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KP septi\CKP 2021\"/>
    </mc:Choice>
  </mc:AlternateContent>
  <bookViews>
    <workbookView xWindow="-105" yWindow="-105" windowWidth="19425" windowHeight="10305" firstSheet="16" activeTab="19"/>
  </bookViews>
  <sheets>
    <sheet name="jan21" sheetId="6" r:id="rId1"/>
    <sheet name="feb21" sheetId="5" r:id="rId2"/>
    <sheet name="mar21" sheetId="8" r:id="rId3"/>
    <sheet name="apr21" sheetId="9" r:id="rId4"/>
    <sheet name="mei21" sheetId="10" r:id="rId5"/>
    <sheet name="jun21" sheetId="11" r:id="rId6"/>
    <sheet name="jul21" sheetId="12" r:id="rId7"/>
    <sheet name="agust21" sheetId="15" r:id="rId8"/>
    <sheet name="sept21" sheetId="14" r:id="rId9"/>
    <sheet name="okt21" sheetId="16" r:id="rId10"/>
    <sheet name="nov21" sheetId="17" r:id="rId11"/>
    <sheet name="des21" sheetId="18" r:id="rId12"/>
    <sheet name="jan22" sheetId="19" r:id="rId13"/>
    <sheet name="febr22" sheetId="22" r:id="rId14"/>
    <sheet name="mar22" sheetId="21" r:id="rId15"/>
    <sheet name="apr22" sheetId="23" r:id="rId16"/>
    <sheet name="mei22" sheetId="25" r:id="rId17"/>
    <sheet name="jun22" sheetId="26" r:id="rId18"/>
    <sheet name="jul22" sheetId="27" r:id="rId19"/>
    <sheet name="agus22" sheetId="28" r:id="rId20"/>
    <sheet name="Sheet2" sheetId="24" r:id="rId21"/>
    <sheet name="Sheet1" sheetId="7" r:id="rId2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28" l="1"/>
  <c r="R33" i="28"/>
  <c r="J33" i="28"/>
  <c r="M33" i="28"/>
  <c r="N33" i="28" s="1"/>
  <c r="L33" i="28"/>
  <c r="I33" i="28"/>
  <c r="Q41" i="28"/>
  <c r="R41" i="28"/>
  <c r="Q42" i="28"/>
  <c r="R42" i="28"/>
  <c r="Q43" i="28"/>
  <c r="R43" i="28"/>
  <c r="Q44" i="28"/>
  <c r="R44" i="28"/>
  <c r="Q45" i="28"/>
  <c r="R45" i="28"/>
  <c r="Q46" i="28"/>
  <c r="R46" i="28"/>
  <c r="G45" i="28"/>
  <c r="G43" i="28"/>
  <c r="G40" i="28"/>
  <c r="G39" i="28"/>
  <c r="G38" i="28"/>
  <c r="G36" i="28"/>
  <c r="G25" i="28"/>
  <c r="G24" i="28"/>
  <c r="G18" i="28"/>
  <c r="G14" i="28"/>
  <c r="G13" i="28"/>
  <c r="L46" i="28"/>
  <c r="M46" i="28"/>
  <c r="N46" i="28"/>
  <c r="J46" i="28"/>
  <c r="L41" i="28" l="1"/>
  <c r="M41" i="28"/>
  <c r="N41" i="28" s="1"/>
  <c r="L42" i="28"/>
  <c r="M42" i="28"/>
  <c r="N42" i="28" s="1"/>
  <c r="L43" i="28"/>
  <c r="M43" i="28"/>
  <c r="N43" i="28" s="1"/>
  <c r="L44" i="28"/>
  <c r="M44" i="28"/>
  <c r="N44" i="28" s="1"/>
  <c r="L45" i="28"/>
  <c r="M45" i="28"/>
  <c r="N45" i="28" s="1"/>
  <c r="J43" i="28"/>
  <c r="J44" i="28"/>
  <c r="J45" i="28"/>
  <c r="J42" i="28"/>
  <c r="J40" i="28"/>
  <c r="J41" i="28"/>
  <c r="J13" i="28"/>
  <c r="M40" i="27" l="1"/>
  <c r="N40" i="27"/>
  <c r="J40" i="27"/>
  <c r="J39" i="27"/>
  <c r="N39" i="27"/>
  <c r="M39" i="27"/>
  <c r="G13" i="27" l="1"/>
  <c r="P48" i="28"/>
  <c r="O48" i="28"/>
  <c r="G48" i="28"/>
  <c r="R40" i="28"/>
  <c r="Q40" i="28"/>
  <c r="M40" i="28"/>
  <c r="N40" i="28" s="1"/>
  <c r="L40" i="28"/>
  <c r="R39" i="28"/>
  <c r="Q39" i="28"/>
  <c r="M39" i="28"/>
  <c r="N39" i="28" s="1"/>
  <c r="L39" i="28"/>
  <c r="J39" i="28"/>
  <c r="R38" i="28"/>
  <c r="Q38" i="28"/>
  <c r="M38" i="28"/>
  <c r="N38" i="28" s="1"/>
  <c r="L38" i="28"/>
  <c r="J38" i="28"/>
  <c r="R37" i="28"/>
  <c r="Q37" i="28"/>
  <c r="M37" i="28"/>
  <c r="N37" i="28" s="1"/>
  <c r="L37" i="28"/>
  <c r="J37" i="28"/>
  <c r="R36" i="28"/>
  <c r="Q36" i="28"/>
  <c r="M36" i="28"/>
  <c r="N36" i="28" s="1"/>
  <c r="L36" i="28"/>
  <c r="J36" i="28"/>
  <c r="R34" i="28"/>
  <c r="Q34" i="28"/>
  <c r="M34" i="28"/>
  <c r="N34" i="28" s="1"/>
  <c r="L34" i="28"/>
  <c r="R32" i="28"/>
  <c r="Q32" i="28"/>
  <c r="M32" i="28"/>
  <c r="N32" i="28" s="1"/>
  <c r="L32" i="28"/>
  <c r="J32" i="28"/>
  <c r="I32" i="28"/>
  <c r="R31" i="28"/>
  <c r="Q31" i="28"/>
  <c r="M31" i="28"/>
  <c r="N31" i="28" s="1"/>
  <c r="L31" i="28"/>
  <c r="J31" i="28"/>
  <c r="I31" i="28"/>
  <c r="R30" i="28"/>
  <c r="Q30" i="28"/>
  <c r="M30" i="28"/>
  <c r="N30" i="28" s="1"/>
  <c r="L30" i="28"/>
  <c r="J30" i="28"/>
  <c r="I30" i="28"/>
  <c r="R29" i="28"/>
  <c r="Q29" i="28"/>
  <c r="M29" i="28"/>
  <c r="N29" i="28" s="1"/>
  <c r="L29" i="28"/>
  <c r="J29" i="28"/>
  <c r="I29" i="28"/>
  <c r="R28" i="28"/>
  <c r="Q28" i="28"/>
  <c r="M28" i="28"/>
  <c r="N28" i="28" s="1"/>
  <c r="L28" i="28"/>
  <c r="J28" i="28"/>
  <c r="I28" i="28"/>
  <c r="R27" i="28"/>
  <c r="Q27" i="28"/>
  <c r="M27" i="28"/>
  <c r="N27" i="28" s="1"/>
  <c r="L27" i="28"/>
  <c r="J27" i="28"/>
  <c r="I27" i="28"/>
  <c r="R26" i="28"/>
  <c r="Q26" i="28"/>
  <c r="M26" i="28"/>
  <c r="N26" i="28" s="1"/>
  <c r="L26" i="28"/>
  <c r="J26" i="28"/>
  <c r="I26" i="28"/>
  <c r="R25" i="28"/>
  <c r="Q25" i="28"/>
  <c r="M25" i="28"/>
  <c r="N25" i="28" s="1"/>
  <c r="L25" i="28"/>
  <c r="J25" i="28"/>
  <c r="I25" i="28"/>
  <c r="R24" i="28"/>
  <c r="Q24" i="28"/>
  <c r="M24" i="28"/>
  <c r="N24" i="28" s="1"/>
  <c r="L24" i="28"/>
  <c r="J24" i="28"/>
  <c r="I24" i="28"/>
  <c r="R23" i="28"/>
  <c r="Q23" i="28"/>
  <c r="M23" i="28"/>
  <c r="N23" i="28" s="1"/>
  <c r="L23" i="28"/>
  <c r="J23" i="28"/>
  <c r="I23" i="28"/>
  <c r="R22" i="28"/>
  <c r="Q22" i="28"/>
  <c r="M22" i="28"/>
  <c r="N22" i="28" s="1"/>
  <c r="L22" i="28"/>
  <c r="J22" i="28"/>
  <c r="I22" i="28"/>
  <c r="R21" i="28"/>
  <c r="Q21" i="28"/>
  <c r="M21" i="28"/>
  <c r="N21" i="28" s="1"/>
  <c r="L21" i="28"/>
  <c r="J21" i="28"/>
  <c r="I21" i="28"/>
  <c r="R20" i="28"/>
  <c r="Q20" i="28"/>
  <c r="M20" i="28"/>
  <c r="N20" i="28" s="1"/>
  <c r="L20" i="28"/>
  <c r="J20" i="28"/>
  <c r="I20" i="28"/>
  <c r="R19" i="28"/>
  <c r="Q19" i="28"/>
  <c r="M19" i="28"/>
  <c r="N19" i="28" s="1"/>
  <c r="L19" i="28"/>
  <c r="J19" i="28"/>
  <c r="I19" i="28"/>
  <c r="R18" i="28"/>
  <c r="Q18" i="28"/>
  <c r="M18" i="28"/>
  <c r="N18" i="28" s="1"/>
  <c r="L18" i="28"/>
  <c r="J18" i="28"/>
  <c r="I18" i="28"/>
  <c r="R17" i="28"/>
  <c r="Q17" i="28"/>
  <c r="M17" i="28"/>
  <c r="N17" i="28" s="1"/>
  <c r="L17" i="28"/>
  <c r="J17" i="28"/>
  <c r="I17" i="28"/>
  <c r="R16" i="28"/>
  <c r="Q16" i="28"/>
  <c r="M16" i="28"/>
  <c r="N16" i="28" s="1"/>
  <c r="L16" i="28"/>
  <c r="J16" i="28"/>
  <c r="I16" i="28"/>
  <c r="R15" i="28"/>
  <c r="Q15" i="28"/>
  <c r="M15" i="28"/>
  <c r="N15" i="28" s="1"/>
  <c r="L15" i="28"/>
  <c r="J15" i="28"/>
  <c r="I15" i="28"/>
  <c r="R14" i="28"/>
  <c r="Q14" i="28"/>
  <c r="M14" i="28"/>
  <c r="N14" i="28" s="1"/>
  <c r="L14" i="28"/>
  <c r="J14" i="28"/>
  <c r="I14" i="28"/>
  <c r="R13" i="28"/>
  <c r="Q13" i="28"/>
  <c r="M13" i="28"/>
  <c r="N13" i="28" s="1"/>
  <c r="L13" i="28"/>
  <c r="I13" i="28"/>
  <c r="J11" i="28"/>
  <c r="L11" i="28" s="1"/>
  <c r="M11" i="28" s="1"/>
  <c r="N11" i="28" s="1"/>
  <c r="B11" i="28"/>
  <c r="D11" i="28" s="1"/>
  <c r="E11" i="28" s="1"/>
  <c r="F11" i="28" s="1"/>
  <c r="G11" i="28" s="1"/>
  <c r="H11" i="28" s="1"/>
  <c r="R48" i="28" l="1"/>
  <c r="O49" i="28"/>
  <c r="P42" i="27"/>
  <c r="O42" i="27"/>
  <c r="O43" i="27" s="1"/>
  <c r="R38" i="27"/>
  <c r="Q38" i="27"/>
  <c r="M38" i="27"/>
  <c r="N38" i="27" s="1"/>
  <c r="L38" i="27"/>
  <c r="J38" i="27"/>
  <c r="Q37" i="27"/>
  <c r="M37" i="27"/>
  <c r="N37" i="27" s="1"/>
  <c r="L37" i="27"/>
  <c r="J37" i="27"/>
  <c r="R37" i="27"/>
  <c r="Q36" i="27"/>
  <c r="M36" i="27"/>
  <c r="N36" i="27" s="1"/>
  <c r="L36" i="27"/>
  <c r="J36" i="27"/>
  <c r="R36" i="27"/>
  <c r="R35" i="27"/>
  <c r="Q35" i="27"/>
  <c r="M35" i="27"/>
  <c r="N35" i="27" s="1"/>
  <c r="L35" i="27"/>
  <c r="J35" i="27"/>
  <c r="Q34" i="27"/>
  <c r="M34" i="27"/>
  <c r="N34" i="27" s="1"/>
  <c r="L34" i="27"/>
  <c r="J34" i="27"/>
  <c r="R34" i="27"/>
  <c r="R31" i="27"/>
  <c r="Q31" i="27"/>
  <c r="M31" i="27"/>
  <c r="N31" i="27" s="1"/>
  <c r="L31" i="27"/>
  <c r="J31" i="27"/>
  <c r="I31" i="27"/>
  <c r="R30" i="27"/>
  <c r="Q30" i="27"/>
  <c r="M30" i="27"/>
  <c r="N30" i="27" s="1"/>
  <c r="L30" i="27"/>
  <c r="J30" i="27"/>
  <c r="I30" i="27"/>
  <c r="R29" i="27"/>
  <c r="Q29" i="27"/>
  <c r="M29" i="27"/>
  <c r="N29" i="27" s="1"/>
  <c r="L29" i="27"/>
  <c r="J29" i="27"/>
  <c r="I29" i="27"/>
  <c r="R28" i="27"/>
  <c r="Q28" i="27"/>
  <c r="M28" i="27"/>
  <c r="N28" i="27" s="1"/>
  <c r="L28" i="27"/>
  <c r="J28" i="27"/>
  <c r="I28" i="27"/>
  <c r="R27" i="27"/>
  <c r="Q27" i="27"/>
  <c r="M27" i="27"/>
  <c r="N27" i="27" s="1"/>
  <c r="L27" i="27"/>
  <c r="J27" i="27"/>
  <c r="I27" i="27"/>
  <c r="R26" i="27"/>
  <c r="Q26" i="27"/>
  <c r="M26" i="27"/>
  <c r="N26" i="27" s="1"/>
  <c r="L26" i="27"/>
  <c r="J26" i="27"/>
  <c r="I26" i="27"/>
  <c r="R25" i="27"/>
  <c r="Q25" i="27"/>
  <c r="M25" i="27"/>
  <c r="N25" i="27" s="1"/>
  <c r="L25" i="27"/>
  <c r="J25" i="27"/>
  <c r="I25" i="27"/>
  <c r="R24" i="27"/>
  <c r="Q24" i="27"/>
  <c r="M24" i="27"/>
  <c r="N24" i="27" s="1"/>
  <c r="L24" i="27"/>
  <c r="J24" i="27"/>
  <c r="I24" i="27"/>
  <c r="R23" i="27"/>
  <c r="Q23" i="27"/>
  <c r="M23" i="27"/>
  <c r="N23" i="27" s="1"/>
  <c r="L23" i="27"/>
  <c r="J23" i="27"/>
  <c r="I23" i="27"/>
  <c r="R22" i="27"/>
  <c r="Q22" i="27"/>
  <c r="M22" i="27"/>
  <c r="N22" i="27" s="1"/>
  <c r="L22" i="27"/>
  <c r="J22" i="27"/>
  <c r="I22" i="27"/>
  <c r="Q21" i="27"/>
  <c r="M21" i="27"/>
  <c r="N21" i="27" s="1"/>
  <c r="L21" i="27"/>
  <c r="J21" i="27"/>
  <c r="I21" i="27"/>
  <c r="R21" i="27"/>
  <c r="R20" i="27"/>
  <c r="Q20" i="27"/>
  <c r="M20" i="27"/>
  <c r="N20" i="27" s="1"/>
  <c r="L20" i="27"/>
  <c r="J20" i="27"/>
  <c r="I20" i="27"/>
  <c r="R19" i="27"/>
  <c r="Q19" i="27"/>
  <c r="M19" i="27"/>
  <c r="N19" i="27" s="1"/>
  <c r="L19" i="27"/>
  <c r="J19" i="27"/>
  <c r="I19" i="27"/>
  <c r="R18" i="27"/>
  <c r="Q18" i="27"/>
  <c r="M18" i="27"/>
  <c r="N18" i="27" s="1"/>
  <c r="L18" i="27"/>
  <c r="J18" i="27"/>
  <c r="I18" i="27"/>
  <c r="R17" i="27"/>
  <c r="Q17" i="27"/>
  <c r="M17" i="27"/>
  <c r="N17" i="27" s="1"/>
  <c r="L17" i="27"/>
  <c r="J17" i="27"/>
  <c r="I17" i="27"/>
  <c r="R16" i="27"/>
  <c r="Q16" i="27"/>
  <c r="M16" i="27"/>
  <c r="N16" i="27" s="1"/>
  <c r="L16" i="27"/>
  <c r="J16" i="27"/>
  <c r="I16" i="27"/>
  <c r="R15" i="27"/>
  <c r="Q15" i="27"/>
  <c r="M15" i="27"/>
  <c r="N15" i="27" s="1"/>
  <c r="L15" i="27"/>
  <c r="J15" i="27"/>
  <c r="I15" i="27"/>
  <c r="R14" i="27"/>
  <c r="Q14" i="27"/>
  <c r="M14" i="27"/>
  <c r="N14" i="27" s="1"/>
  <c r="L14" i="27"/>
  <c r="J14" i="27"/>
  <c r="I14" i="27"/>
  <c r="R13" i="27"/>
  <c r="Q13" i="27"/>
  <c r="M13" i="27"/>
  <c r="N13" i="27" s="1"/>
  <c r="L13" i="27"/>
  <c r="I13" i="27"/>
  <c r="G42" i="27"/>
  <c r="J11" i="27"/>
  <c r="L11" i="27" s="1"/>
  <c r="M11" i="27" s="1"/>
  <c r="N11" i="27" s="1"/>
  <c r="B11" i="27"/>
  <c r="D11" i="27" s="1"/>
  <c r="E11" i="27" s="1"/>
  <c r="F11" i="27" s="1"/>
  <c r="G11" i="27" s="1"/>
  <c r="H11" i="27" s="1"/>
  <c r="R42" i="27" l="1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23" i="26"/>
  <c r="R23" i="26"/>
  <c r="Q24" i="26"/>
  <c r="R24" i="26"/>
  <c r="Q25" i="26"/>
  <c r="R25" i="26"/>
  <c r="Q26" i="26"/>
  <c r="R26" i="26"/>
  <c r="Q27" i="26"/>
  <c r="R27" i="26"/>
  <c r="Q28" i="26"/>
  <c r="R28" i="26"/>
  <c r="Q29" i="26"/>
  <c r="R29" i="26"/>
  <c r="Q30" i="26"/>
  <c r="R30" i="26"/>
  <c r="Q31" i="26"/>
  <c r="R31" i="26"/>
  <c r="Q32" i="26"/>
  <c r="R32" i="26"/>
  <c r="Q33" i="26"/>
  <c r="R33" i="26"/>
  <c r="Q34" i="26"/>
  <c r="R34" i="26"/>
  <c r="Q35" i="26"/>
  <c r="R35" i="26"/>
  <c r="Q36" i="26"/>
  <c r="R36" i="26"/>
  <c r="Q37" i="26"/>
  <c r="R37" i="26"/>
  <c r="G43" i="26"/>
  <c r="G42" i="26"/>
  <c r="R42" i="26" s="1"/>
  <c r="G40" i="26"/>
  <c r="G37" i="26"/>
  <c r="G35" i="26"/>
  <c r="G21" i="26"/>
  <c r="G13" i="26"/>
  <c r="N37" i="26"/>
  <c r="N32" i="26"/>
  <c r="N33" i="26"/>
  <c r="N36" i="26"/>
  <c r="L42" i="26"/>
  <c r="M42" i="26"/>
  <c r="N42" i="26" s="1"/>
  <c r="Q42" i="26"/>
  <c r="L43" i="26"/>
  <c r="M43" i="26"/>
  <c r="N43" i="26"/>
  <c r="Q43" i="26"/>
  <c r="R43" i="26"/>
  <c r="L44" i="26"/>
  <c r="M44" i="26"/>
  <c r="N44" i="26" s="1"/>
  <c r="Q44" i="26"/>
  <c r="R44" i="26"/>
  <c r="N18" i="26" l="1"/>
  <c r="M18" i="26"/>
  <c r="L18" i="26"/>
  <c r="J18" i="26"/>
  <c r="I18" i="26"/>
  <c r="J44" i="26"/>
  <c r="I32" i="26"/>
  <c r="J32" i="26"/>
  <c r="L32" i="26"/>
  <c r="M32" i="26"/>
  <c r="I33" i="26"/>
  <c r="J33" i="26"/>
  <c r="L33" i="26"/>
  <c r="M33" i="26"/>
  <c r="I34" i="26"/>
  <c r="J34" i="26"/>
  <c r="L34" i="26"/>
  <c r="M34" i="26"/>
  <c r="N34" i="26" s="1"/>
  <c r="I35" i="26"/>
  <c r="J35" i="26"/>
  <c r="L35" i="26"/>
  <c r="M35" i="26"/>
  <c r="N35" i="26" s="1"/>
  <c r="I36" i="26"/>
  <c r="J36" i="26"/>
  <c r="L36" i="26"/>
  <c r="M36" i="26"/>
  <c r="I37" i="26"/>
  <c r="J37" i="26"/>
  <c r="L37" i="26"/>
  <c r="M37" i="26"/>
  <c r="J43" i="26"/>
  <c r="J42" i="26"/>
  <c r="M30" i="25" l="1"/>
  <c r="N30" i="25"/>
  <c r="L30" i="25"/>
  <c r="G27" i="25" l="1"/>
  <c r="G24" i="25"/>
  <c r="G16" i="25"/>
  <c r="P46" i="26"/>
  <c r="O46" i="26"/>
  <c r="G46" i="26"/>
  <c r="R41" i="26"/>
  <c r="Q41" i="26"/>
  <c r="M41" i="26"/>
  <c r="N41" i="26" s="1"/>
  <c r="L41" i="26"/>
  <c r="J41" i="26"/>
  <c r="R40" i="26"/>
  <c r="Q40" i="26"/>
  <c r="M40" i="26"/>
  <c r="N40" i="26" s="1"/>
  <c r="L40" i="26"/>
  <c r="J40" i="26"/>
  <c r="M31" i="26"/>
  <c r="N31" i="26" s="1"/>
  <c r="L31" i="26"/>
  <c r="J31" i="26"/>
  <c r="I31" i="26"/>
  <c r="M30" i="26"/>
  <c r="N30" i="26" s="1"/>
  <c r="L30" i="26"/>
  <c r="J30" i="26"/>
  <c r="I30" i="26"/>
  <c r="M29" i="26"/>
  <c r="N29" i="26" s="1"/>
  <c r="L29" i="26"/>
  <c r="J29" i="26"/>
  <c r="I29" i="26"/>
  <c r="M28" i="26"/>
  <c r="N28" i="26" s="1"/>
  <c r="L28" i="26"/>
  <c r="J28" i="26"/>
  <c r="I28" i="26"/>
  <c r="M27" i="26"/>
  <c r="N27" i="26" s="1"/>
  <c r="L27" i="26"/>
  <c r="J27" i="26"/>
  <c r="I27" i="26"/>
  <c r="M26" i="26"/>
  <c r="N26" i="26" s="1"/>
  <c r="L26" i="26"/>
  <c r="J26" i="26"/>
  <c r="I26" i="26"/>
  <c r="M25" i="26"/>
  <c r="N25" i="26" s="1"/>
  <c r="L25" i="26"/>
  <c r="J25" i="26"/>
  <c r="I25" i="26"/>
  <c r="M24" i="26"/>
  <c r="N24" i="26" s="1"/>
  <c r="L24" i="26"/>
  <c r="J24" i="26"/>
  <c r="I24" i="26"/>
  <c r="M23" i="26"/>
  <c r="N23" i="26" s="1"/>
  <c r="L23" i="26"/>
  <c r="J23" i="26"/>
  <c r="I23" i="26"/>
  <c r="M22" i="26"/>
  <c r="N22" i="26" s="1"/>
  <c r="L22" i="26"/>
  <c r="J22" i="26"/>
  <c r="I22" i="26"/>
  <c r="L21" i="26"/>
  <c r="J21" i="26"/>
  <c r="I21" i="26"/>
  <c r="M21" i="26"/>
  <c r="N21" i="26" s="1"/>
  <c r="M20" i="26"/>
  <c r="N20" i="26" s="1"/>
  <c r="L20" i="26"/>
  <c r="J20" i="26"/>
  <c r="I20" i="26"/>
  <c r="M19" i="26"/>
  <c r="N19" i="26" s="1"/>
  <c r="L19" i="26"/>
  <c r="J19" i="26"/>
  <c r="I19" i="26"/>
  <c r="M17" i="26"/>
  <c r="N17" i="26" s="1"/>
  <c r="L17" i="26"/>
  <c r="J17" i="26"/>
  <c r="I17" i="26"/>
  <c r="M16" i="26"/>
  <c r="N16" i="26" s="1"/>
  <c r="L16" i="26"/>
  <c r="J16" i="26"/>
  <c r="I16" i="26"/>
  <c r="M15" i="26"/>
  <c r="N15" i="26" s="1"/>
  <c r="L15" i="26"/>
  <c r="J15" i="26"/>
  <c r="I15" i="26"/>
  <c r="M14" i="26"/>
  <c r="N14" i="26" s="1"/>
  <c r="L14" i="26"/>
  <c r="J14" i="26"/>
  <c r="I14" i="26"/>
  <c r="R13" i="26"/>
  <c r="Q13" i="26"/>
  <c r="M13" i="26"/>
  <c r="N13" i="26" s="1"/>
  <c r="L13" i="26"/>
  <c r="I13" i="26"/>
  <c r="J11" i="26"/>
  <c r="L11" i="26" s="1"/>
  <c r="M11" i="26" s="1"/>
  <c r="N11" i="26" s="1"/>
  <c r="B11" i="26"/>
  <c r="D11" i="26" s="1"/>
  <c r="E11" i="26" s="1"/>
  <c r="F11" i="26" s="1"/>
  <c r="G11" i="26" s="1"/>
  <c r="H11" i="26" s="1"/>
  <c r="O47" i="26" l="1"/>
  <c r="R46" i="26"/>
  <c r="E20" i="25"/>
  <c r="I13" i="25" l="1"/>
  <c r="L13" i="25"/>
  <c r="M13" i="25"/>
  <c r="N13" i="25" s="1"/>
  <c r="Q13" i="25"/>
  <c r="R13" i="25"/>
  <c r="I14" i="25"/>
  <c r="J14" i="25"/>
  <c r="L14" i="25"/>
  <c r="M14" i="25"/>
  <c r="N14" i="25" s="1"/>
  <c r="Q14" i="25"/>
  <c r="R14" i="25"/>
  <c r="I15" i="25"/>
  <c r="J15" i="25"/>
  <c r="L15" i="25"/>
  <c r="M15" i="25"/>
  <c r="N15" i="25" s="1"/>
  <c r="Q15" i="25"/>
  <c r="R15" i="25"/>
  <c r="I16" i="25"/>
  <c r="J16" i="25"/>
  <c r="L16" i="25"/>
  <c r="M16" i="25"/>
  <c r="N16" i="25"/>
  <c r="Q16" i="25"/>
  <c r="R16" i="25"/>
  <c r="I17" i="25"/>
  <c r="J17" i="25"/>
  <c r="L17" i="25"/>
  <c r="M17" i="25"/>
  <c r="N17" i="25" s="1"/>
  <c r="Q17" i="25"/>
  <c r="R17" i="25"/>
  <c r="I18" i="25"/>
  <c r="J18" i="25"/>
  <c r="L18" i="25"/>
  <c r="M18" i="25"/>
  <c r="N18" i="25" s="1"/>
  <c r="Q18" i="25"/>
  <c r="R18" i="25"/>
  <c r="I19" i="25"/>
  <c r="J19" i="25"/>
  <c r="L19" i="25"/>
  <c r="M19" i="25"/>
  <c r="N19" i="25" s="1"/>
  <c r="Q19" i="25"/>
  <c r="R19" i="25"/>
  <c r="I20" i="25"/>
  <c r="J20" i="25"/>
  <c r="L20" i="25"/>
  <c r="M20" i="25"/>
  <c r="N20" i="25" s="1"/>
  <c r="Q20" i="25"/>
  <c r="R20" i="25"/>
  <c r="R21" i="25"/>
  <c r="I21" i="25"/>
  <c r="J21" i="25"/>
  <c r="L21" i="25"/>
  <c r="M21" i="25"/>
  <c r="N21" i="25" s="1"/>
  <c r="Q21" i="25"/>
  <c r="I22" i="25"/>
  <c r="J22" i="25"/>
  <c r="L22" i="25"/>
  <c r="M22" i="25"/>
  <c r="N22" i="25" s="1"/>
  <c r="Q22" i="25"/>
  <c r="R22" i="25"/>
  <c r="R23" i="25"/>
  <c r="I23" i="25"/>
  <c r="J23" i="25"/>
  <c r="L23" i="25"/>
  <c r="M23" i="25"/>
  <c r="N23" i="25" s="1"/>
  <c r="Q23" i="25"/>
  <c r="I24" i="25"/>
  <c r="J24" i="25"/>
  <c r="L24" i="25"/>
  <c r="M24" i="25"/>
  <c r="N24" i="25" s="1"/>
  <c r="Q24" i="25"/>
  <c r="R24" i="25"/>
  <c r="I25" i="25"/>
  <c r="J25" i="25"/>
  <c r="L25" i="25"/>
  <c r="M25" i="25"/>
  <c r="N25" i="25" s="1"/>
  <c r="Q25" i="25"/>
  <c r="R25" i="25"/>
  <c r="I26" i="25"/>
  <c r="J26" i="25"/>
  <c r="L26" i="25"/>
  <c r="M26" i="25"/>
  <c r="N26" i="25" s="1"/>
  <c r="Q26" i="25"/>
  <c r="R26" i="25"/>
  <c r="I27" i="25"/>
  <c r="J27" i="25"/>
  <c r="L27" i="25"/>
  <c r="M27" i="25"/>
  <c r="N27" i="25" s="1"/>
  <c r="Q27" i="25"/>
  <c r="R27" i="25"/>
  <c r="I28" i="25"/>
  <c r="J28" i="25"/>
  <c r="L28" i="25"/>
  <c r="M28" i="25"/>
  <c r="N28" i="25" s="1"/>
  <c r="Q28" i="25"/>
  <c r="R28" i="25"/>
  <c r="R29" i="25"/>
  <c r="I29" i="25"/>
  <c r="J29" i="25"/>
  <c r="L29" i="25"/>
  <c r="M29" i="25"/>
  <c r="N29" i="25" s="1"/>
  <c r="Q29" i="25"/>
  <c r="I38" i="25"/>
  <c r="J38" i="25"/>
  <c r="L38" i="25"/>
  <c r="M38" i="25"/>
  <c r="N38" i="25"/>
  <c r="Q38" i="25"/>
  <c r="R38" i="25"/>
  <c r="I39" i="25"/>
  <c r="J39" i="25"/>
  <c r="L39" i="25"/>
  <c r="M39" i="25"/>
  <c r="N39" i="25" s="1"/>
  <c r="Q39" i="25"/>
  <c r="R39" i="25"/>
  <c r="P46" i="25"/>
  <c r="O46" i="25"/>
  <c r="R44" i="25"/>
  <c r="Q44" i="25"/>
  <c r="M44" i="25"/>
  <c r="N44" i="25" s="1"/>
  <c r="L44" i="25"/>
  <c r="J44" i="25"/>
  <c r="Q43" i="25"/>
  <c r="M43" i="25"/>
  <c r="N43" i="25" s="1"/>
  <c r="L43" i="25"/>
  <c r="J43" i="25"/>
  <c r="R43" i="25"/>
  <c r="R42" i="25"/>
  <c r="Q42" i="25"/>
  <c r="M42" i="25"/>
  <c r="N42" i="25" s="1"/>
  <c r="L42" i="25"/>
  <c r="J42" i="25"/>
  <c r="J11" i="25"/>
  <c r="L11" i="25" s="1"/>
  <c r="M11" i="25" s="1"/>
  <c r="N11" i="25" s="1"/>
  <c r="B11" i="25"/>
  <c r="D11" i="25" s="1"/>
  <c r="E11" i="25" s="1"/>
  <c r="F11" i="25" s="1"/>
  <c r="G11" i="25" s="1"/>
  <c r="H11" i="25" s="1"/>
  <c r="R46" i="25" l="1"/>
  <c r="G46" i="25"/>
  <c r="O47" i="25"/>
  <c r="Q35" i="23"/>
  <c r="Q36" i="23"/>
  <c r="R36" i="23"/>
  <c r="Q37" i="23"/>
  <c r="R37" i="23"/>
  <c r="Q38" i="23"/>
  <c r="Q39" i="23"/>
  <c r="Q40" i="23"/>
  <c r="R40" i="23"/>
  <c r="R34" i="23"/>
  <c r="Q34" i="23"/>
  <c r="Q14" i="23"/>
  <c r="R14" i="23"/>
  <c r="Q15" i="23"/>
  <c r="R15" i="23"/>
  <c r="Q16" i="23"/>
  <c r="Q17" i="23"/>
  <c r="Q18" i="23"/>
  <c r="R18" i="23"/>
  <c r="Q19" i="23"/>
  <c r="R19" i="23"/>
  <c r="Q20" i="23"/>
  <c r="R20" i="23"/>
  <c r="Q21" i="23"/>
  <c r="R21" i="23"/>
  <c r="Q22" i="23"/>
  <c r="R22" i="23"/>
  <c r="Q23" i="23"/>
  <c r="Q24" i="23"/>
  <c r="R24" i="23"/>
  <c r="Q25" i="23"/>
  <c r="R25" i="23"/>
  <c r="Q26" i="23"/>
  <c r="R26" i="23"/>
  <c r="Q27" i="23"/>
  <c r="Q28" i="23"/>
  <c r="R28" i="23"/>
  <c r="Q29" i="23"/>
  <c r="Q30" i="23"/>
  <c r="R30" i="23"/>
  <c r="Q31" i="23"/>
  <c r="R31" i="23"/>
  <c r="R13" i="23"/>
  <c r="Q13" i="23"/>
  <c r="N40" i="23"/>
  <c r="M35" i="23"/>
  <c r="N35" i="23" s="1"/>
  <c r="M36" i="23"/>
  <c r="N36" i="23" s="1"/>
  <c r="M37" i="23"/>
  <c r="N37" i="23" s="1"/>
  <c r="M38" i="23"/>
  <c r="N38" i="23" s="1"/>
  <c r="M39" i="23"/>
  <c r="N39" i="23" s="1"/>
  <c r="M40" i="23"/>
  <c r="M34" i="23"/>
  <c r="N34" i="23" s="1"/>
  <c r="N17" i="23"/>
  <c r="N19" i="23"/>
  <c r="N21" i="23"/>
  <c r="N25" i="23"/>
  <c r="M14" i="23"/>
  <c r="N14" i="23" s="1"/>
  <c r="M15" i="23"/>
  <c r="N15" i="23" s="1"/>
  <c r="M16" i="23"/>
  <c r="N16" i="23" s="1"/>
  <c r="M17" i="23"/>
  <c r="M18" i="23"/>
  <c r="N18" i="23" s="1"/>
  <c r="M19" i="23"/>
  <c r="M20" i="23"/>
  <c r="N20" i="23" s="1"/>
  <c r="M21" i="23"/>
  <c r="M22" i="23"/>
  <c r="N22" i="23" s="1"/>
  <c r="M23" i="23"/>
  <c r="N23" i="23" s="1"/>
  <c r="M24" i="23"/>
  <c r="N24" i="23" s="1"/>
  <c r="M25" i="23"/>
  <c r="M26" i="23"/>
  <c r="N26" i="23" s="1"/>
  <c r="M27" i="23"/>
  <c r="N27" i="23" s="1"/>
  <c r="M28" i="23"/>
  <c r="N28" i="23" s="1"/>
  <c r="M29" i="23"/>
  <c r="N29" i="23" s="1"/>
  <c r="M30" i="23"/>
  <c r="N30" i="23" s="1"/>
  <c r="M31" i="23"/>
  <c r="N31" i="23" s="1"/>
  <c r="M13" i="23"/>
  <c r="N13" i="23" s="1"/>
  <c r="L35" i="23"/>
  <c r="L36" i="23"/>
  <c r="L37" i="23"/>
  <c r="L38" i="23"/>
  <c r="L39" i="23"/>
  <c r="L40" i="23"/>
  <c r="L34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G29" i="23"/>
  <c r="R29" i="23" s="1"/>
  <c r="G27" i="23"/>
  <c r="R27" i="23" s="1"/>
  <c r="I27" i="23"/>
  <c r="I28" i="23"/>
  <c r="I29" i="23"/>
  <c r="I30" i="23"/>
  <c r="I31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G39" i="23"/>
  <c r="R39" i="23" s="1"/>
  <c r="G38" i="23"/>
  <c r="R38" i="23" s="1"/>
  <c r="G35" i="23"/>
  <c r="R35" i="23" s="1"/>
  <c r="G26" i="23"/>
  <c r="G23" i="23"/>
  <c r="R23" i="23" s="1"/>
  <c r="G21" i="23"/>
  <c r="G17" i="23"/>
  <c r="R17" i="23" s="1"/>
  <c r="G16" i="23"/>
  <c r="R16" i="23" s="1"/>
  <c r="J29" i="23"/>
  <c r="J35" i="23"/>
  <c r="J36" i="23"/>
  <c r="J37" i="23"/>
  <c r="J38" i="23"/>
  <c r="J39" i="23"/>
  <c r="J40" i="23"/>
  <c r="J34" i="23"/>
  <c r="J30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R43" i="23" l="1"/>
  <c r="G43" i="23"/>
  <c r="H2" i="24"/>
  <c r="F3" i="24"/>
  <c r="E3" i="24"/>
  <c r="B2" i="24"/>
  <c r="C2" i="24" s="1"/>
  <c r="B3" i="24"/>
  <c r="C3" i="24" s="1"/>
  <c r="B4" i="24"/>
  <c r="C4" i="24" s="1"/>
  <c r="B1" i="24"/>
  <c r="C1" i="24" s="1"/>
  <c r="A5" i="24"/>
  <c r="B5" i="24" s="1"/>
  <c r="C5" i="24" s="1"/>
  <c r="I2" i="24" l="1"/>
  <c r="Q34" i="21"/>
  <c r="Q35" i="21"/>
  <c r="Q36" i="21"/>
  <c r="R36" i="21"/>
  <c r="Q37" i="21"/>
  <c r="Q38" i="21"/>
  <c r="Q39" i="21"/>
  <c r="Q40" i="21"/>
  <c r="R40" i="21"/>
  <c r="Q41" i="21"/>
  <c r="R41" i="21"/>
  <c r="R33" i="21"/>
  <c r="Q33" i="21"/>
  <c r="Q14" i="21"/>
  <c r="Q15" i="21"/>
  <c r="R15" i="21"/>
  <c r="Q16" i="21"/>
  <c r="R16" i="21"/>
  <c r="Q17" i="21"/>
  <c r="Q18" i="21"/>
  <c r="R18" i="21"/>
  <c r="Q19" i="21"/>
  <c r="R19" i="21"/>
  <c r="Q20" i="21"/>
  <c r="R20" i="21"/>
  <c r="Q21" i="21"/>
  <c r="R21" i="21"/>
  <c r="Q22" i="21"/>
  <c r="R22" i="21"/>
  <c r="Q23" i="21"/>
  <c r="R23" i="21"/>
  <c r="Q24" i="21"/>
  <c r="R24" i="21"/>
  <c r="Q25" i="21"/>
  <c r="Q26" i="21"/>
  <c r="R26" i="21"/>
  <c r="Q27" i="21"/>
  <c r="R27" i="21"/>
  <c r="Q28" i="21"/>
  <c r="R28" i="21"/>
  <c r="Q29" i="21"/>
  <c r="R29" i="21"/>
  <c r="Q30" i="21"/>
  <c r="R30" i="21"/>
  <c r="R13" i="21"/>
  <c r="G39" i="21"/>
  <c r="R39" i="21" s="1"/>
  <c r="G38" i="21"/>
  <c r="R38" i="21" s="1"/>
  <c r="G37" i="21"/>
  <c r="R37" i="21" s="1"/>
  <c r="G35" i="21"/>
  <c r="R35" i="21" s="1"/>
  <c r="G34" i="21"/>
  <c r="R34" i="21" s="1"/>
  <c r="G25" i="21"/>
  <c r="R25" i="21" s="1"/>
  <c r="G17" i="21"/>
  <c r="R17" i="21" s="1"/>
  <c r="G14" i="21"/>
  <c r="R14" i="21" s="1"/>
  <c r="G43" i="21" l="1"/>
  <c r="M34" i="21"/>
  <c r="N34" i="21" s="1"/>
  <c r="M35" i="21"/>
  <c r="N35" i="21" s="1"/>
  <c r="M36" i="21"/>
  <c r="N36" i="21" s="1"/>
  <c r="M37" i="21"/>
  <c r="N37" i="21" s="1"/>
  <c r="M38" i="21"/>
  <c r="N38" i="21" s="1"/>
  <c r="M39" i="21"/>
  <c r="N39" i="21" s="1"/>
  <c r="M40" i="21"/>
  <c r="N40" i="21" s="1"/>
  <c r="M41" i="21"/>
  <c r="N41" i="21" s="1"/>
  <c r="M33" i="21"/>
  <c r="N33" i="21" s="1"/>
  <c r="L34" i="21"/>
  <c r="L35" i="21"/>
  <c r="L36" i="21"/>
  <c r="L37" i="21"/>
  <c r="L38" i="21"/>
  <c r="L39" i="21"/>
  <c r="L40" i="21"/>
  <c r="L41" i="21"/>
  <c r="L33" i="21"/>
  <c r="J34" i="21"/>
  <c r="J35" i="21"/>
  <c r="J36" i="21"/>
  <c r="J37" i="21"/>
  <c r="J38" i="21"/>
  <c r="J39" i="21"/>
  <c r="J40" i="21"/>
  <c r="J41" i="21"/>
  <c r="J33" i="21"/>
  <c r="P43" i="23"/>
  <c r="O43" i="23"/>
  <c r="J31" i="23"/>
  <c r="L13" i="23"/>
  <c r="J13" i="23"/>
  <c r="I13" i="23"/>
  <c r="J11" i="23"/>
  <c r="L11" i="23" s="1"/>
  <c r="M11" i="23" s="1"/>
  <c r="N11" i="23" s="1"/>
  <c r="B11" i="23"/>
  <c r="D11" i="23" s="1"/>
  <c r="E11" i="23" s="1"/>
  <c r="F11" i="23" s="1"/>
  <c r="G11" i="23" s="1"/>
  <c r="H11" i="23" s="1"/>
  <c r="O44" i="23" l="1"/>
  <c r="S108" i="22"/>
  <c r="L108" i="22"/>
  <c r="S107" i="22"/>
  <c r="L107" i="22"/>
  <c r="P96" i="22"/>
  <c r="R90" i="22"/>
  <c r="N90" i="22"/>
  <c r="M90" i="22"/>
  <c r="K90" i="22"/>
  <c r="J90" i="22"/>
  <c r="G90" i="22"/>
  <c r="S90" i="22" s="1"/>
  <c r="S87" i="22"/>
  <c r="R87" i="22"/>
  <c r="S86" i="22"/>
  <c r="R86" i="22"/>
  <c r="N86" i="22"/>
  <c r="O86" i="22" s="1"/>
  <c r="M86" i="22"/>
  <c r="K86" i="22"/>
  <c r="J86" i="22"/>
  <c r="K84" i="22"/>
  <c r="M84" i="22" s="1"/>
  <c r="N84" i="22" s="1"/>
  <c r="O84" i="22" s="1"/>
  <c r="P84" i="22" s="1"/>
  <c r="Q84" i="22" s="1"/>
  <c r="R84" i="22" s="1"/>
  <c r="S84" i="22" s="1"/>
  <c r="T84" i="22" s="1"/>
  <c r="R81" i="22"/>
  <c r="N81" i="22"/>
  <c r="O81" i="22" s="1"/>
  <c r="M81" i="22"/>
  <c r="K81" i="22"/>
  <c r="J81" i="22"/>
  <c r="G81" i="22"/>
  <c r="S81" i="22" s="1"/>
  <c r="R80" i="22"/>
  <c r="N80" i="22"/>
  <c r="O80" i="22" s="1"/>
  <c r="M80" i="22"/>
  <c r="K80" i="22"/>
  <c r="J80" i="22"/>
  <c r="G80" i="22"/>
  <c r="S80" i="22" s="1"/>
  <c r="S79" i="22"/>
  <c r="R79" i="22"/>
  <c r="N79" i="22"/>
  <c r="O79" i="22" s="1"/>
  <c r="M79" i="22"/>
  <c r="K79" i="22"/>
  <c r="J79" i="22"/>
  <c r="N78" i="22"/>
  <c r="O78" i="22" s="1"/>
  <c r="M78" i="22"/>
  <c r="K78" i="22"/>
  <c r="J78" i="22"/>
  <c r="R77" i="22"/>
  <c r="N77" i="22"/>
  <c r="O77" i="22" s="1"/>
  <c r="M77" i="22"/>
  <c r="K77" i="22"/>
  <c r="J77" i="22"/>
  <c r="G77" i="22"/>
  <c r="S77" i="22" s="1"/>
  <c r="N76" i="22"/>
  <c r="O76" i="22" s="1"/>
  <c r="M76" i="22"/>
  <c r="K76" i="22"/>
  <c r="J76" i="22"/>
  <c r="N75" i="22"/>
  <c r="O75" i="22" s="1"/>
  <c r="M75" i="22"/>
  <c r="K75" i="22"/>
  <c r="J75" i="22"/>
  <c r="N74" i="22"/>
  <c r="O74" i="22" s="1"/>
  <c r="M74" i="22"/>
  <c r="K74" i="22"/>
  <c r="J74" i="22"/>
  <c r="N73" i="22"/>
  <c r="O73" i="22" s="1"/>
  <c r="M73" i="22"/>
  <c r="K73" i="22"/>
  <c r="J73" i="22"/>
  <c r="N72" i="22"/>
  <c r="O72" i="22" s="1"/>
  <c r="M72" i="22"/>
  <c r="K72" i="22"/>
  <c r="J72" i="22"/>
  <c r="N71" i="22"/>
  <c r="O71" i="22" s="1"/>
  <c r="M71" i="22"/>
  <c r="K71" i="22"/>
  <c r="J71" i="22"/>
  <c r="N70" i="22"/>
  <c r="O70" i="22" s="1"/>
  <c r="M70" i="22"/>
  <c r="K70" i="22"/>
  <c r="J70" i="22"/>
  <c r="N69" i="22"/>
  <c r="O69" i="22" s="1"/>
  <c r="M69" i="22"/>
  <c r="K69" i="22"/>
  <c r="J69" i="22"/>
  <c r="N68" i="22"/>
  <c r="O68" i="22" s="1"/>
  <c r="M68" i="22"/>
  <c r="K68" i="22"/>
  <c r="J68" i="22"/>
  <c r="N67" i="22"/>
  <c r="O67" i="22" s="1"/>
  <c r="M67" i="22"/>
  <c r="K67" i="22"/>
  <c r="J67" i="22"/>
  <c r="N66" i="22"/>
  <c r="O66" i="22" s="1"/>
  <c r="M66" i="22"/>
  <c r="K66" i="22"/>
  <c r="J66" i="22"/>
  <c r="R65" i="22"/>
  <c r="N65" i="22"/>
  <c r="O65" i="22" s="1"/>
  <c r="M65" i="22"/>
  <c r="K65" i="22"/>
  <c r="J65" i="22"/>
  <c r="G65" i="22"/>
  <c r="S65" i="22" s="1"/>
  <c r="N64" i="22"/>
  <c r="O64" i="22" s="1"/>
  <c r="M64" i="22"/>
  <c r="K64" i="22"/>
  <c r="J64" i="22"/>
  <c r="R63" i="22"/>
  <c r="N63" i="22"/>
  <c r="O63" i="22" s="1"/>
  <c r="M63" i="22"/>
  <c r="K63" i="22"/>
  <c r="J63" i="22"/>
  <c r="G63" i="22"/>
  <c r="S62" i="22"/>
  <c r="R62" i="22"/>
  <c r="N62" i="22"/>
  <c r="O62" i="22" s="1"/>
  <c r="M62" i="22"/>
  <c r="K62" i="22"/>
  <c r="J62" i="22"/>
  <c r="K60" i="22"/>
  <c r="M60" i="22" s="1"/>
  <c r="N60" i="22" s="1"/>
  <c r="O60" i="22" s="1"/>
  <c r="P60" i="22" s="1"/>
  <c r="Q60" i="22" s="1"/>
  <c r="R60" i="22" s="1"/>
  <c r="S60" i="22" s="1"/>
  <c r="T60" i="22" s="1"/>
  <c r="L56" i="22"/>
  <c r="L55" i="22"/>
  <c r="L54" i="22"/>
  <c r="L53" i="22"/>
  <c r="S45" i="22"/>
  <c r="L45" i="22"/>
  <c r="S44" i="22"/>
  <c r="L44" i="22"/>
  <c r="Q32" i="22"/>
  <c r="G31" i="22"/>
  <c r="N27" i="22"/>
  <c r="M27" i="22"/>
  <c r="K27" i="22"/>
  <c r="J27" i="22"/>
  <c r="N26" i="22"/>
  <c r="M26" i="22"/>
  <c r="K26" i="22"/>
  <c r="J26" i="22"/>
  <c r="N25" i="22"/>
  <c r="M25" i="22"/>
  <c r="K25" i="22"/>
  <c r="J25" i="22"/>
  <c r="S22" i="22"/>
  <c r="R22" i="22"/>
  <c r="N22" i="22"/>
  <c r="P22" i="22" s="1"/>
  <c r="M22" i="22"/>
  <c r="K22" i="22"/>
  <c r="J22" i="22"/>
  <c r="S21" i="22"/>
  <c r="R21" i="22"/>
  <c r="N21" i="22"/>
  <c r="P21" i="22" s="1"/>
  <c r="M21" i="22"/>
  <c r="K21" i="22"/>
  <c r="J21" i="22"/>
  <c r="S20" i="22"/>
  <c r="R20" i="22"/>
  <c r="P20" i="22"/>
  <c r="N20" i="22"/>
  <c r="M20" i="22"/>
  <c r="K20" i="22"/>
  <c r="J20" i="22"/>
  <c r="S19" i="22"/>
  <c r="R19" i="22"/>
  <c r="N19" i="22"/>
  <c r="P19" i="22" s="1"/>
  <c r="M19" i="22"/>
  <c r="K19" i="22"/>
  <c r="J19" i="22"/>
  <c r="S18" i="22"/>
  <c r="R18" i="22"/>
  <c r="N18" i="22"/>
  <c r="P18" i="22" s="1"/>
  <c r="M18" i="22"/>
  <c r="K18" i="22"/>
  <c r="J18" i="22"/>
  <c r="S17" i="22"/>
  <c r="R17" i="22"/>
  <c r="N17" i="22"/>
  <c r="P17" i="22" s="1"/>
  <c r="M17" i="22"/>
  <c r="K17" i="22"/>
  <c r="J17" i="22"/>
  <c r="S16" i="22"/>
  <c r="R16" i="22"/>
  <c r="N16" i="22"/>
  <c r="P16" i="22" s="1"/>
  <c r="M16" i="22"/>
  <c r="K16" i="22"/>
  <c r="J16" i="22"/>
  <c r="S15" i="22"/>
  <c r="R15" i="22"/>
  <c r="N15" i="22"/>
  <c r="P15" i="22" s="1"/>
  <c r="M15" i="22"/>
  <c r="K15" i="22"/>
  <c r="J15" i="22"/>
  <c r="S14" i="22"/>
  <c r="R14" i="22"/>
  <c r="N14" i="22"/>
  <c r="P14" i="22" s="1"/>
  <c r="M14" i="22"/>
  <c r="K14" i="22"/>
  <c r="J14" i="22"/>
  <c r="S13" i="22"/>
  <c r="R13" i="22"/>
  <c r="P13" i="22"/>
  <c r="N13" i="22"/>
  <c r="M13" i="22"/>
  <c r="K13" i="22"/>
  <c r="J13" i="22"/>
  <c r="K11" i="22"/>
  <c r="M11" i="22" s="1"/>
  <c r="N11" i="22" s="1"/>
  <c r="O11" i="22" s="1"/>
  <c r="P11" i="22" s="1"/>
  <c r="Q11" i="22" s="1"/>
  <c r="R11" i="22" s="1"/>
  <c r="S11" i="22" s="1"/>
  <c r="T11" i="22" s="1"/>
  <c r="L7" i="22"/>
  <c r="L6" i="22"/>
  <c r="L5" i="22"/>
  <c r="L4" i="22"/>
  <c r="S31" i="22" l="1"/>
  <c r="G94" i="22"/>
  <c r="P32" i="22"/>
  <c r="P33" i="22" s="1"/>
  <c r="S63" i="22"/>
  <c r="P43" i="21"/>
  <c r="O43" i="21"/>
  <c r="M30" i="21"/>
  <c r="N30" i="21" s="1"/>
  <c r="L30" i="21"/>
  <c r="J30" i="21"/>
  <c r="I30" i="21"/>
  <c r="M29" i="21"/>
  <c r="N29" i="21" s="1"/>
  <c r="L29" i="21"/>
  <c r="J29" i="21"/>
  <c r="I29" i="21"/>
  <c r="M28" i="21"/>
  <c r="N28" i="21" s="1"/>
  <c r="L28" i="21"/>
  <c r="J28" i="21"/>
  <c r="I28" i="21"/>
  <c r="M27" i="21"/>
  <c r="N27" i="21" s="1"/>
  <c r="L27" i="21"/>
  <c r="J27" i="21"/>
  <c r="I27" i="21"/>
  <c r="M26" i="21"/>
  <c r="N26" i="21" s="1"/>
  <c r="L26" i="21"/>
  <c r="J26" i="21"/>
  <c r="I26" i="21"/>
  <c r="L25" i="21"/>
  <c r="J25" i="21"/>
  <c r="I25" i="21"/>
  <c r="M25" i="21"/>
  <c r="N25" i="21" s="1"/>
  <c r="M24" i="21"/>
  <c r="N24" i="21" s="1"/>
  <c r="L24" i="21"/>
  <c r="J24" i="21"/>
  <c r="I24" i="21"/>
  <c r="M23" i="21"/>
  <c r="N23" i="21" s="1"/>
  <c r="L23" i="21"/>
  <c r="J23" i="21"/>
  <c r="I23" i="21"/>
  <c r="M22" i="21"/>
  <c r="N22" i="21" s="1"/>
  <c r="L22" i="21"/>
  <c r="J22" i="21"/>
  <c r="I22" i="21"/>
  <c r="M21" i="21"/>
  <c r="N21" i="21" s="1"/>
  <c r="L21" i="21"/>
  <c r="J21" i="21"/>
  <c r="I21" i="21"/>
  <c r="M20" i="21"/>
  <c r="N20" i="21" s="1"/>
  <c r="L20" i="21"/>
  <c r="J20" i="21"/>
  <c r="I20" i="21"/>
  <c r="M19" i="21"/>
  <c r="N19" i="21" s="1"/>
  <c r="L19" i="21"/>
  <c r="J19" i="21"/>
  <c r="I19" i="21"/>
  <c r="M18" i="21"/>
  <c r="N18" i="21" s="1"/>
  <c r="L18" i="21"/>
  <c r="J18" i="21"/>
  <c r="I18" i="21"/>
  <c r="M17" i="21"/>
  <c r="N17" i="21" s="1"/>
  <c r="L17" i="21"/>
  <c r="J17" i="21"/>
  <c r="I17" i="21"/>
  <c r="M16" i="21"/>
  <c r="N16" i="21" s="1"/>
  <c r="L16" i="21"/>
  <c r="J16" i="21"/>
  <c r="I16" i="21"/>
  <c r="M15" i="21"/>
  <c r="N15" i="21" s="1"/>
  <c r="L15" i="21"/>
  <c r="J15" i="21"/>
  <c r="I15" i="21"/>
  <c r="M14" i="21"/>
  <c r="N14" i="21" s="1"/>
  <c r="L14" i="21"/>
  <c r="J14" i="21"/>
  <c r="I14" i="21"/>
  <c r="Q13" i="21"/>
  <c r="M13" i="21"/>
  <c r="N13" i="21" s="1"/>
  <c r="L13" i="21"/>
  <c r="J13" i="21"/>
  <c r="I13" i="21"/>
  <c r="J11" i="21"/>
  <c r="L11" i="21" s="1"/>
  <c r="M11" i="21" s="1"/>
  <c r="N11" i="21" s="1"/>
  <c r="B11" i="21"/>
  <c r="D11" i="21" s="1"/>
  <c r="E11" i="21" s="1"/>
  <c r="F11" i="21" s="1"/>
  <c r="G11" i="21" s="1"/>
  <c r="H11" i="21" s="1"/>
  <c r="O44" i="21" l="1"/>
  <c r="G17" i="19" l="1"/>
  <c r="G21" i="19"/>
  <c r="L22" i="19" l="1"/>
  <c r="M22" i="19"/>
  <c r="N22" i="19" s="1"/>
  <c r="I22" i="19"/>
  <c r="R21" i="19" l="1"/>
  <c r="Q21" i="19"/>
  <c r="Q15" i="19"/>
  <c r="Q17" i="19"/>
  <c r="R17" i="19"/>
  <c r="Q18" i="19"/>
  <c r="Q14" i="19"/>
  <c r="G18" i="19"/>
  <c r="R18" i="19" s="1"/>
  <c r="G14" i="19"/>
  <c r="R14" i="19" s="1"/>
  <c r="G15" i="19"/>
  <c r="R15" i="19" s="1"/>
  <c r="L26" i="19"/>
  <c r="M26" i="19"/>
  <c r="N26" i="19" s="1"/>
  <c r="L27" i="19"/>
  <c r="M27" i="19"/>
  <c r="N27" i="19" s="1"/>
  <c r="M25" i="19"/>
  <c r="N25" i="19" s="1"/>
  <c r="L25" i="19"/>
  <c r="L14" i="19"/>
  <c r="M14" i="19"/>
  <c r="N14" i="19" s="1"/>
  <c r="L15" i="19"/>
  <c r="M15" i="19"/>
  <c r="N15" i="19" s="1"/>
  <c r="L16" i="19"/>
  <c r="M16" i="19"/>
  <c r="N16" i="19" s="1"/>
  <c r="L17" i="19"/>
  <c r="M17" i="19"/>
  <c r="N17" i="19" s="1"/>
  <c r="L18" i="19"/>
  <c r="M18" i="19"/>
  <c r="N18" i="19" s="1"/>
  <c r="L19" i="19"/>
  <c r="M19" i="19"/>
  <c r="N19" i="19" s="1"/>
  <c r="L20" i="19"/>
  <c r="M20" i="19"/>
  <c r="N20" i="19" s="1"/>
  <c r="L21" i="19"/>
  <c r="M21" i="19"/>
  <c r="N21" i="19" s="1"/>
  <c r="M13" i="19"/>
  <c r="N13" i="19" s="1"/>
  <c r="L13" i="19"/>
  <c r="J26" i="19"/>
  <c r="J27" i="19"/>
  <c r="J25" i="19"/>
  <c r="I26" i="19"/>
  <c r="I27" i="19"/>
  <c r="I25" i="19"/>
  <c r="I14" i="19"/>
  <c r="I15" i="19"/>
  <c r="I16" i="19"/>
  <c r="I17" i="19"/>
  <c r="I18" i="19"/>
  <c r="I19" i="19"/>
  <c r="I20" i="19"/>
  <c r="I21" i="19"/>
  <c r="J14" i="19"/>
  <c r="J15" i="19"/>
  <c r="J16" i="19"/>
  <c r="J17" i="19"/>
  <c r="J18" i="19"/>
  <c r="J19" i="19"/>
  <c r="J20" i="19"/>
  <c r="J21" i="19"/>
  <c r="J13" i="19"/>
  <c r="I13" i="19"/>
  <c r="I26" i="16" l="1"/>
  <c r="P29" i="19" l="1"/>
  <c r="O29" i="19"/>
  <c r="J11" i="19"/>
  <c r="L11" i="19" s="1"/>
  <c r="M11" i="19" s="1"/>
  <c r="N11" i="19" s="1"/>
  <c r="B11" i="19"/>
  <c r="D11" i="19" s="1"/>
  <c r="E11" i="19" s="1"/>
  <c r="F11" i="19" s="1"/>
  <c r="G11" i="19" s="1"/>
  <c r="H11" i="19" s="1"/>
  <c r="P17" i="18"/>
  <c r="O17" i="18"/>
  <c r="O18" i="18" s="1"/>
  <c r="J11" i="18"/>
  <c r="L11" i="18" s="1"/>
  <c r="M11" i="18" s="1"/>
  <c r="N11" i="18" s="1"/>
  <c r="B11" i="18"/>
  <c r="D11" i="18" s="1"/>
  <c r="E11" i="18" s="1"/>
  <c r="F11" i="18" s="1"/>
  <c r="G11" i="18" s="1"/>
  <c r="H11" i="18" s="1"/>
  <c r="P17" i="17"/>
  <c r="O17" i="17"/>
  <c r="O18" i="17" s="1"/>
  <c r="J11" i="17"/>
  <c r="L11" i="17" s="1"/>
  <c r="M11" i="17" s="1"/>
  <c r="N11" i="17" s="1"/>
  <c r="B11" i="17"/>
  <c r="D11" i="17" s="1"/>
  <c r="E11" i="17" s="1"/>
  <c r="F11" i="17" s="1"/>
  <c r="G11" i="17" s="1"/>
  <c r="H11" i="17" s="1"/>
  <c r="I15" i="16"/>
  <c r="I16" i="16"/>
  <c r="I17" i="16"/>
  <c r="I18" i="16"/>
  <c r="I19" i="16"/>
  <c r="I20" i="16"/>
  <c r="I21" i="16"/>
  <c r="I22" i="16"/>
  <c r="I23" i="16"/>
  <c r="I24" i="16"/>
  <c r="I25" i="16"/>
  <c r="G25" i="16"/>
  <c r="G22" i="16"/>
  <c r="G18" i="16"/>
  <c r="O30" i="19" l="1"/>
  <c r="L15" i="16"/>
  <c r="M15" i="16"/>
  <c r="N15" i="16" s="1"/>
  <c r="L16" i="16"/>
  <c r="M16" i="16"/>
  <c r="N16" i="16" s="1"/>
  <c r="L17" i="16"/>
  <c r="M17" i="16"/>
  <c r="L18" i="16"/>
  <c r="M18" i="16"/>
  <c r="J15" i="16"/>
  <c r="J16" i="16"/>
  <c r="J17" i="16"/>
  <c r="J18" i="16"/>
  <c r="J19" i="16"/>
  <c r="J20" i="16"/>
  <c r="J21" i="16"/>
  <c r="J22" i="16"/>
  <c r="J28" i="14" l="1"/>
  <c r="L28" i="14" s="1"/>
  <c r="M28" i="14" s="1"/>
  <c r="N28" i="14" s="1"/>
  <c r="B28" i="14"/>
  <c r="D28" i="14" s="1"/>
  <c r="E28" i="14" s="1"/>
  <c r="F28" i="14" s="1"/>
  <c r="G28" i="14" s="1"/>
  <c r="H28" i="14" s="1"/>
  <c r="J27" i="15"/>
  <c r="L27" i="15" s="1"/>
  <c r="M27" i="15" s="1"/>
  <c r="N27" i="15" s="1"/>
  <c r="B27" i="15"/>
  <c r="D27" i="15" s="1"/>
  <c r="E27" i="15" s="1"/>
  <c r="F27" i="15" s="1"/>
  <c r="G27" i="15" s="1"/>
  <c r="H27" i="15" s="1"/>
  <c r="Q36" i="15"/>
  <c r="Q37" i="15"/>
  <c r="Q38" i="15"/>
  <c r="Q35" i="15"/>
  <c r="Q32" i="15"/>
  <c r="Q19" i="15"/>
  <c r="Q16" i="15"/>
  <c r="P28" i="16" l="1"/>
  <c r="O28" i="16"/>
  <c r="R25" i="16"/>
  <c r="Q25" i="16"/>
  <c r="M25" i="16"/>
  <c r="N25" i="16" s="1"/>
  <c r="L25" i="16"/>
  <c r="J25" i="16"/>
  <c r="R24" i="16"/>
  <c r="Q24" i="16"/>
  <c r="M24" i="16"/>
  <c r="N24" i="16" s="1"/>
  <c r="L24" i="16"/>
  <c r="J24" i="16"/>
  <c r="R23" i="16"/>
  <c r="Q23" i="16"/>
  <c r="M23" i="16"/>
  <c r="N23" i="16" s="1"/>
  <c r="L23" i="16"/>
  <c r="J23" i="16"/>
  <c r="Q22" i="16"/>
  <c r="M22" i="16"/>
  <c r="N22" i="16" s="1"/>
  <c r="L22" i="16"/>
  <c r="R22" i="16"/>
  <c r="R21" i="16"/>
  <c r="Q21" i="16"/>
  <c r="M21" i="16"/>
  <c r="N21" i="16" s="1"/>
  <c r="L21" i="16"/>
  <c r="R20" i="16"/>
  <c r="Q20" i="16"/>
  <c r="M20" i="16"/>
  <c r="N20" i="16" s="1"/>
  <c r="L20" i="16"/>
  <c r="R19" i="16"/>
  <c r="Q19" i="16"/>
  <c r="M19" i="16"/>
  <c r="N19" i="16" s="1"/>
  <c r="L19" i="16"/>
  <c r="R18" i="16"/>
  <c r="Q18" i="16"/>
  <c r="N18" i="16"/>
  <c r="R17" i="16"/>
  <c r="Q17" i="16"/>
  <c r="N17" i="16"/>
  <c r="Q14" i="16"/>
  <c r="M14" i="16"/>
  <c r="N14" i="16" s="1"/>
  <c r="L14" i="16"/>
  <c r="J14" i="16"/>
  <c r="I14" i="16"/>
  <c r="R14" i="16"/>
  <c r="Q13" i="16"/>
  <c r="M13" i="16"/>
  <c r="N13" i="16" s="1"/>
  <c r="L13" i="16"/>
  <c r="J13" i="16"/>
  <c r="I13" i="16"/>
  <c r="R13" i="16"/>
  <c r="J11" i="16"/>
  <c r="L11" i="16" s="1"/>
  <c r="M11" i="16" s="1"/>
  <c r="N11" i="16" s="1"/>
  <c r="B11" i="16"/>
  <c r="D11" i="16" s="1"/>
  <c r="E11" i="16" s="1"/>
  <c r="F11" i="16" s="1"/>
  <c r="G11" i="16" s="1"/>
  <c r="H11" i="16" s="1"/>
  <c r="O29" i="16" l="1"/>
  <c r="P46" i="14"/>
  <c r="O46" i="14"/>
  <c r="Q41" i="14"/>
  <c r="Q42" i="14"/>
  <c r="Q43" i="14"/>
  <c r="Q44" i="14"/>
  <c r="R44" i="14"/>
  <c r="R40" i="14"/>
  <c r="Q40" i="14"/>
  <c r="Q14" i="14"/>
  <c r="Q15" i="14"/>
  <c r="R15" i="14"/>
  <c r="Q16" i="14"/>
  <c r="Q17" i="14"/>
  <c r="R17" i="14"/>
  <c r="Q18" i="14"/>
  <c r="R18" i="14"/>
  <c r="Q19" i="14"/>
  <c r="R19" i="14"/>
  <c r="Q20" i="14"/>
  <c r="Q21" i="14"/>
  <c r="R21" i="14"/>
  <c r="Q22" i="14"/>
  <c r="R22" i="14"/>
  <c r="Q23" i="14"/>
  <c r="R23" i="14"/>
  <c r="Q24" i="14"/>
  <c r="Q25" i="14"/>
  <c r="R25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Q37" i="14"/>
  <c r="Q13" i="14"/>
  <c r="G24" i="14"/>
  <c r="R24" i="14" s="1"/>
  <c r="G20" i="14"/>
  <c r="R20" i="14" s="1"/>
  <c r="G14" i="14"/>
  <c r="R14" i="14" s="1"/>
  <c r="G41" i="14"/>
  <c r="R41" i="14" s="1"/>
  <c r="G43" i="14"/>
  <c r="R43" i="14" s="1"/>
  <c r="G37" i="14"/>
  <c r="R37" i="14" s="1"/>
  <c r="G36" i="14"/>
  <c r="R36" i="14" s="1"/>
  <c r="G16" i="14"/>
  <c r="R16" i="14" s="1"/>
  <c r="G13" i="14"/>
  <c r="R13" i="14" s="1"/>
  <c r="G42" i="14"/>
  <c r="R42" i="14" s="1"/>
  <c r="O47" i="14" l="1"/>
  <c r="L44" i="14"/>
  <c r="M44" i="14"/>
  <c r="N44" i="14" s="1"/>
  <c r="J44" i="14"/>
  <c r="I42" i="14"/>
  <c r="I43" i="14"/>
  <c r="I44" i="14"/>
  <c r="L41" i="14"/>
  <c r="M41" i="14"/>
  <c r="N41" i="14" s="1"/>
  <c r="L42" i="14"/>
  <c r="M42" i="14"/>
  <c r="N42" i="14" s="1"/>
  <c r="L43" i="14"/>
  <c r="M43" i="14"/>
  <c r="N43" i="14" s="1"/>
  <c r="J42" i="14"/>
  <c r="J43" i="14"/>
  <c r="J41" i="14"/>
  <c r="I41" i="14" l="1"/>
  <c r="P42" i="15" l="1"/>
  <c r="O42" i="15"/>
  <c r="O43" i="15" s="1"/>
  <c r="M38" i="15"/>
  <c r="N38" i="15" s="1"/>
  <c r="L38" i="15"/>
  <c r="J38" i="15"/>
  <c r="I38" i="15"/>
  <c r="G38" i="15"/>
  <c r="R38" i="15" s="1"/>
  <c r="M37" i="15"/>
  <c r="N37" i="15" s="1"/>
  <c r="L37" i="15"/>
  <c r="J37" i="15"/>
  <c r="I37" i="15"/>
  <c r="G37" i="15"/>
  <c r="R37" i="15" s="1"/>
  <c r="M36" i="15"/>
  <c r="N36" i="15" s="1"/>
  <c r="L36" i="15"/>
  <c r="J36" i="15"/>
  <c r="I36" i="15"/>
  <c r="G36" i="15"/>
  <c r="R36" i="15" s="1"/>
  <c r="M35" i="15"/>
  <c r="N35" i="15" s="1"/>
  <c r="L35" i="15"/>
  <c r="J35" i="15"/>
  <c r="I35" i="15"/>
  <c r="G35" i="15"/>
  <c r="R35" i="15" s="1"/>
  <c r="M34" i="15"/>
  <c r="N34" i="15" s="1"/>
  <c r="L34" i="15"/>
  <c r="J34" i="15"/>
  <c r="I34" i="15"/>
  <c r="M33" i="15"/>
  <c r="N33" i="15" s="1"/>
  <c r="L33" i="15"/>
  <c r="J33" i="15"/>
  <c r="I33" i="15"/>
  <c r="M32" i="15"/>
  <c r="N32" i="15" s="1"/>
  <c r="L32" i="15"/>
  <c r="J32" i="15"/>
  <c r="I32" i="15"/>
  <c r="G32" i="15"/>
  <c r="R32" i="15" s="1"/>
  <c r="M31" i="15"/>
  <c r="N31" i="15" s="1"/>
  <c r="L31" i="15"/>
  <c r="J31" i="15"/>
  <c r="I31" i="15"/>
  <c r="M30" i="15"/>
  <c r="N30" i="15" s="1"/>
  <c r="L30" i="15"/>
  <c r="J30" i="15"/>
  <c r="I30" i="15"/>
  <c r="M29" i="15"/>
  <c r="N29" i="15" s="1"/>
  <c r="L29" i="15"/>
  <c r="J29" i="15"/>
  <c r="I29" i="15"/>
  <c r="M28" i="15"/>
  <c r="N28" i="15" s="1"/>
  <c r="L28" i="15"/>
  <c r="J28" i="15"/>
  <c r="I28" i="15"/>
  <c r="M24" i="15"/>
  <c r="N24" i="15" s="1"/>
  <c r="L24" i="15"/>
  <c r="J24" i="15"/>
  <c r="I24" i="15"/>
  <c r="M23" i="15"/>
  <c r="N23" i="15" s="1"/>
  <c r="L23" i="15"/>
  <c r="J23" i="15"/>
  <c r="M22" i="15"/>
  <c r="N22" i="15" s="1"/>
  <c r="L22" i="15"/>
  <c r="J22" i="15"/>
  <c r="M21" i="15"/>
  <c r="N21" i="15" s="1"/>
  <c r="L21" i="15"/>
  <c r="J21" i="15"/>
  <c r="I21" i="15"/>
  <c r="M20" i="15"/>
  <c r="N20" i="15" s="1"/>
  <c r="L20" i="15"/>
  <c r="J20" i="15"/>
  <c r="I20" i="15"/>
  <c r="M19" i="15"/>
  <c r="N19" i="15" s="1"/>
  <c r="L19" i="15"/>
  <c r="J19" i="15"/>
  <c r="I19" i="15"/>
  <c r="G19" i="15"/>
  <c r="R19" i="15" s="1"/>
  <c r="M18" i="15"/>
  <c r="N18" i="15" s="1"/>
  <c r="L18" i="15"/>
  <c r="J18" i="15"/>
  <c r="I18" i="15"/>
  <c r="M17" i="15"/>
  <c r="N17" i="15" s="1"/>
  <c r="L17" i="15"/>
  <c r="J17" i="15"/>
  <c r="I17" i="15"/>
  <c r="M16" i="15"/>
  <c r="N16" i="15" s="1"/>
  <c r="L16" i="15"/>
  <c r="J16" i="15"/>
  <c r="I16" i="15"/>
  <c r="G16" i="15"/>
  <c r="R16" i="15" s="1"/>
  <c r="M15" i="15"/>
  <c r="N15" i="15" s="1"/>
  <c r="L15" i="15"/>
  <c r="J15" i="15"/>
  <c r="I15" i="15"/>
  <c r="M14" i="15"/>
  <c r="N14" i="15" s="1"/>
  <c r="L14" i="15"/>
  <c r="J14" i="15"/>
  <c r="I14" i="15"/>
  <c r="M13" i="15"/>
  <c r="N13" i="15" s="1"/>
  <c r="L13" i="15"/>
  <c r="J13" i="15"/>
  <c r="I13" i="15"/>
  <c r="J11" i="15"/>
  <c r="L11" i="15" s="1"/>
  <c r="M11" i="15" s="1"/>
  <c r="N11" i="15" s="1"/>
  <c r="B11" i="15"/>
  <c r="D11" i="15" s="1"/>
  <c r="E11" i="15" s="1"/>
  <c r="F11" i="15" s="1"/>
  <c r="G11" i="15" s="1"/>
  <c r="H11" i="15" s="1"/>
  <c r="M40" i="14" l="1"/>
  <c r="N40" i="14" s="1"/>
  <c r="L40" i="14"/>
  <c r="J40" i="14"/>
  <c r="I40" i="14"/>
  <c r="M37" i="14"/>
  <c r="N37" i="14" s="1"/>
  <c r="L37" i="14"/>
  <c r="J37" i="14"/>
  <c r="I37" i="14"/>
  <c r="M36" i="14"/>
  <c r="N36" i="14" s="1"/>
  <c r="L36" i="14"/>
  <c r="J36" i="14"/>
  <c r="I36" i="14"/>
  <c r="M35" i="14"/>
  <c r="N35" i="14" s="1"/>
  <c r="L35" i="14"/>
  <c r="J35" i="14"/>
  <c r="I35" i="14"/>
  <c r="M34" i="14"/>
  <c r="N34" i="14" s="1"/>
  <c r="L34" i="14"/>
  <c r="J34" i="14"/>
  <c r="I34" i="14"/>
  <c r="M33" i="14"/>
  <c r="N33" i="14" s="1"/>
  <c r="L33" i="14"/>
  <c r="J33" i="14"/>
  <c r="I33" i="14"/>
  <c r="M32" i="14"/>
  <c r="N32" i="14" s="1"/>
  <c r="L32" i="14"/>
  <c r="J32" i="14"/>
  <c r="I32" i="14"/>
  <c r="M31" i="14"/>
  <c r="N31" i="14" s="1"/>
  <c r="L31" i="14"/>
  <c r="J31" i="14"/>
  <c r="I31" i="14"/>
  <c r="M30" i="14"/>
  <c r="N30" i="14" s="1"/>
  <c r="L30" i="14"/>
  <c r="J30" i="14"/>
  <c r="I30" i="14"/>
  <c r="M29" i="14"/>
  <c r="N29" i="14" s="1"/>
  <c r="L29" i="14"/>
  <c r="J29" i="14"/>
  <c r="I29" i="14"/>
  <c r="M25" i="14"/>
  <c r="N25" i="14" s="1"/>
  <c r="L25" i="14"/>
  <c r="J25" i="14"/>
  <c r="I25" i="14"/>
  <c r="M24" i="14"/>
  <c r="N24" i="14" s="1"/>
  <c r="L24" i="14"/>
  <c r="J24" i="14"/>
  <c r="I24" i="14"/>
  <c r="M23" i="14"/>
  <c r="N23" i="14" s="1"/>
  <c r="L23" i="14"/>
  <c r="J23" i="14"/>
  <c r="M22" i="14"/>
  <c r="N22" i="14" s="1"/>
  <c r="L22" i="14"/>
  <c r="J22" i="14"/>
  <c r="M21" i="14"/>
  <c r="N21" i="14" s="1"/>
  <c r="L21" i="14"/>
  <c r="J21" i="14"/>
  <c r="I21" i="14"/>
  <c r="M20" i="14"/>
  <c r="N20" i="14" s="1"/>
  <c r="L20" i="14"/>
  <c r="J20" i="14"/>
  <c r="I20" i="14"/>
  <c r="M19" i="14"/>
  <c r="N19" i="14" s="1"/>
  <c r="L19" i="14"/>
  <c r="J19" i="14"/>
  <c r="I19" i="14"/>
  <c r="M18" i="14"/>
  <c r="N18" i="14" s="1"/>
  <c r="L18" i="14"/>
  <c r="J18" i="14"/>
  <c r="I18" i="14"/>
  <c r="M17" i="14"/>
  <c r="N17" i="14" s="1"/>
  <c r="L17" i="14"/>
  <c r="J17" i="14"/>
  <c r="I17" i="14"/>
  <c r="M16" i="14"/>
  <c r="N16" i="14" s="1"/>
  <c r="L16" i="14"/>
  <c r="J16" i="14"/>
  <c r="I16" i="14"/>
  <c r="M15" i="14"/>
  <c r="N15" i="14" s="1"/>
  <c r="L15" i="14"/>
  <c r="J15" i="14"/>
  <c r="I15" i="14"/>
  <c r="M14" i="14"/>
  <c r="N14" i="14" s="1"/>
  <c r="L14" i="14"/>
  <c r="J14" i="14"/>
  <c r="I14" i="14"/>
  <c r="M13" i="14"/>
  <c r="N13" i="14" s="1"/>
  <c r="L13" i="14"/>
  <c r="J13" i="14"/>
  <c r="I13" i="14"/>
  <c r="J11" i="14"/>
  <c r="L11" i="14" s="1"/>
  <c r="M11" i="14" s="1"/>
  <c r="N11" i="14" s="1"/>
  <c r="B11" i="14"/>
  <c r="D11" i="14" s="1"/>
  <c r="E11" i="14" s="1"/>
  <c r="F11" i="14" s="1"/>
  <c r="G11" i="14" s="1"/>
  <c r="H11" i="14" s="1"/>
  <c r="P30" i="12" l="1"/>
  <c r="O30" i="12"/>
  <c r="O31" i="12" l="1"/>
  <c r="Q29" i="12" l="1"/>
  <c r="Q14" i="12"/>
  <c r="R14" i="12"/>
  <c r="Q15" i="12"/>
  <c r="Q16" i="12"/>
  <c r="Q17" i="12"/>
  <c r="R17" i="12"/>
  <c r="Q18" i="12"/>
  <c r="R18" i="12"/>
  <c r="Q19" i="12"/>
  <c r="R19" i="12"/>
  <c r="Q20" i="12"/>
  <c r="R20" i="12"/>
  <c r="Q21" i="12"/>
  <c r="Q22" i="12"/>
  <c r="R22" i="12"/>
  <c r="Q23" i="12"/>
  <c r="R23" i="12"/>
  <c r="Q24" i="12"/>
  <c r="Q25" i="12"/>
  <c r="Q26" i="12"/>
  <c r="R26" i="12"/>
  <c r="Q27" i="12"/>
  <c r="R13" i="12"/>
  <c r="Q13" i="12"/>
  <c r="G27" i="12"/>
  <c r="R27" i="12" s="1"/>
  <c r="G29" i="12"/>
  <c r="R29" i="12" s="1"/>
  <c r="G25" i="12"/>
  <c r="R25" i="12" s="1"/>
  <c r="G24" i="12"/>
  <c r="R24" i="12" s="1"/>
  <c r="G21" i="12"/>
  <c r="R21" i="12" s="1"/>
  <c r="G16" i="12"/>
  <c r="R16" i="12" s="1"/>
  <c r="G15" i="12"/>
  <c r="R15" i="12" s="1"/>
  <c r="N40" i="11" l="1"/>
  <c r="M40" i="11"/>
  <c r="M25" i="9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M41" i="11" l="1"/>
  <c r="M29" i="12"/>
  <c r="L29" i="12"/>
  <c r="J29" i="12"/>
  <c r="I29" i="12"/>
  <c r="M27" i="12"/>
  <c r="N27" i="12" s="1"/>
  <c r="L27" i="12"/>
  <c r="J27" i="12"/>
  <c r="M26" i="12"/>
  <c r="N26" i="12" s="1"/>
  <c r="L26" i="12"/>
  <c r="J26" i="12"/>
  <c r="I26" i="12"/>
  <c r="M25" i="12"/>
  <c r="N25" i="12" s="1"/>
  <c r="L25" i="12"/>
  <c r="J25" i="12"/>
  <c r="I25" i="12"/>
  <c r="M24" i="12"/>
  <c r="N24" i="12" s="1"/>
  <c r="L24" i="12"/>
  <c r="J24" i="12"/>
  <c r="I24" i="12"/>
  <c r="M23" i="12"/>
  <c r="N23" i="12" s="1"/>
  <c r="L23" i="12"/>
  <c r="J23" i="12"/>
  <c r="M22" i="12"/>
  <c r="N22" i="12" s="1"/>
  <c r="L22" i="12"/>
  <c r="J22" i="12"/>
  <c r="M21" i="12"/>
  <c r="N21" i="12" s="1"/>
  <c r="L21" i="12"/>
  <c r="J21" i="12"/>
  <c r="I21" i="12"/>
  <c r="M20" i="12"/>
  <c r="N20" i="12" s="1"/>
  <c r="L20" i="12"/>
  <c r="J20" i="12"/>
  <c r="I20" i="12"/>
  <c r="M19" i="12"/>
  <c r="N19" i="12" s="1"/>
  <c r="L19" i="12"/>
  <c r="J19" i="12"/>
  <c r="I19" i="12"/>
  <c r="M18" i="12"/>
  <c r="N18" i="12" s="1"/>
  <c r="L18" i="12"/>
  <c r="J18" i="12"/>
  <c r="I18" i="12"/>
  <c r="M17" i="12"/>
  <c r="N17" i="12" s="1"/>
  <c r="L17" i="12"/>
  <c r="J17" i="12"/>
  <c r="I17" i="12"/>
  <c r="M16" i="12"/>
  <c r="N16" i="12" s="1"/>
  <c r="L16" i="12"/>
  <c r="J16" i="12"/>
  <c r="I16" i="12"/>
  <c r="M15" i="12"/>
  <c r="N15" i="12" s="1"/>
  <c r="L15" i="12"/>
  <c r="J15" i="12"/>
  <c r="I15" i="12"/>
  <c r="M14" i="12"/>
  <c r="N14" i="12" s="1"/>
  <c r="L14" i="12"/>
  <c r="J14" i="12"/>
  <c r="I14" i="12"/>
  <c r="M13" i="12"/>
  <c r="N13" i="12" s="1"/>
  <c r="L13" i="12"/>
  <c r="J13" i="12"/>
  <c r="I13" i="12"/>
  <c r="J11" i="12"/>
  <c r="L11" i="12" s="1"/>
  <c r="M11" i="12" s="1"/>
  <c r="N11" i="12" s="1"/>
  <c r="B11" i="12"/>
  <c r="D11" i="12" s="1"/>
  <c r="E11" i="12" s="1"/>
  <c r="F11" i="12" s="1"/>
  <c r="G11" i="12" s="1"/>
  <c r="H11" i="12" s="1"/>
  <c r="J29" i="11"/>
  <c r="K29" i="11"/>
  <c r="L29" i="11" s="1"/>
  <c r="J30" i="11"/>
  <c r="K30" i="11"/>
  <c r="L30" i="11" s="1"/>
  <c r="J31" i="11"/>
  <c r="K31" i="11"/>
  <c r="L31" i="11" s="1"/>
  <c r="J32" i="11"/>
  <c r="K32" i="11"/>
  <c r="L32" i="11" s="1"/>
  <c r="H31" i="11"/>
  <c r="H32" i="11"/>
  <c r="H30" i="11"/>
  <c r="H29" i="11"/>
  <c r="J27" i="11" l="1"/>
  <c r="K27" i="11"/>
  <c r="L27" i="11" s="1"/>
  <c r="J28" i="11"/>
  <c r="K28" i="11"/>
  <c r="L28" i="11" s="1"/>
  <c r="H27" i="11"/>
  <c r="H28" i="11"/>
  <c r="G27" i="10" l="1"/>
  <c r="G28" i="10"/>
  <c r="G29" i="10"/>
  <c r="H27" i="10"/>
  <c r="H28" i="10"/>
  <c r="H29" i="10"/>
  <c r="K38" i="11"/>
  <c r="J38" i="11"/>
  <c r="H38" i="11"/>
  <c r="G38" i="11"/>
  <c r="H36" i="11"/>
  <c r="J36" i="11" s="1"/>
  <c r="K36" i="11" s="1"/>
  <c r="L36" i="11" s="1"/>
  <c r="B36" i="11"/>
  <c r="D36" i="11" s="1"/>
  <c r="E36" i="11" s="1"/>
  <c r="F36" i="11" s="1"/>
  <c r="K26" i="11"/>
  <c r="L26" i="11" s="1"/>
  <c r="J26" i="11"/>
  <c r="H26" i="11"/>
  <c r="K25" i="11"/>
  <c r="L25" i="11" s="1"/>
  <c r="J25" i="11"/>
  <c r="H25" i="11"/>
  <c r="K24" i="11"/>
  <c r="L24" i="11" s="1"/>
  <c r="J24" i="11"/>
  <c r="H24" i="11"/>
  <c r="K23" i="11"/>
  <c r="L23" i="11" s="1"/>
  <c r="J23" i="11"/>
  <c r="H23" i="11"/>
  <c r="K22" i="11"/>
  <c r="L22" i="11" s="1"/>
  <c r="J22" i="11"/>
  <c r="H22" i="11"/>
  <c r="K21" i="11"/>
  <c r="L21" i="11" s="1"/>
  <c r="J21" i="11"/>
  <c r="H21" i="11"/>
  <c r="K20" i="11"/>
  <c r="L20" i="11" s="1"/>
  <c r="J20" i="11"/>
  <c r="H20" i="11"/>
  <c r="K19" i="11"/>
  <c r="L19" i="11" s="1"/>
  <c r="J19" i="11"/>
  <c r="H19" i="11"/>
  <c r="K18" i="11"/>
  <c r="L18" i="11" s="1"/>
  <c r="J18" i="11"/>
  <c r="H18" i="11"/>
  <c r="K17" i="11"/>
  <c r="L17" i="11" s="1"/>
  <c r="J17" i="11"/>
  <c r="H17" i="11"/>
  <c r="K16" i="11"/>
  <c r="L16" i="11" s="1"/>
  <c r="J16" i="11"/>
  <c r="H16" i="11"/>
  <c r="K15" i="11"/>
  <c r="L15" i="11" s="1"/>
  <c r="J15" i="11"/>
  <c r="H15" i="11"/>
  <c r="K14" i="11"/>
  <c r="L14" i="11" s="1"/>
  <c r="J14" i="11"/>
  <c r="H14" i="11"/>
  <c r="G14" i="11"/>
  <c r="K13" i="11"/>
  <c r="L13" i="11" s="1"/>
  <c r="J13" i="11"/>
  <c r="H13" i="11"/>
  <c r="G13" i="11"/>
  <c r="H11" i="11"/>
  <c r="J11" i="11" s="1"/>
  <c r="K11" i="11" s="1"/>
  <c r="L11" i="11" s="1"/>
  <c r="B11" i="11"/>
  <c r="D11" i="11" s="1"/>
  <c r="E11" i="11" s="1"/>
  <c r="F11" i="11" s="1"/>
  <c r="K35" i="10" l="1"/>
  <c r="J35" i="10"/>
  <c r="J25" i="10"/>
  <c r="K25" i="10"/>
  <c r="J26" i="10"/>
  <c r="K26" i="10"/>
  <c r="K24" i="10"/>
  <c r="J24" i="10"/>
  <c r="H25" i="10"/>
  <c r="H26" i="10"/>
  <c r="H24" i="10"/>
  <c r="G25" i="10"/>
  <c r="G26" i="10"/>
  <c r="G24" i="10"/>
  <c r="N25" i="9" l="1"/>
  <c r="M26" i="9" l="1"/>
  <c r="H35" i="10" l="1"/>
  <c r="G35" i="10"/>
  <c r="H33" i="10"/>
  <c r="J33" i="10" s="1"/>
  <c r="K33" i="10" s="1"/>
  <c r="L33" i="10" s="1"/>
  <c r="B33" i="10"/>
  <c r="D33" i="10" s="1"/>
  <c r="E33" i="10" s="1"/>
  <c r="F33" i="10" s="1"/>
  <c r="K23" i="10"/>
  <c r="J23" i="10"/>
  <c r="H23" i="10"/>
  <c r="K22" i="10"/>
  <c r="J22" i="10"/>
  <c r="H22" i="10"/>
  <c r="K21" i="10"/>
  <c r="J21" i="10"/>
  <c r="H21" i="10"/>
  <c r="G21" i="10"/>
  <c r="K20" i="10"/>
  <c r="J20" i="10"/>
  <c r="H20" i="10"/>
  <c r="G20" i="10"/>
  <c r="K19" i="10"/>
  <c r="J19" i="10"/>
  <c r="H19" i="10"/>
  <c r="G19" i="10"/>
  <c r="K18" i="10"/>
  <c r="J18" i="10"/>
  <c r="H18" i="10"/>
  <c r="G18" i="10"/>
  <c r="K17" i="10"/>
  <c r="J17" i="10"/>
  <c r="H17" i="10"/>
  <c r="G17" i="10"/>
  <c r="K16" i="10"/>
  <c r="J16" i="10"/>
  <c r="H16" i="10"/>
  <c r="G16" i="10"/>
  <c r="K15" i="10"/>
  <c r="J15" i="10"/>
  <c r="H15" i="10"/>
  <c r="G15" i="10"/>
  <c r="K14" i="10"/>
  <c r="J14" i="10"/>
  <c r="H14" i="10"/>
  <c r="G14" i="10"/>
  <c r="K13" i="10"/>
  <c r="J13" i="10"/>
  <c r="H13" i="10"/>
  <c r="G13" i="10"/>
  <c r="H11" i="10"/>
  <c r="J11" i="10" s="1"/>
  <c r="K11" i="10" s="1"/>
  <c r="L11" i="10" s="1"/>
  <c r="B11" i="10"/>
  <c r="D11" i="10" s="1"/>
  <c r="E11" i="10" s="1"/>
  <c r="F11" i="10" s="1"/>
  <c r="H30" i="8" l="1"/>
  <c r="N32" i="8" l="1"/>
  <c r="M32" i="8"/>
  <c r="K21" i="9"/>
  <c r="L21" i="9" s="1"/>
  <c r="J21" i="9"/>
  <c r="H21" i="9"/>
  <c r="G21" i="9"/>
  <c r="K20" i="9"/>
  <c r="L20" i="9" s="1"/>
  <c r="J20" i="9"/>
  <c r="H20" i="9"/>
  <c r="G20" i="9"/>
  <c r="K19" i="9"/>
  <c r="L19" i="9" s="1"/>
  <c r="J19" i="9"/>
  <c r="H19" i="9"/>
  <c r="G19" i="9"/>
  <c r="K18" i="9"/>
  <c r="L18" i="9" s="1"/>
  <c r="J18" i="9"/>
  <c r="H18" i="9"/>
  <c r="G18" i="9"/>
  <c r="K17" i="9"/>
  <c r="L17" i="9" s="1"/>
  <c r="J17" i="9"/>
  <c r="H17" i="9"/>
  <c r="G17" i="9"/>
  <c r="K16" i="9"/>
  <c r="L16" i="9" s="1"/>
  <c r="J16" i="9"/>
  <c r="H16" i="9"/>
  <c r="G16" i="9"/>
  <c r="K15" i="9"/>
  <c r="L15" i="9" s="1"/>
  <c r="J15" i="9"/>
  <c r="H15" i="9"/>
  <c r="G15" i="9"/>
  <c r="K14" i="9"/>
  <c r="L14" i="9" s="1"/>
  <c r="J14" i="9"/>
  <c r="H14" i="9"/>
  <c r="G14" i="9"/>
  <c r="K13" i="9"/>
  <c r="L13" i="9" s="1"/>
  <c r="J13" i="9"/>
  <c r="H13" i="9"/>
  <c r="G13" i="9"/>
  <c r="H11" i="9"/>
  <c r="J11" i="9" s="1"/>
  <c r="K11" i="9" s="1"/>
  <c r="L11" i="9" s="1"/>
  <c r="B11" i="9"/>
  <c r="D11" i="9" s="1"/>
  <c r="E11" i="9" s="1"/>
  <c r="F11" i="9" s="1"/>
  <c r="M33" i="8" l="1"/>
  <c r="H27" i="8"/>
  <c r="J27" i="8" s="1"/>
  <c r="K27" i="8" s="1"/>
  <c r="L27" i="8" s="1"/>
  <c r="B27" i="8"/>
  <c r="D27" i="8" s="1"/>
  <c r="E27" i="8" s="1"/>
  <c r="F27" i="8" s="1"/>
  <c r="K23" i="8" l="1"/>
  <c r="L23" i="8" s="1"/>
  <c r="J23" i="8"/>
  <c r="H22" i="8"/>
  <c r="H23" i="8"/>
  <c r="H20" i="8"/>
  <c r="H21" i="8"/>
  <c r="K22" i="8"/>
  <c r="L22" i="8" s="1"/>
  <c r="J22" i="8"/>
  <c r="K21" i="8"/>
  <c r="L21" i="8" s="1"/>
  <c r="J21" i="8"/>
  <c r="K20" i="8"/>
  <c r="L20" i="8" s="1"/>
  <c r="J20" i="8"/>
  <c r="G21" i="8"/>
  <c r="G20" i="8"/>
  <c r="O22" i="5" l="1"/>
  <c r="N22" i="5"/>
  <c r="N23" i="5" l="1"/>
  <c r="O22" i="6"/>
  <c r="N22" i="6"/>
  <c r="N23" i="6" l="1"/>
  <c r="H29" i="8"/>
  <c r="G29" i="8"/>
  <c r="K19" i="8"/>
  <c r="L19" i="8" s="1"/>
  <c r="J19" i="8"/>
  <c r="H19" i="8"/>
  <c r="G19" i="8"/>
  <c r="K18" i="8"/>
  <c r="L18" i="8" s="1"/>
  <c r="J18" i="8"/>
  <c r="H18" i="8"/>
  <c r="G18" i="8"/>
  <c r="K17" i="8"/>
  <c r="L17" i="8" s="1"/>
  <c r="J17" i="8"/>
  <c r="H17" i="8"/>
  <c r="G17" i="8"/>
  <c r="K16" i="8"/>
  <c r="L16" i="8" s="1"/>
  <c r="J16" i="8"/>
  <c r="H16" i="8"/>
  <c r="G16" i="8"/>
  <c r="K15" i="8"/>
  <c r="L15" i="8" s="1"/>
  <c r="J15" i="8"/>
  <c r="H15" i="8"/>
  <c r="G15" i="8"/>
  <c r="K14" i="8"/>
  <c r="L14" i="8" s="1"/>
  <c r="J14" i="8"/>
  <c r="H14" i="8"/>
  <c r="G14" i="8"/>
  <c r="K13" i="8"/>
  <c r="L13" i="8" s="1"/>
  <c r="J13" i="8"/>
  <c r="H13" i="8"/>
  <c r="G13" i="8"/>
  <c r="H11" i="8"/>
  <c r="J11" i="8" s="1"/>
  <c r="K11" i="8" s="1"/>
  <c r="L11" i="8" s="1"/>
  <c r="B11" i="8"/>
  <c r="D11" i="8" s="1"/>
  <c r="E11" i="8" s="1"/>
  <c r="F11" i="8" s="1"/>
  <c r="L20" i="5" l="1"/>
  <c r="K20" i="5"/>
  <c r="I19" i="5" l="1"/>
  <c r="I20" i="5"/>
  <c r="H20" i="5"/>
  <c r="H19" i="5"/>
  <c r="L19" i="5"/>
  <c r="K19" i="5"/>
  <c r="L14" i="5" l="1"/>
  <c r="L15" i="5"/>
  <c r="L16" i="5"/>
  <c r="L17" i="5"/>
  <c r="L18" i="5"/>
  <c r="L13" i="5"/>
  <c r="K14" i="5"/>
  <c r="K15" i="5"/>
  <c r="K16" i="5"/>
  <c r="K17" i="5"/>
  <c r="K18" i="5"/>
  <c r="K13" i="5"/>
  <c r="H14" i="5"/>
  <c r="H15" i="5"/>
  <c r="H16" i="5"/>
  <c r="H17" i="5"/>
  <c r="H18" i="5"/>
  <c r="I14" i="5"/>
  <c r="I15" i="5"/>
  <c r="I16" i="5"/>
  <c r="I17" i="5"/>
  <c r="I18" i="5"/>
  <c r="I13" i="5"/>
  <c r="H13" i="5"/>
  <c r="L14" i="6"/>
  <c r="L15" i="6"/>
  <c r="L16" i="6"/>
  <c r="L17" i="6"/>
  <c r="L18" i="6"/>
  <c r="L19" i="6"/>
  <c r="L20" i="6"/>
  <c r="L13" i="6"/>
  <c r="K20" i="6"/>
  <c r="K14" i="6"/>
  <c r="K15" i="6"/>
  <c r="K16" i="6"/>
  <c r="K17" i="6"/>
  <c r="K18" i="6"/>
  <c r="K19" i="6"/>
  <c r="K13" i="6"/>
  <c r="I14" i="6"/>
  <c r="I15" i="6"/>
  <c r="I16" i="6"/>
  <c r="I17" i="6"/>
  <c r="I18" i="6"/>
  <c r="I19" i="6"/>
  <c r="I20" i="6"/>
  <c r="I13" i="6"/>
  <c r="H14" i="6"/>
  <c r="H15" i="6"/>
  <c r="H16" i="6"/>
  <c r="H17" i="6"/>
  <c r="H18" i="6"/>
  <c r="H19" i="6"/>
  <c r="H20" i="6"/>
  <c r="H13" i="6"/>
  <c r="I11" i="5" l="1"/>
  <c r="K11" i="5" s="1"/>
  <c r="L11" i="5" s="1"/>
  <c r="M11" i="5" s="1"/>
  <c r="I11" i="6"/>
  <c r="K11" i="6" s="1"/>
  <c r="L11" i="6" s="1"/>
  <c r="M11" i="6" s="1"/>
  <c r="B11" i="6" l="1"/>
  <c r="D11" i="6" s="1"/>
  <c r="E11" i="6" s="1"/>
  <c r="F11" i="6" s="1"/>
  <c r="B11" i="5"/>
  <c r="D11" i="5" s="1"/>
  <c r="E11" i="5" s="1"/>
  <c r="F11" i="5" s="1"/>
</calcChain>
</file>

<file path=xl/sharedStrings.xml><?xml version="1.0" encoding="utf-8"?>
<sst xmlns="http://schemas.openxmlformats.org/spreadsheetml/2006/main" count="2318" uniqueCount="503">
  <si>
    <t>CKP-T</t>
  </si>
  <si>
    <t>Satuan Organisasi</t>
  </si>
  <si>
    <t>:  BPS Provinsi Jambi</t>
  </si>
  <si>
    <t>Nama</t>
  </si>
  <si>
    <t xml:space="preserve">Jabatan </t>
  </si>
  <si>
    <t>Periode</t>
  </si>
  <si>
    <t>No</t>
  </si>
  <si>
    <t>Uraian Kegiatan</t>
  </si>
  <si>
    <t xml:space="preserve">Satuan </t>
  </si>
  <si>
    <t>Target Kuantitas</t>
  </si>
  <si>
    <t>Keterangan</t>
  </si>
  <si>
    <t>file</t>
  </si>
  <si>
    <t>JUMLAH</t>
  </si>
  <si>
    <t>Kesepakatan Target</t>
  </si>
  <si>
    <t>Pegawai Yang Dinilai</t>
  </si>
  <si>
    <t>Pejabat Penilai</t>
  </si>
  <si>
    <t>Eny Tristanti, SST, M.E</t>
  </si>
  <si>
    <t xml:space="preserve">                   NIP. 19850925 200902 2 008                    </t>
  </si>
  <si>
    <t>dok</t>
  </si>
  <si>
    <t>CKP-R</t>
  </si>
  <si>
    <t>Kuantitas</t>
  </si>
  <si>
    <t>Tingkat Kualitas                  (%)</t>
  </si>
  <si>
    <t>Ket.</t>
  </si>
  <si>
    <t>Target</t>
  </si>
  <si>
    <t>Realisasi</t>
  </si>
  <si>
    <t>%</t>
  </si>
  <si>
    <t>(6)</t>
  </si>
  <si>
    <t>(7)</t>
  </si>
  <si>
    <t>(8)</t>
  </si>
  <si>
    <t>RATA-RATA</t>
  </si>
  <si>
    <t>CAPAIAN KINERJA PEGAWAI (CKP)</t>
  </si>
  <si>
    <t>Penilaian Kinerja</t>
  </si>
  <si>
    <t>:  Septie Wulandary, SST, M.Stat</t>
  </si>
  <si>
    <t>Septie Wulandary, SST, M.Stat</t>
  </si>
  <si>
    <t>:  Staf Seksi Statistik Pertanian</t>
  </si>
  <si>
    <t>jam</t>
  </si>
  <si>
    <t>naskah</t>
  </si>
  <si>
    <t>:  1 - 31 Januari 2021</t>
  </si>
  <si>
    <t>TARGET KINERJA PEGAWAI TAHUN 2021</t>
  </si>
  <si>
    <t>CAPAIAN KINERJA PEGAWAI TAHUN 2021</t>
  </si>
  <si>
    <t>Tanggal : 27 Desember 2020</t>
  </si>
  <si>
    <t>Tanggal : 31 Januari 2021</t>
  </si>
  <si>
    <t>:  1 - 29 Februari 2021</t>
  </si>
  <si>
    <t>Tanggal : 28 Februari 2021</t>
  </si>
  <si>
    <t>Mengikuti pelatihan DPP online tanggal 9 Februari 2021</t>
  </si>
  <si>
    <t>Mengikuti pembahasan ASEM Hortikultura tanggal 2 - 5 Februari 2021</t>
  </si>
  <si>
    <t>Mengikuti pelatihan ABK tanggal 3 Februari 2021</t>
  </si>
  <si>
    <t>Mengikuti Webinar DDA Simdasi tanggal 29 Januari 2021</t>
  </si>
  <si>
    <t>Mengikuti webinar fungsional Kalbar tanggal 22 Januari 2021</t>
  </si>
  <si>
    <t>Melakukan entri Survei Perusahaan Perkebunan triwulanan</t>
  </si>
  <si>
    <t>Melakukan entri Survei Perusahaan Perkebunan tahunan</t>
  </si>
  <si>
    <t>Monitoring pencacahan KPPT 2020 kabupaten/kota</t>
  </si>
  <si>
    <t>kppt</t>
  </si>
  <si>
    <t>Membuat monitoring KPPT, RPH, dan Perkebunan</t>
  </si>
  <si>
    <t>Membuat DUPAK semester 2 2020</t>
  </si>
  <si>
    <t>Melakukan entri Survei RPH triwulan 4 2020</t>
  </si>
  <si>
    <t>Membuat laporan Survei Hortikultura</t>
  </si>
  <si>
    <t>Mengikuti refreshing SEDAPP Online tanggal 15 Januari 2021</t>
  </si>
  <si>
    <t>Melakukan entri Survei Perusahaan Perkebunan triwulanan komoditas karet</t>
  </si>
  <si>
    <t>Mengikuti webinar langkah mudah menyusun karya tulis ilmiah tanggal 27 Februari 2021</t>
  </si>
  <si>
    <t>Tanggal : 31 Maret 2021</t>
  </si>
  <si>
    <t>:  1 - 31 Maret 2021</t>
  </si>
  <si>
    <t>UTAMA</t>
  </si>
  <si>
    <t>TAMBAHAN</t>
  </si>
  <si>
    <t>Mengirim opini di media online Akses Jambi, terbit tanggal 2 Maret 2021</t>
  </si>
  <si>
    <t>Mengikuti sosialisasi aplikasi dan kegiatan stat. Kehutanan dengan BPS RI tanggal 10 Maret 2021, pukul 08.30 - 15.00 WIB</t>
  </si>
  <si>
    <t>Mengikuti rapat Rapat Koordinasi Kepala Kab/kota dan CAG Kab/Kota dalam Rangka Mendukung Percepatan RB di Daerah via zoom, tanggal 10 Maret 2021</t>
  </si>
  <si>
    <t>Membuat alokasi dokumen perkebunan dan mengirim ke BPS Kab/kota</t>
  </si>
  <si>
    <t>kabkot</t>
  </si>
  <si>
    <t>Mengikuti pembahasan ATAP hortikultura tanggal 9 Maret 2021 dengan BPS RI, Pukul 09.00 - 13. 00 WIB</t>
  </si>
  <si>
    <t>Membuat monitoring survei Perkebunan triwulanan 2020</t>
  </si>
  <si>
    <t>Melakukan entri perusahaan Perkebunan triwulanan dan tahunan</t>
  </si>
  <si>
    <t>Monitoring pemasukan dokumen perkebunan dan KPPT</t>
  </si>
  <si>
    <t>Membuat lapora RB, Manajemen Perubahan, knowledge sharing, webinar, dan sebagainya untuk melengkapi LKE 2020</t>
  </si>
  <si>
    <t>Mengikuti Rakor persiapan WBK dengan BPS Kab/kot tanggal 15, 16, 22 Maret 2021</t>
  </si>
  <si>
    <t>Rapat internalisasi Pilar 1 RB tanggal 17 dan 22 Maret 2021</t>
  </si>
  <si>
    <t>dokumen</t>
  </si>
  <si>
    <t>folder</t>
  </si>
  <si>
    <t>Scan CKP pegawai bidang produksi januari-desember 2020</t>
  </si>
  <si>
    <t>:  1 - 30 April 2021</t>
  </si>
  <si>
    <t>Melakukan pengecekan dan perbaikan pada naskah desain penelitian Balitbangda Prov. Jambi 2021</t>
  </si>
  <si>
    <t>laporan</t>
  </si>
  <si>
    <t>Mengikuti Pelatihan Online Penyusunan Karya Tulis Ilmiah tanggal 26 - 29 Maret 2021</t>
  </si>
  <si>
    <t>Membuat analisis ringkasan publikasi Produksi Tanaman Biofarmaka Jambi 2020</t>
  </si>
  <si>
    <t>halaman</t>
  </si>
  <si>
    <t>Membuat bab pendahuluan/penjelasan publikasi Produksi Tanaman Biofarmaka Jambi 2020</t>
  </si>
  <si>
    <t>Melakukan entri RPH triwulan 1 2021</t>
  </si>
  <si>
    <t>tabel</t>
  </si>
  <si>
    <t>gambar</t>
  </si>
  <si>
    <t>Membuat tabel-tabel untuk publikasi di bagian ringkasan</t>
  </si>
  <si>
    <t>Membuat grafik/gambar untuk publikasi di bagian ringkasan</t>
  </si>
  <si>
    <t>:  1 - 31 Mei 2021</t>
  </si>
  <si>
    <t>Melakukan entri data perkebunan triwulan 4 2020</t>
  </si>
  <si>
    <t>Monitoring dan rekap pemasukan data perkebunan triwulanan 2020 dan konfirmasi ke kabupaten/kota</t>
  </si>
  <si>
    <t>Melakukan monitoring back up database KPPT ke petugas di BPS kabupaten/kota</t>
  </si>
  <si>
    <t>Membuat tabel-tabel lampiran pada Publikasi Produksi Tanaman Biofarmaka Jambi 2020</t>
  </si>
  <si>
    <t>Melakukan entri perkebunan triwulanan tahun 2020</t>
  </si>
  <si>
    <t>:  Statistisi Ahli Muda</t>
  </si>
  <si>
    <t>Mengikuti internalisasi ST2013 melalui Youtube tanggal 4 Mei 2021 Pukul 09.00 - 12.00 WIB</t>
  </si>
  <si>
    <t>Mengisi Survei Budaya Organisasi BPS secara online</t>
  </si>
  <si>
    <t>Monitoring pemasukan dokumen Perkebunan Triwulan 1 2021</t>
  </si>
  <si>
    <t>Mengikuti ceramah dalam rangka Bulan Ramadhan yang diselenggarakan BPS Prov. Jambi melalui zoom</t>
  </si>
  <si>
    <t>Tanggal : 30 April 2021</t>
  </si>
  <si>
    <t>Mengikuti rapat SKJG via zoom tanggal 5 Mei 2021 Pukul 09.00 - 12.00 WIB</t>
  </si>
  <si>
    <t>Mengikuti Webinar "Kiprah Perempuan Milenial dalam Pembangunan" yang diselenggarakan BPS Provinsi Jawa Barat tanggal 6 Mei 2021 Pukul 09.00 - 12.00 WIB</t>
  </si>
  <si>
    <t>Entri Survei Perkebunan Tahunan</t>
  </si>
  <si>
    <t>Entri dan mengecek pengolahan Survei Perkebunan Triwulanan Kab. Muaro Jambi</t>
  </si>
  <si>
    <t>Melakukan pencacahan Survei Perkebunan Triwulan 3 dan 4 2020</t>
  </si>
  <si>
    <t>Melakukan entri data perkebunan triwulan 3 dan 4 2020</t>
  </si>
  <si>
    <t>Entri perkebunan tahunan tahun 2020</t>
  </si>
  <si>
    <t>Mengikuti persiapan ATAP Perkebunan 2020 dan Sosialisasi Metode Estimasi Perkebunan tanggal 25 Mei 2021, Pukul 07.30 - 12.00 WIB</t>
  </si>
  <si>
    <t>Rekapitulasi pengembalian alat moisture tester dari kabkot</t>
  </si>
  <si>
    <t>:  1 - 30 Juni 2021</t>
  </si>
  <si>
    <t>Menjadi admin KPPT dan assign nama-sama admin kabupaten/kota</t>
  </si>
  <si>
    <t>Melakukan pengecekan raw data perkebunan triwulanan se- Provinsi Jambi</t>
  </si>
  <si>
    <t>Melakukan perbaikan data-data perkebunan triwulanan yang tidak wajar</t>
  </si>
  <si>
    <t>Membuat dan mengirim surat perihal identifikasi BISA SITASI 2021 ke kabupaten/kota</t>
  </si>
  <si>
    <t>Membuat dan mengirimkan surat monitoring perkebunan ke kabupaten/kota</t>
  </si>
  <si>
    <t>Melakukan pengecekan raw data survei perkebunan triwulanan dan membandingkan dengan tahun 2019</t>
  </si>
  <si>
    <t>Mengikuti webinar Satu Data Kehutanan tanggal 3 Juni 2021</t>
  </si>
  <si>
    <t>Mengikuti evaluasi hasil survei SKJG via zoom tanggal 4 Juni 2021</t>
  </si>
  <si>
    <t>Membantu assignment sampel KPPT 2021</t>
  </si>
  <si>
    <t>Monitoring sampel KPPT bulan Januari - Mei 2021 kabupaten/kota</t>
  </si>
  <si>
    <t>Rekapitulasi hasil identifikasi SITASI kabupaten/kota</t>
  </si>
  <si>
    <t xml:space="preserve">Entri survei perusahaan perkebunan tahunan </t>
  </si>
  <si>
    <t>Entri survei perusahaan perkebunan triwulanan</t>
  </si>
  <si>
    <t>Mengikuti pembahasan ATAP Perkebunan melalui zoom tanggal 16 - 18 Juni 2021</t>
  </si>
  <si>
    <t>Melakukan pengecekan raw data survei perkebunan triwulanan untuk perusahaan yang sudah tutup dan membandingkan dengan data dari Dinas Perkebunan</t>
  </si>
  <si>
    <t>Melakukan imputasi data perkebunan triwulanan yang bersumber dari Dinas Perkebunan Prov. Jambi dan data tahun sebelumnya</t>
  </si>
  <si>
    <t>Mengikuti zoom meeting Rapat Koordinasi Pembahasan Angka Sementara Statistik Produksi Kehutanan 2020 tanggal 22 Juni 2021 Pukul 09.00 - 12.00 WIB</t>
  </si>
  <si>
    <t>Melakukan entri hasil imputasi perkebunan triwulanan</t>
  </si>
  <si>
    <t>Melakukan pengecekan raw data perkebunan triwulanna dan membandingkan dengan hasil BPS RI</t>
  </si>
  <si>
    <t>Melakukan assign petugas admin kabupaten KPPT 2021 bulan Juni 20201</t>
  </si>
  <si>
    <t>Mengikuti kuliah tamu "Kupas Tuntas SUSENAS" antara BPS Prov. Jawa Timur dan ITS</t>
  </si>
  <si>
    <t>Membantu persiapan ASEM Hortikultura 2020 dengan melakukan tabulasi data TBF</t>
  </si>
  <si>
    <t>:  1 - 31 Juli 2021</t>
  </si>
  <si>
    <t>Tanggal : 31 Mei 2021</t>
  </si>
  <si>
    <t>Tanggal : 30 Juni 2021</t>
  </si>
  <si>
    <t>Tanggal : 31 Juli 2021</t>
  </si>
  <si>
    <t>Mencari/menyiapkan data harga dan volume ekspor kelapa sawit dan karet ke Bidang Distribusi</t>
  </si>
  <si>
    <t>Membuat surat perihal workshop hasil SKJG dan mengirimkan ke kabupaten/kota</t>
  </si>
  <si>
    <t>bulan</t>
  </si>
  <si>
    <t>kab</t>
  </si>
  <si>
    <t>perusahaan</t>
  </si>
  <si>
    <t>Melakukan assign admin kabupaten/kota KPPT bulan Juni 2021</t>
  </si>
  <si>
    <t>Membuat DUPAK Fungsional semester 1 2021</t>
  </si>
  <si>
    <t>Melakukan peramalan angka produksi Perkebunan tahun 2020 menggunakan ARIMA dan Fungsi Transfer</t>
  </si>
  <si>
    <t>Membuat surat perihal optimalisasi pelaksanaan kegiatan SITASI 2021</t>
  </si>
  <si>
    <t>Monitoring penerimaan data KPPT via dashboard dari bulan Januari - Juni 2021</t>
  </si>
  <si>
    <t>sampel</t>
  </si>
  <si>
    <t>Monitoring penerimaan data KPPT via website coolsis dari bulan Januari - Juni 2021</t>
  </si>
  <si>
    <t>Mengikuti internalisasi SP 2020 Long Form BPS Provinsi Jambi</t>
  </si>
  <si>
    <t>Mengisi monitoring perkebunan triwulanan, perkebunan tahunan, perikanan, RPH, dan KPPT untuk FRA</t>
  </si>
  <si>
    <t>Kode Butir Kegiatan</t>
  </si>
  <si>
    <t>Angka Kredit</t>
  </si>
  <si>
    <t>(9)</t>
  </si>
  <si>
    <t>(10)</t>
  </si>
  <si>
    <t>Melakukan entri data produksi dan luas area perkebunan Provinsi Jambi tahun 2001 - 2019 yang diambil dari publikasi BPS RI</t>
  </si>
  <si>
    <t>Menyiapkan data perkebunan, dari proporsi produksi sawit jambi terhadap nasional dan proxy expor</t>
  </si>
  <si>
    <t>Mengikuti pelatihan persiapan ST 2023</t>
  </si>
  <si>
    <t>Mengikuti briefing KSA melalui youtube</t>
  </si>
  <si>
    <t>Mengikuti zoom meeting pembahasan finalisasi ATAP Perkebunan 2020 dengan BPS RI</t>
  </si>
  <si>
    <t>tahun</t>
  </si>
  <si>
    <t>Memperbaiki data SKB triwulanan untuk angka final ATAP Perkebunan 2020</t>
  </si>
  <si>
    <t>:  1 - 31 Agustus 2021</t>
  </si>
  <si>
    <t>Tanggal : 31 Agustus 2021</t>
  </si>
  <si>
    <t xml:space="preserve">Mengikuti apel Senin pagi pukul 08.00 WIB </t>
  </si>
  <si>
    <t>Mengikuti zoom meeting menyanyikan lagu Indonesia Raya pukul 10.00 WIB</t>
  </si>
  <si>
    <t>Memperbaiki data SKB triwulanan kelapa sawit dan karet 2020</t>
  </si>
  <si>
    <t>Mengirim rekapitulasi identifikasi desa NRT SITASI ke BPS RI</t>
  </si>
  <si>
    <t>Mengikuti zoom meeting Pelatihan Rekomendasi Statistik tanggal 4 Agustus 2021 pukul 07.30 - 11.30 WIB</t>
  </si>
  <si>
    <t>Mengikuti zoom meeting membaca teks Pancasila pukul 10.00 WIB</t>
  </si>
  <si>
    <t>Melakukan pemeriksaan dokumen Perkebunan triwulanan 2020 dan 2021</t>
  </si>
  <si>
    <t>Melakukan entri dokumen Perkebunan triwulanan 2020 dan 2021</t>
  </si>
  <si>
    <t>Melakukan pemeriksaan dan entri dokumen perkebunan triwulanan</t>
  </si>
  <si>
    <t>Melakukan pemeriksaan dan entri dokumen perkebunan tahunan</t>
  </si>
  <si>
    <t>Melakukan pemeriksaan dan entri RPH triwulan 2 2021</t>
  </si>
  <si>
    <t>II.B.6.a</t>
  </si>
  <si>
    <t>II.B.6.b</t>
  </si>
  <si>
    <t>II.A.11</t>
  </si>
  <si>
    <t>Melakukan assign petugas KPPT Juli 2021 dan menambahkan akun admin kabupaten baru</t>
  </si>
  <si>
    <t>sesi</t>
  </si>
  <si>
    <t>Monitoring pengolahan Perikanan triwulan 2 2021</t>
  </si>
  <si>
    <t>Memperbaiki BAP perkebunan kelapa sawit dan karet 2020</t>
  </si>
  <si>
    <t>Melakukan konsultasi dan koordinasi dengan BPS RI subdit Perkebunan terkait penghitungan estimasi angka produksi dan luas area kelapa sawit</t>
  </si>
  <si>
    <t>Mencari dan melengkapi data produksi dan luas area kelapa sawit tahun 2001 ke bawah dari Kementan</t>
  </si>
  <si>
    <t>web</t>
  </si>
  <si>
    <t>program</t>
  </si>
  <si>
    <t>Mengikuti zoom meeting rapat tindak lanjut WBK/WBBM Provinsi Jambi</t>
  </si>
  <si>
    <t>Melakukan entri dokumen Perkebunan tahunan 2020</t>
  </si>
  <si>
    <t>Mengikuti pelatihan Innas SITASI 2021 tanggal 16, 18-20 Agustus 2021</t>
  </si>
  <si>
    <t>Mengolah data produksi dan luas area kelapa sawit menggunakan model ARIMA</t>
  </si>
  <si>
    <t>Melengkapi dokumen ZI yang masih kurang untuk Pilar I</t>
  </si>
  <si>
    <t>Melengkapi dokumen SKP dan CKP Bidang Produksi untuk dikirim ke Kepegawaian</t>
  </si>
  <si>
    <t>Mengikuti Rapat Persiapan Pelatihan Inda SITASI 2021</t>
  </si>
  <si>
    <t>Mengikuti Briefing Pemantapan Innas SITASI 2021</t>
  </si>
  <si>
    <t>Mengikuti knowledge sharing "Market Basket Analysis" BPS Provinsi Jambi tanggal 27 Agustus 2021</t>
  </si>
  <si>
    <t>pegawai</t>
  </si>
  <si>
    <t>Memberikan pelatihan Inda SITASI 2021 Kabupaten/Kota tanggal 30 Agustus - 2 September 2021</t>
  </si>
  <si>
    <t>Tanggal : 30 September 2021</t>
  </si>
  <si>
    <t>:  1 - 30 September 2021</t>
  </si>
  <si>
    <t>Mengikuti Rapat Haistis Jambi tanggal 3 September 2021</t>
  </si>
  <si>
    <t>Assign admin KPPT kabupaten/kota Bulan Agustus 2021</t>
  </si>
  <si>
    <t>Membuat laporan Innas SITASI 2021 Prov Jambi</t>
  </si>
  <si>
    <t>set</t>
  </si>
  <si>
    <t>II.A.12</t>
  </si>
  <si>
    <t>Susiawati Kristiarini, SST</t>
  </si>
  <si>
    <t>NIP. 19761203 199901 2 001</t>
  </si>
  <si>
    <t>NIP. 19770206 199912 2 001</t>
  </si>
  <si>
    <t>Mengikuti webinar Sumatera Barat "Tangguh dan Tumbuh dengan Menulis" tanggal 8 September 2021</t>
  </si>
  <si>
    <t>Memperbaiki laporan manajemen perubahan semester 1 2021 dan membuat rencana aksi 2021 BPS Provinsi Jambi</t>
  </si>
  <si>
    <t>Melakukan komunikasi dengan para Inda terkait pertanyaan dalam kuesioner SITASI</t>
  </si>
  <si>
    <t>Membantu menyiapakan acara HSN pemilihan responden terbaik 2021</t>
  </si>
  <si>
    <t>Mengikuti knowledge sharing Aksi BPS Prov Jambi "Penataan Naskah Dinas" tanggal 3 September 2021 dan menjadi notulen</t>
  </si>
  <si>
    <t>Mengikuti knowledge sharing Aksi BPS Prov Jambi "Basic Indesign untuk Publikasi" tanggal 10 September 2021 dan menjadi notulen</t>
  </si>
  <si>
    <t>Membantu mengolah tabel untuk publikasi dari raw data ubinan</t>
  </si>
  <si>
    <t>Mengikuti webinar IRIO Jambi tanggal 2 September 2021</t>
  </si>
  <si>
    <t>3,5</t>
  </si>
  <si>
    <t>Mengikuti knowledge sharing ANTIK Jogja</t>
  </si>
  <si>
    <t>Mengikuti webinar Bangka Belitung "Memperkuat Potensi Perkebunan" tanggal 14 September 2021</t>
  </si>
  <si>
    <t>Mengikuti rapat tim redaksi Jurnal Median Jambi tanggal 14 September 2021 Pukul 14.00 - selesai</t>
  </si>
  <si>
    <t>Mengikuti knowledge sharing IRIO Jambi tanggal 17 September, Pukul 09.00 - 11.00 WIB</t>
  </si>
  <si>
    <t>Melakukan pengolahan data produksi perkebunan metode VAR dengan R</t>
  </si>
  <si>
    <t>Monitoring dan pemeriksaan KPPT Bulan Juli - Agustus 2021</t>
  </si>
  <si>
    <t>Mengikuti rapat rekomendasi statistik tanggal 17 September 2021, Pukul 14.00 - 15.00 WIB</t>
  </si>
  <si>
    <t>Membantu assign petugas SITASI di Kab. Kerinci</t>
  </si>
  <si>
    <t>pcl</t>
  </si>
  <si>
    <t>Mengikuti capacity building BPS Prov Sumatera Utara tanggal 21 - 25 September 2021</t>
  </si>
  <si>
    <t>Mengikuti Seminar Nasional HSN 2021 tanggal 25 September 2021</t>
  </si>
  <si>
    <t>Mengikuti upacara HSN di BPS Provinsi Jambi dan sosialisasi tanggal 27 September 2021</t>
  </si>
  <si>
    <t>Mengikuti acara knowledge sharing penyusunan metadata kegiatan statistik sektoral 2021 tanggal 23 September 2021</t>
  </si>
  <si>
    <t>surat</t>
  </si>
  <si>
    <t>Mengikuti webinar IRIO Maluku Utara via zoom tanggal 22 September 2021</t>
  </si>
  <si>
    <t>Memeriksa di tingkat provinsi dan melakukan entri Survei Perkebunan Triwulanan 2021</t>
  </si>
  <si>
    <t>V.C.3</t>
  </si>
  <si>
    <t>II.A.3</t>
  </si>
  <si>
    <t>:  1 - 31 Oktober 2021</t>
  </si>
  <si>
    <t>Tanggal : 31 Oktober 2021</t>
  </si>
  <si>
    <t>Mengikuti rapat ZI via zoom tanggal 1 Oktober 2021</t>
  </si>
  <si>
    <t>Mengikuti knowledge sharing dan arisan DWP tanggal 1 Oktober 2021 via zoom</t>
  </si>
  <si>
    <t>Mengikuti Briefing KSA dan Survei Ubinan tanggal 28 - 30 September 2021</t>
  </si>
  <si>
    <t>Mengikuti Pelatihan Survei KSA dan Ubinan Provinsi Jambi tanggal 14 - 16 Oktober 2021</t>
  </si>
  <si>
    <t>Membantu approve data pemutakhiran SITASI 2021 Kab. Tanjab Barat</t>
  </si>
  <si>
    <t>Melakukan pengecekan raw data pemutakhiran SITASI 2021 Kab. Tanjab Barat dan Muaro Jambi</t>
  </si>
  <si>
    <t>Memperbaiki data pemtakhiran SITASI 2021 Kab. Muaro Jambi</t>
  </si>
  <si>
    <t>ruta</t>
  </si>
  <si>
    <t>Melakukan entri data perkebunan triwulanan</t>
  </si>
  <si>
    <t>Membuat surat pengecekan DSRT SITASI 2021 ke kabupaten/kota</t>
  </si>
  <si>
    <t>Mengikuti webinar SDGs SITASI 2021 tanggal 6 - 8 Oktober 2021</t>
  </si>
  <si>
    <t>Mengikuti pelatihan SDGs SITASI 2021 tanggal 7 - 8 Oktober 2021</t>
  </si>
  <si>
    <t>Membuat surat perihal CAWI perusahaan sampel SITASI 2021</t>
  </si>
  <si>
    <t>Membuat rekapitulasi monitoring perkebunan, peternakan, dan perikanan untuk mengisi FRA</t>
  </si>
  <si>
    <t>Mengikuti kegiatan Aksi tema "Public Speaking" tanggal 22 Oktober 2021</t>
  </si>
  <si>
    <t>:  1 - 30 November 2021</t>
  </si>
  <si>
    <t>Tanggal : 30 November 2021</t>
  </si>
  <si>
    <t>Tanggal : 31 Desember 2021</t>
  </si>
  <si>
    <t>:  1 - 31 Desember 2021</t>
  </si>
  <si>
    <t>:  1 - 31 Januari 2022</t>
  </si>
  <si>
    <t>Tanggal : 31 Januari 2022</t>
  </si>
  <si>
    <t>Mendapatkan penghargaan karya satya lencana satya 10 tahun</t>
  </si>
  <si>
    <t>Cuti melahirkan dari 25 Oktober sampai tanggal 24 Januari 2022</t>
  </si>
  <si>
    <t>Mengikuti vicon Sensus Pertanian 2023</t>
  </si>
  <si>
    <t>Mengikuti rapat rekomendasi statistik tanggal 25 Januari 2022</t>
  </si>
  <si>
    <t>Mengikuti knowledge sharing AKSI tanggal 21 Januari 2022</t>
  </si>
  <si>
    <t>Melakukan validasi dokumen perkebunan tahun 2020</t>
  </si>
  <si>
    <t>Membuat konten di media sosial terkait ST 2023 untuk Humas</t>
  </si>
  <si>
    <t>Mengikuti kegiatan Obsesi (Obrolan Sesi Pagi) Pukul 07.30 - 08.00 WIB</t>
  </si>
  <si>
    <t>Mengikuti pelatihan SEDAPP Online tanggal 28 Januari 2022 Pukul 08.00 - 11.00 WIB</t>
  </si>
  <si>
    <t>Membuat Dupak Semester 1 tahun 2022</t>
  </si>
  <si>
    <t>Membuat SKP tahun 2021</t>
  </si>
  <si>
    <t>-</t>
  </si>
  <si>
    <t xml:space="preserve">Melakukan edit dan entri Survei Perkebunan Tahunan </t>
  </si>
  <si>
    <t xml:space="preserve">Melakukan edit dan entri Survei Perkebunan Triwulanan </t>
  </si>
  <si>
    <t>:  1 - 28 Februari 2022</t>
  </si>
  <si>
    <t>Mengikuti webinar Kalimantan Barat tanggal 31 Januari 2021</t>
  </si>
  <si>
    <t>Rapat tim produksi naskah Jurnal Median</t>
  </si>
  <si>
    <t>Membandingkan angka produksi perusahaan perkebunan antara data Dinas Perkebunan dan data BPS</t>
  </si>
  <si>
    <t>Mengikuti webinar Kab. Pacitan tanggal 3 Februari 2022</t>
  </si>
  <si>
    <t>Melakukan entri dan pemeriksaan survei perkebunan triwulanan</t>
  </si>
  <si>
    <t>perush</t>
  </si>
  <si>
    <t>Melakukan assign petugas admin kabupaten/kota Survei KPPT 2022</t>
  </si>
  <si>
    <t>Melakukan pemeriksaan pencacahan KPPT 2021 Bulan Oktober - Desember 2021 yang belum diapprove</t>
  </si>
  <si>
    <t>Mengirim surat perihal Statistik Tanaman Pangan, Hortikultura, dan Sensus Pertanian 2023</t>
  </si>
  <si>
    <t>Mengikuti zoom meeting penyusunan SKP 2021 tanggal 8 Februari 2022</t>
  </si>
  <si>
    <t>Mengikuti rapat tim manajemen perubahan tanggal 8 Februari 2022 dan menjadi notulen</t>
  </si>
  <si>
    <t>Mempersiapkan Pelatihan KOMSTRAT Kelapa (membuat surat undangan, jadwal petugas, alokasi BS)</t>
  </si>
  <si>
    <t>Membuat SKP Semester 2 2021</t>
  </si>
  <si>
    <t>Melakukan pendaftaran peserta Komstrat 2022</t>
  </si>
  <si>
    <t>Membuat alokasi dokumen Perkebunan tahunan dan triwulanan</t>
  </si>
  <si>
    <t>Membagi dokumen perkebunan per kabkot</t>
  </si>
  <si>
    <t>Membuat surat pelatihan Komstrat 2022</t>
  </si>
  <si>
    <t>Melakukan entri dan pemeriksaan survei perkebunan tahunan</t>
  </si>
  <si>
    <t>Melakukan penyocokan data perkebunan 2020 dan kirim pusat</t>
  </si>
  <si>
    <t>Melakukan identifikasi DBS komstrat 2022</t>
  </si>
  <si>
    <t>Mengikuti pelatihan Innas Komstrat 2022 tanggal 16 - 18 Februari 2022</t>
  </si>
  <si>
    <t>Memberikan pelatihan petugas (sebagai Innas) Komstrat 2022 tanggal 23 - 25 Februari 2022</t>
  </si>
  <si>
    <t>Membantu menyiapkan pelatihan petugas Komstrat 2022 Jambi (membuat undangan, jadwal, dll)</t>
  </si>
  <si>
    <t>Mengikuti Knowledge Sharing Kito (AKSI) dengan tema "Membangun Dashboard Analisis Statistik menggunakan R-Studio" tanggal 18 Februari 2022</t>
  </si>
  <si>
    <t>DSBS</t>
  </si>
  <si>
    <t>:  1 - 31 Maret 2022</t>
  </si>
  <si>
    <t>Mengikuti rapat pembahasan DPP-UTL dengan BPS RI melalui zoom meeting tanggal 8 Maret 2022</t>
  </si>
  <si>
    <t>Membuat dan mengirim surat ke BPS kabkot perihal pengutipan/pemutahiran DPP-UTL</t>
  </si>
  <si>
    <t>Melakukan review terhadap naskah jurnal yang masuk ke Jurnal Median</t>
  </si>
  <si>
    <t>Mengikuti rapat tim redaksi Jurnal Median tanggal 8 Maret 2022</t>
  </si>
  <si>
    <t>Mengikuti webinar STIS tanggal 11 Maret 2022</t>
  </si>
  <si>
    <t>Membuat surat permintaan data untuk pengutipan/updating daftar DPP-UTL ke Dinas Perkebunan, Dinas Perikanan, dan Dinas Kehutanan</t>
  </si>
  <si>
    <t>Membuat monitoring Perkebunan dan Komstrat 2022</t>
  </si>
  <si>
    <t>Menjawab dan mencari solusi permasalahan Komstrat yang ditanyakan petugas, terkait konsep dan ICS</t>
  </si>
  <si>
    <t>Rapat Bidang Produksi tanggal 7, 14, dan 21 Maret 2022</t>
  </si>
  <si>
    <t>Monitoring pelaksanaan pengutipan DPP dan UTL kabkot</t>
  </si>
  <si>
    <t>Monitoring pelaksanaan Pemutakhiran Survei Komstrat 2022</t>
  </si>
  <si>
    <t>Menyiapkan bahan/materi dan menjadi narasumber pelatihan coaching Jurnal statistisi mahir pegawai BPS se-Provinsi Jambi mengenai "Korelasi dan Regresi" tanggal 11 Maret 2022</t>
  </si>
  <si>
    <t>Mengikuti coaching Jurnal statistisi mahir tanggal 7 Maret 2022</t>
  </si>
  <si>
    <t>Mengikuti coaching Jurnal statistisi mahir tanggal 18 Maret 2022 tentang Bab Pendahuluan</t>
  </si>
  <si>
    <t>Mengikuti kegiatan AKSI "Regresi Panel dengan STATA" tanggal 18 Maret 2022 Pukul 09.00 - 11.00 WIB</t>
  </si>
  <si>
    <t>Mengambil/melakukan koordinasi permintaan data ke Instansi dan Asosiasi</t>
  </si>
  <si>
    <t>instansi</t>
  </si>
  <si>
    <t>TARGET KINERJA PEGAWAI TAHUN 2022</t>
  </si>
  <si>
    <t>CAPAIAN KINERJA PEGAWAI TAHUN 2022</t>
  </si>
  <si>
    <t>(1)</t>
  </si>
  <si>
    <t>(2)</t>
  </si>
  <si>
    <t>(3)</t>
  </si>
  <si>
    <t>(4)</t>
  </si>
  <si>
    <t>(5)</t>
  </si>
  <si>
    <t>Tanggal : 3 Januari 2022</t>
  </si>
  <si>
    <t>Tanggal : 2 Februari 2022</t>
  </si>
  <si>
    <t>(Susiawati Kristiarini)</t>
  </si>
  <si>
    <t xml:space="preserve"> NIP. 19850925 200902 2 008</t>
  </si>
  <si>
    <t>Tanggal : 1 Februari 2022</t>
  </si>
  <si>
    <t>Tanggal : 1 Maret 2022</t>
  </si>
  <si>
    <t>Membuat CKP, SKP 2021 dan SKP 2022</t>
  </si>
  <si>
    <t>Membuat IKI 2022</t>
  </si>
  <si>
    <t>Melakukan pengawasan ke BPS Kab. Muaro Jambi dan Kec. Mestong, Muaro Jambi tanggal 21 - 22 Maret 2022</t>
  </si>
  <si>
    <t>hari</t>
  </si>
  <si>
    <t>Mengikuti webinar Bengkulu "Bumi Raflesia Menyongsong ST2023" tanggal 23 Maret 2022</t>
  </si>
  <si>
    <t>Melengkapi dokumentasi ST2023 berupa foto-foto (dokumentasi)</t>
  </si>
  <si>
    <t>Membuat Laporan Perkebunan 2021 dan Kehutanan 2021</t>
  </si>
  <si>
    <t>buku</t>
  </si>
  <si>
    <t>Mengikuti acara sinkronisasi dan finalisasi ATAP Hortikultura tanggal 29 Maret 2022</t>
  </si>
  <si>
    <t>Mengikuti tarhib Ramdahan BPS Provinsi Jambi tanggal 31 Maret 2021</t>
  </si>
  <si>
    <t>Melakukan konfirmasi data direktori perusahaan kehutanan ke Dinas Kehutanan Provinsi</t>
  </si>
  <si>
    <t>:  1 - 30 April 2022</t>
  </si>
  <si>
    <t>Melakukan monitoring pelaksanaan kegiatan pencacahan Komstrat melalui web coolsis</t>
  </si>
  <si>
    <t>Tanggal : 1 April 2022</t>
  </si>
  <si>
    <t>Nopriansyah, S.ST., M.Si.</t>
  </si>
  <si>
    <t>NIP. 19801117 200312 1 001</t>
  </si>
  <si>
    <t>kali</t>
  </si>
  <si>
    <t>III.B.2.b</t>
  </si>
  <si>
    <t>pertemuan</t>
  </si>
  <si>
    <t>II.B.4.b</t>
  </si>
  <si>
    <t>II.A.7.b</t>
  </si>
  <si>
    <t>II.B.2.b</t>
  </si>
  <si>
    <t>Melakukan pengutipan/updating daftar DPP-UTL ke Dinas Perkebunan, Dinas Perikanan, Dinas Tanaman Pangan, UPTD Hortikultura Dinas Tanaman Pangan, Dinas Kehutanan, GAPKI, dan GAPKINDO</t>
  </si>
  <si>
    <t>II.A.4</t>
  </si>
  <si>
    <t>Melakukan pendampingan tim rekomendasi statistik ke Biro Kesra Provinsi Jambi tanggal 30 Maret 2021 Pukul 14.00 - 16.00 WIB dan tanggal 21 Maret 2022 Pukul 14.00 WIB - selesai</t>
  </si>
  <si>
    <t>Rapat Pilar 1 Tim Manajemen Perubahan BPS Provinsi Jambi tanggal 4 April 2022 Pukul 14.15 - 15.30 WIB</t>
  </si>
  <si>
    <t>Mengikuti webinar series BPS Kab. Mojokerto dengan tema "SAE" tanggal 5 April 2022 Pukul 09.00 - 11.00 WIB</t>
  </si>
  <si>
    <t>Mengikuti kegiatan coaching jurnal tanggal 8 April 2022 Pukul 14.00 - selesai</t>
  </si>
  <si>
    <t>Mengikuti rapat ZI tanggal 7, 8, dan 13 April 2022 pukul 09.00 - 11.00 WIB</t>
  </si>
  <si>
    <t>Melakukan pengecekan pendataan Komstrat 2022</t>
  </si>
  <si>
    <t>Membuat laporan knowledge sharing 2021 dan 2022; rencana agenda MP semester 1&amp;2 2021, semester 1 2022; laporan MP semester 2 2021 dan semester 1 2022; buku rencana kerja dan target prioritas ZI 2021,  untuk kelengkapan WBK/WBBM</t>
  </si>
  <si>
    <t>buku/ laporan</t>
  </si>
  <si>
    <t>Melakukan monitoring kegiatan Survei Kehutanan dan Perkebunan triwulanan</t>
  </si>
  <si>
    <t xml:space="preserve">Membantu mengisi FRA triwulan 1 </t>
  </si>
  <si>
    <t>Evaluasi raw data Komstrat 2022 pada beberapa rumah tangga di 7 kbkot</t>
  </si>
  <si>
    <t>Mencocokkan direktori daftar perusahaan perkebunan 2021</t>
  </si>
  <si>
    <t>Membuat surat dan monitoring Perkebunan tahunan dan triwulanan</t>
  </si>
  <si>
    <t>Mengikuti pelatihan calon Inda Survei KSA dan Survei Ubinan 2022 tanggal 19-20 April 2022</t>
  </si>
  <si>
    <t>Mengikuti kegiatan Capacity Building Sumatera Utara tanggal 18- 22 April 2022</t>
  </si>
  <si>
    <t>Monitoring KPPT bulan Januari - Maret 2022</t>
  </si>
  <si>
    <t>Membuat surat persiapan ATAP Perkebunan 2021 ke kabkot</t>
  </si>
  <si>
    <t>Mengikuti Briefing KomAgrov ST2023 Selindo tanggal 19 April 2022</t>
  </si>
  <si>
    <t>Melakukan pengawasan lapangan Survei Peternakan tanggal 21 - 22 April 2022 ke Kabupaten Batang Hari</t>
  </si>
  <si>
    <t>Memperbaiki laporan Manajemen Perubahan dan laporan RB</t>
  </si>
  <si>
    <t>Melakukan pemeriksanaan dan entri perkebunan triwulan 4 2021</t>
  </si>
  <si>
    <t>Melakukan pemeriksaaan dan entri dokumen RPH triwulan 1 2022</t>
  </si>
  <si>
    <t>Pemeriksaan dan entri dokumen Perkebunan Triwulanan</t>
  </si>
  <si>
    <t>Melakukan pencacahan survei Perkebunan tahunan 2020 ke PT. Sungai Bahar Pasifik Utama</t>
  </si>
  <si>
    <t>Melakukan pencacahan survei Perkebunan triwulan 1-4 2021 ke PT. Sungai Bahar Pasifik Utama</t>
  </si>
  <si>
    <t>Melakukan pemeriksaan dan entri Survei Perkebunan triwulanan SKB Online untuk perusahaan hasil pengecekan dari kabupaten/kota</t>
  </si>
  <si>
    <t>Melakukan pengecekan/validasi raw data Survei Perkebunan triwulanan 2021</t>
  </si>
  <si>
    <t>II.B.2.a</t>
  </si>
  <si>
    <t>II.B.2.c</t>
  </si>
  <si>
    <t>Tanggal : 1 Mei 2022</t>
  </si>
  <si>
    <t>Melakukan imputasi dan estimasi data Perkebunan triwulanan 2021 yang belum lengkap untuk persiapan ATAP Kebun 2021</t>
  </si>
  <si>
    <t>Melakukan validasi/pengecekan kewajaran data dan produktivitas data Perkebunan triwulanan 2021 yang belum lengkap untuk persiapan ATAP Kebun 2021</t>
  </si>
  <si>
    <t>Cek data SIMPEG</t>
  </si>
  <si>
    <t>Mengikuti Pelatihan DPP-UTL tanggal 10 - 12 Mei 2022</t>
  </si>
  <si>
    <t>:  1 - 31 Mei 2022</t>
  </si>
  <si>
    <t>Tanggal : 1 Juni 2022</t>
  </si>
  <si>
    <t>Melakukan assign admin Kabupaten/Kota Survei KPPT April 2022 di coolsis</t>
  </si>
  <si>
    <t>Melakukan entri imputasi data dan validasi Survei Perkebunan triwulanan 2021 dari Dinas Perkebunan, data 2020</t>
  </si>
  <si>
    <t xml:space="preserve">Melakukan entri perbaikan data dan validasi Survei Perkebunan triwulanan 2021 </t>
  </si>
  <si>
    <t>Melakukan pengecekan isian data KPPT Bulan April 2021</t>
  </si>
  <si>
    <t>Melakukan entri Survei Perkebunan triwulanan 2021 dari perusahaan yang baru masuk setiap bulan di 2021</t>
  </si>
  <si>
    <t>Membantu persiapan pelatihan DPP-UTL</t>
  </si>
  <si>
    <t>Mengikuti pembahasan ATAP Perkebunan tanggal 18 - 19 Mei 2022</t>
  </si>
  <si>
    <t>Membantu membuat laporan pembangunan budaya kerja organisasi untuk melengkapi pilar 1 ZI</t>
  </si>
  <si>
    <t>Mengikuti pelatihan petugas DPP-UTL tanggal 24 - 25 Mei 2022</t>
  </si>
  <si>
    <t>Melakukan entri Survei Perkebunan triwulanan 2021 dari perusahaan yang baru masuk</t>
  </si>
  <si>
    <t>Mengisi konfirmasi di google sheet perihal konfirmasi isian DPP dan UTL yang masih kosong dari kabkot</t>
  </si>
  <si>
    <t>Mengikuti pembinaan Rekomendasi Statistik tanggal 31 Mei 2022</t>
  </si>
  <si>
    <t>Membuat laporan penyelenggaraan pelatihan petugas Komstrat 2022</t>
  </si>
  <si>
    <t>Membuat laporan penyelenggaraan pelatihan petugas Updating DPP-UTL 2022</t>
  </si>
  <si>
    <t>Mengikuti acara pelepasan purnabakti Bapak Maypen Heri</t>
  </si>
  <si>
    <t>Membuat cover publikasi Produksi Tanaman Biofarmaka Jambi 2021</t>
  </si>
  <si>
    <t>Membuat infografis publikasi Produksi Tanaman Biofarmaka Jambi 2021</t>
  </si>
  <si>
    <t>Membuat analisis deskriptif publikasi Produksi Tanaman Biofarmaka Jambi 2021</t>
  </si>
  <si>
    <t>Membuat tabel-tabel pada publikasi Produksi Tanaman Biofarmaka Jambi 2021</t>
  </si>
  <si>
    <t>Menyusun publikasi Produksi Tanaman Biofarmaka Jambi 2021</t>
  </si>
  <si>
    <t>Mengirim hasil updating DPP-UTL 2022 dari Dinas Perikanan dan Pertanian Provinsi Jambi ke kabupaten/kota untuk dikonfirmasi ke dinas terkait masing-masing</t>
  </si>
  <si>
    <t>Mengisi monev survei perkebunan tahun 2021 dan 2022, KPPT, survei perikanan triwulanan</t>
  </si>
  <si>
    <t>Melakukan pengecekan direktori perkebunan bulanan 2022 di SEDAPP Online dengan direktori DPP</t>
  </si>
  <si>
    <t>Melakukan pencacahan Survei Kehutanan DKT Provinsi triwulan 1 2022 ke Dinas Kehutanan Prov. Jambi</t>
  </si>
  <si>
    <t>Mengisi form biodata kontak person Dinas Kehutanan untuk acara tanggal 8 Juni 2022</t>
  </si>
  <si>
    <t>Melakukan pengecekan direktori perkebunan bulanan 2022 di SEDAPP Online dengan direktori 2021</t>
  </si>
  <si>
    <t>Melakukan koordinasi ke Dinas Kehutanan Prov. Jambi terkait undangan rakor tanggal 8 Juni 2022</t>
  </si>
  <si>
    <t>Melakukan assignment admin kabkot Survei KPPT Bulan Mei 2022</t>
  </si>
  <si>
    <t>Mengikuti acara rekonsiliasi/konsiyering data kehutanan dengan BPS RI dan Dinas Kehutanan tanggal 8 Juni 2022</t>
  </si>
  <si>
    <t>Mengisi verifikasi/konfirmasi data kehutanan dan memperbaiki/cek hasil entri webentry</t>
  </si>
  <si>
    <t>Mengirim daftar sampel survei perusahaan kehutanan 2021 ke kabupaten/kota</t>
  </si>
  <si>
    <t>Mengirim dokumen pencacahan survei perusahaan kehutanan 2021 ke Kab. Muaro Jambi</t>
  </si>
  <si>
    <t>Rapat bidang produksi tanggal 13 Juni 2022</t>
  </si>
  <si>
    <t>Melakukan konfirmasi data kehutanan ke Dinas Kehutanan Provinsi Jambi terkait verifikasi data kehutanan</t>
  </si>
  <si>
    <t>Melakukan download data TBF 2021 dan membuat tabel publikasi TBF 2021</t>
  </si>
  <si>
    <t>Melakukan konfirmasi data kehutanan ke Dinas Kehutanan Provinsi Jambi terkait data DKT triwulan 1 2022</t>
  </si>
  <si>
    <t>Mengikuti briefing publisitas ST2023 tanggal 28 Juni 2022, pukul 08.00 - 11.00 WIB</t>
  </si>
  <si>
    <t>Mengikuti sosialisasi peraturan BKN tanggal 13 Juni 2022 Pukul 09.00 - 12.00 WIB</t>
  </si>
  <si>
    <t>Mengikuti seminar nasional IPB tanggal 15 Juni 2022 pukul 08.00 - 12.00 WIB</t>
  </si>
  <si>
    <t>Mengikuti kegiatan AKSI Belajar R Studio dari Nol, tanggal 24 Juni 2022 pukul 09.00 - 11.00 WIB</t>
  </si>
  <si>
    <t>Mengikuti rapat Rekomendasi Statistik tanggal 13 Juni 2022 dan tanggal 17 Juni 2022 dengan Kemenag</t>
  </si>
  <si>
    <t>Tanggal : 1 Juli 2022</t>
  </si>
  <si>
    <t>:  1 - 30 Juni 2022</t>
  </si>
  <si>
    <t>Membuat gambar/grafik pada publikasi Produksi Tanaman Biofarmaka Jambi 2021</t>
  </si>
  <si>
    <t>Mengikuti kegiatan Obsesi dengan Bapak Dr. Muchammad Romzi, Direktur Analisis dan Pengembangan Statistik BPS RI tanggal 30 Juni 2022, pukul 08.30 - 11.30 WIB</t>
  </si>
  <si>
    <t>Melakukan pemeriksaan dan entri Survei Perkebunan triwulanan Januari - Maret 2022</t>
  </si>
  <si>
    <t>Melakukan pemeriksaan dan entri Survei Perkebunan tahunan 2021</t>
  </si>
  <si>
    <t xml:space="preserve">Melakukan pemeriksanaan dan entri Survei Kehutanan Tw 1 2022 </t>
  </si>
  <si>
    <t>II.B.6.c</t>
  </si>
  <si>
    <t>Melakukan pemeriksanaan dan entri data survei perkebunan triwulanan 2022 (januari - maret)</t>
  </si>
  <si>
    <t>:  1 - 31 Juli 2022</t>
  </si>
  <si>
    <t>Melakukan assigment admin kabupaten/kota Survei KPPT Bulan Juni 2022</t>
  </si>
  <si>
    <t>Membuat monitoring entri Survei Perkebunan Bulanan 2022</t>
  </si>
  <si>
    <t>Melakukan pemeriksaan dan entri Survei Perkebunan triwulanan 2022</t>
  </si>
  <si>
    <t>Menginstal dan mencoba aplikasi SiSurat</t>
  </si>
  <si>
    <t>Membuat CKP Bulan Juni 2022 di google sheet</t>
  </si>
  <si>
    <t>Melakukan konfirmasi/koordinasi terkait kegiatan pencacahan RPH triwulan 2, perkebunan, kehutanan, dan Survei LTU ke kabkot</t>
  </si>
  <si>
    <t>Membuat kelengkapan rapat (notulensi, daftar hadir, undangan) rapat bidang produksi tanggal 21 maret, 20 mei, dan 13 juni 2022</t>
  </si>
  <si>
    <t>Mengikuti webinar JBI seri Analisis Spasial dalam Perencanaan Pembangunan Wilayah tanggal 8 Juli 2022</t>
  </si>
  <si>
    <t>Membuat Opini "Sawit, Fenomenamu Kini" yang diterbitkan di media online Akses Jambi tanggal 8 Juli 2022</t>
  </si>
  <si>
    <t>kegiatan</t>
  </si>
  <si>
    <t>Membuat power point pembahasan FRA triwulan 2 2022 bidang produksi</t>
  </si>
  <si>
    <t>Membuat dan mengirim surat ke Dinas Kehutanan dan BKSDA terkait supervisi kehutanan BPS RI</t>
  </si>
  <si>
    <t>Melakukan perjalanan dinas ke Kab. Muaro Jambi tanggal 11 - 12 Juli 2022</t>
  </si>
  <si>
    <t>Mengikuti webinar "Kemiskinan Ekstrem di Sektor Pertanian" BPS Prov NTB tanggal 19 Juli 2022</t>
  </si>
  <si>
    <t>Mengirim monitoring Perkebunan Bulanan, Survei Kehutanan, dan RPH Triwulan 2 2022 ke kabkot</t>
  </si>
  <si>
    <t>Melakukan pengawasan/supervisi bersama BPS RI ke Dinas Kehutanan, BKSDA, dan Perusahaan Kehutanan PT WKS tanggal 13 Juli 2022</t>
  </si>
  <si>
    <t>Melakukan pemeriksaaan dan entri dokumen RPH triwulan 2 2022</t>
  </si>
  <si>
    <t>Mengisi nama lokal komoditas ST2023</t>
  </si>
  <si>
    <t>Mengirim surat dan google sheet perihal nama lokal komoditas ST2023</t>
  </si>
  <si>
    <t>Melakukan pengecekan status perusahaan perkebunan dari web coolsis DPP-UTL untuk direktori perkebunan</t>
  </si>
  <si>
    <t>Mengikuti zoom meeting Rapat Persiapan Desk Evaluation Kemenpan RB</t>
  </si>
  <si>
    <t>Melakukan pemeriksaan dan entri Survei Kehutanan tahunan 2021</t>
  </si>
  <si>
    <t>Melakukan pemeriksaan dan entri Survei Perkebunan Bulanan 2022</t>
  </si>
  <si>
    <t>Melakukan pemeriksaan dan entri Survei Perkebunan Tahunan 2021</t>
  </si>
  <si>
    <t>Rapat Bidang Produksi tanggal 1 Agustus 2022</t>
  </si>
  <si>
    <t>Tanggal : 1 Agustus 2022</t>
  </si>
  <si>
    <t>Melakukan monitoring Survei KPPT, RPH, dan Perkebunan</t>
  </si>
  <si>
    <t>Mengikuti sosialisasi Ngobar SDM 2 Agustus 2022 Pukul 08.00 s.d selesai</t>
  </si>
  <si>
    <t>Mengikuti webinar Riau 2 Agustus 2022 Pukul 09.00 - 12.00</t>
  </si>
  <si>
    <t>Mengikuti sosialisasi Aplikasi siPHP, SIPBetul dan Pojok Statistik BPS Prov Jambi 2 Agustus 2022 melalui zoom</t>
  </si>
  <si>
    <t>Mengikuti pelatihan menulis yang diselenggarakan Kementrian Pertanian tanggal 21 Juli 2022</t>
  </si>
  <si>
    <t>Mengikuti rapat Pojok Statistik tanggal 26 Juli 2022</t>
  </si>
  <si>
    <t>Rapat bidang produksi tanggal 4 Juli 2022</t>
  </si>
  <si>
    <t>Melakukan assign admin KPPT Juli 2022</t>
  </si>
  <si>
    <t>Melakukan upload tulisan di Kanal Data Jambi setiap hari Rabu</t>
  </si>
  <si>
    <t>Mengikuti sosialisasi ZI WBK tanggal 8 Agustus 2022</t>
  </si>
  <si>
    <t>Mengikuti sosialisasi keterbukaan informasi publik tanggal 4 Agustus 2022 di aula</t>
  </si>
  <si>
    <t>Membuat dan mengirim nama lokal komoditas perkebunan dan kehutanan</t>
  </si>
  <si>
    <t>Membuat DUPAK semester 1 2022</t>
  </si>
  <si>
    <t>Mereview dan mengirim tulisan untuk kanal Data Jambi di Tribunnews.com dari 2 pegawai</t>
  </si>
  <si>
    <t>Mengikuti webinar NTB 9 Agustus 2022 Pukul 08.00 - 11.00 WIB</t>
  </si>
  <si>
    <t>Mengisi aplikasi SiPHP</t>
  </si>
  <si>
    <t>Mengikuti webinar UI 12 Agustus 2022</t>
  </si>
  <si>
    <t>Melengkapi data untuk acara Setda 12 Agustus 2022</t>
  </si>
  <si>
    <t>Mengikuti rapat persiapan peresmian Pojok Statistik tanggal 18 dan 19 Agustus 2022, pukul 08.30 - 10.30 dan 14.00 - 16.00 WIB</t>
  </si>
  <si>
    <t>Mengikuti webinar STIS 19 Agustus 2022, pukul 08.30 - selesai</t>
  </si>
  <si>
    <t>Mengikuti rapat persiapan ruang Agro, 18 Agustus 2022 pukul 11.00 - 12.30 WIB</t>
  </si>
  <si>
    <t>Melakukan entri perusahaan perkebunan bulanan 2022 dan tahunan</t>
  </si>
  <si>
    <t>Melakukan perjalanan dinas ke Tanjab Barat tanggal 18 - 19 Agustus 2022</t>
  </si>
  <si>
    <t>Melakukan edit/review tulisan untuk kanal Data Jambi</t>
  </si>
  <si>
    <t>Mengikuti gladi bersih kegiatan Pojok Statistik di UNJA tanggal 23 Agustus 2022</t>
  </si>
  <si>
    <t>Mengikuti publisitas ST2023 tanggal 19 Agustus 2022 Pukul 08.30 - 10.00 WIB</t>
  </si>
  <si>
    <t>Membuat tulisan untuk kanal Data Jambi tanggal 26 Agustus 2022 tentang Kuliah Umum dan Peresmian Pojok Statistik</t>
  </si>
  <si>
    <t>Melakukan monitoring perkebunan, kehutanan, perikanan, dan peternakan di link monev</t>
  </si>
  <si>
    <t>Mengikuti acara kuliah umum dan peresmian Pojok Statistik di UNJA tanggal 24 Agustus 2022, Pukul 09.00 - 15.30 WIB</t>
  </si>
  <si>
    <t>:  1 - 31 Agustus 2022</t>
  </si>
  <si>
    <t>Mengikuti Rapat Penghitungan Proyeksi Penduduk Jambi tanggal 30 Agustus 2022 Pukul 08.30 - 11.30 WIB di ruang vicon</t>
  </si>
  <si>
    <t>Membuat dan mengirim opini untuk kanal Data Jambi di Tribunnews tanggal 10 Agustus 2022, 18 Agustus 2022, dan 30 Agustus 2022</t>
  </si>
  <si>
    <t>Mereview dan mengirim tulisan Bapak Amad Safei untuk kanal Data Jambi di Tribunnews.com</t>
  </si>
  <si>
    <t>Tanggal : 1 September 2022</t>
  </si>
  <si>
    <t>IV.A.5</t>
  </si>
  <si>
    <t>Rapat bidang produksi tanggal 26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</si>
</sst>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(0\)"/>
    <numFmt numFmtId="165" formatCode="0.000"/>
  </numFmts>
  <fonts count="25">
    <font>
      <sz val="11"/>
      <color theme="1"/>
      <name val="Calibri"/>
      <family val="2"/>
      <charset val="1"/>
      <scheme val="minor"/>
    </font>
    <font>
      <sz val="11"/>
      <name val="Segoe UI"/>
      <family val="2"/>
    </font>
    <font>
      <b/>
      <sz val="11"/>
      <name val="Arrus Blk BT"/>
      <family val="1"/>
    </font>
    <font>
      <b/>
      <sz val="11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u/>
      <sz val="10"/>
      <name val="Segoe UI"/>
      <family val="2"/>
    </font>
    <font>
      <sz val="9"/>
      <name val="Segoe UI"/>
      <family val="2"/>
    </font>
    <font>
      <b/>
      <sz val="11"/>
      <color theme="0"/>
      <name val="Calibri"/>
      <family val="2"/>
      <charset val="1"/>
      <scheme val="minor"/>
    </font>
    <font>
      <b/>
      <sz val="10"/>
      <color theme="1"/>
      <name val="Segoe UI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9"/>
      <color rgb="FF159DD8"/>
      <name val="Arial"/>
      <family val="2"/>
    </font>
    <font>
      <sz val="9"/>
      <color rgb="FF000000"/>
      <name val="&quot;Segoe UI&quot;"/>
    </font>
    <font>
      <sz val="10"/>
      <color rgb="FFFF0000"/>
      <name val="Segoe UI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&quot;Segoe UI&quot;"/>
    </font>
    <font>
      <sz val="9"/>
      <color rgb="FFFF0000"/>
      <name val="&quot;Segoe UI&quot;"/>
      <charset val="1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5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rgb="FF3F3F3F"/>
      </left>
      <right/>
      <top style="dotted">
        <color rgb="FF3F3F3F"/>
      </top>
      <bottom style="dotted">
        <color rgb="FF3F3F3F"/>
      </bottom>
      <diagonal/>
    </border>
    <border>
      <left/>
      <right style="thin">
        <color rgb="FF3F3F3F"/>
      </right>
      <top style="dotted">
        <color rgb="FF3F3F3F"/>
      </top>
      <bottom style="dotted">
        <color rgb="FF3F3F3F"/>
      </bottom>
      <diagonal/>
    </border>
    <border>
      <left/>
      <right style="thin">
        <color indexed="64"/>
      </right>
      <top style="dotted">
        <color rgb="FF3F3F3F"/>
      </top>
      <bottom style="dotted">
        <color rgb="FF3F3F3F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9" fillId="3" borderId="23" applyNumberFormat="0" applyAlignment="0" applyProtection="0"/>
    <xf numFmtId="0" fontId="12" fillId="0" borderId="0"/>
  </cellStyleXfs>
  <cellXfs count="3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1" fontId="4" fillId="0" borderId="2" xfId="0" quotePrefix="1" applyNumberFormat="1" applyFont="1" applyBorder="1" applyAlignment="1">
      <alignment horizontal="center" vertical="center"/>
    </xf>
    <xf numFmtId="164" fontId="4" fillId="0" borderId="2" xfId="0" quotePrefix="1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5" fillId="0" borderId="20" xfId="0" applyNumberFormat="1" applyFont="1" applyBorder="1" applyAlignment="1"/>
    <xf numFmtId="164" fontId="5" fillId="0" borderId="21" xfId="0" applyNumberFormat="1" applyFont="1" applyBorder="1" applyAlignment="1"/>
    <xf numFmtId="164" fontId="5" fillId="0" borderId="22" xfId="0" applyNumberFormat="1" applyFont="1" applyBorder="1" applyAlignment="1"/>
    <xf numFmtId="164" fontId="4" fillId="0" borderId="20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2" xfId="0" applyNumberFormat="1" applyFont="1" applyBorder="1" applyAlignment="1">
      <alignment horizontal="center" vertical="center" wrapText="1"/>
    </xf>
    <xf numFmtId="1" fontId="8" fillId="0" borderId="2" xfId="0" quotePrefix="1" applyNumberFormat="1" applyFont="1" applyBorder="1" applyAlignment="1">
      <alignment horizontal="center" vertical="center"/>
    </xf>
    <xf numFmtId="164" fontId="8" fillId="0" borderId="2" xfId="0" quotePrefix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1" fontId="5" fillId="0" borderId="10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0" fillId="0" borderId="11" xfId="0" applyFont="1" applyBorder="1" applyAlignment="1">
      <alignment horizontal="left" vertical="center" wrapText="1"/>
    </xf>
    <xf numFmtId="0" fontId="11" fillId="0" borderId="26" xfId="1" applyFont="1" applyFill="1" applyBorder="1" applyProtection="1">
      <protection locked="0"/>
    </xf>
    <xf numFmtId="0" fontId="11" fillId="0" borderId="28" xfId="1" applyFont="1" applyFill="1" applyBorder="1" applyProtection="1">
      <protection locked="0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1" fontId="5" fillId="0" borderId="4" xfId="0" applyNumberFormat="1" applyFon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 wrapText="1"/>
    </xf>
    <xf numFmtId="1" fontId="4" fillId="0" borderId="2" xfId="0" quotePrefix="1" applyNumberFormat="1" applyFont="1" applyFill="1" applyBorder="1" applyAlignment="1">
      <alignment horizontal="center" vertical="center"/>
    </xf>
    <xf numFmtId="164" fontId="4" fillId="0" borderId="2" xfId="0" quotePrefix="1" applyNumberFormat="1" applyFont="1" applyFill="1" applyBorder="1" applyAlignment="1">
      <alignment horizontal="center" vertical="center"/>
    </xf>
    <xf numFmtId="164" fontId="5" fillId="0" borderId="20" xfId="0" applyNumberFormat="1" applyFont="1" applyFill="1" applyBorder="1" applyAlignment="1"/>
    <xf numFmtId="164" fontId="5" fillId="0" borderId="21" xfId="0" applyNumberFormat="1" applyFont="1" applyFill="1" applyBorder="1" applyAlignment="1"/>
    <xf numFmtId="164" fontId="5" fillId="0" borderId="22" xfId="0" applyNumberFormat="1" applyFont="1" applyFill="1" applyBorder="1" applyAlignment="1"/>
    <xf numFmtId="164" fontId="4" fillId="0" borderId="20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10" fillId="0" borderId="11" xfId="0" applyFont="1" applyFill="1" applyBorder="1" applyAlignment="1">
      <alignment horizontal="left" vertical="center" wrapText="1"/>
    </xf>
    <xf numFmtId="164" fontId="4" fillId="0" borderId="11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0" fillId="0" borderId="11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164" fontId="4" fillId="0" borderId="31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164" fontId="4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6" fillId="0" borderId="13" xfId="0" quotePrefix="1" applyFont="1" applyBorder="1" applyAlignment="1">
      <alignment horizontal="center" vertical="center" wrapText="1"/>
    </xf>
    <xf numFmtId="0" fontId="6" fillId="0" borderId="13" xfId="0" quotePrefix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6" fillId="0" borderId="1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13" fillId="0" borderId="0" xfId="2" applyFont="1" applyAlignment="1">
      <alignment vertical="center"/>
    </xf>
    <xf numFmtId="0" fontId="14" fillId="5" borderId="32" xfId="2" applyFont="1" applyFill="1" applyBorder="1" applyAlignment="1">
      <alignment horizontal="center" vertical="center"/>
    </xf>
    <xf numFmtId="0" fontId="12" fillId="0" borderId="0" xfId="2" applyFont="1" applyAlignment="1"/>
    <xf numFmtId="0" fontId="14" fillId="0" borderId="36" xfId="2" applyFont="1" applyBorder="1" applyAlignment="1">
      <alignment vertical="center"/>
    </xf>
    <xf numFmtId="0" fontId="14" fillId="0" borderId="39" xfId="2" applyFont="1" applyBorder="1" applyAlignment="1">
      <alignment horizontal="center" vertical="center"/>
    </xf>
    <xf numFmtId="164" fontId="13" fillId="0" borderId="42" xfId="2" quotePrefix="1" applyNumberFormat="1" applyFont="1" applyBorder="1" applyAlignment="1">
      <alignment horizontal="center" vertical="center"/>
    </xf>
    <xf numFmtId="164" fontId="13" fillId="0" borderId="42" xfId="2" applyNumberFormat="1" applyFont="1" applyBorder="1" applyAlignment="1">
      <alignment horizontal="center" vertical="center"/>
    </xf>
    <xf numFmtId="164" fontId="13" fillId="0" borderId="46" xfId="2" applyNumberFormat="1" applyFont="1" applyBorder="1" applyAlignment="1">
      <alignment horizontal="center" vertical="center"/>
    </xf>
    <xf numFmtId="165" fontId="13" fillId="0" borderId="46" xfId="2" applyNumberFormat="1" applyFont="1" applyBorder="1" applyAlignment="1">
      <alignment horizontal="center" vertical="center"/>
    </xf>
    <xf numFmtId="0" fontId="13" fillId="0" borderId="47" xfId="2" applyFont="1" applyBorder="1" applyAlignment="1">
      <alignment vertical="center"/>
    </xf>
    <xf numFmtId="0" fontId="13" fillId="0" borderId="50" xfId="2" applyFont="1" applyBorder="1" applyAlignment="1">
      <alignment horizontal="center" vertical="center"/>
    </xf>
    <xf numFmtId="2" fontId="13" fillId="0" borderId="50" xfId="2" applyNumberFormat="1" applyFont="1" applyBorder="1" applyAlignment="1">
      <alignment horizontal="center" vertical="center"/>
    </xf>
    <xf numFmtId="0" fontId="13" fillId="0" borderId="50" xfId="2" applyFont="1" applyBorder="1" applyAlignment="1">
      <alignment vertical="center"/>
    </xf>
    <xf numFmtId="165" fontId="13" fillId="0" borderId="50" xfId="2" applyNumberFormat="1" applyFont="1" applyBorder="1" applyAlignment="1">
      <alignment horizontal="center" vertical="center"/>
    </xf>
    <xf numFmtId="0" fontId="17" fillId="0" borderId="0" xfId="2" applyFont="1" applyAlignment="1">
      <alignment horizontal="center"/>
    </xf>
    <xf numFmtId="164" fontId="13" fillId="0" borderId="50" xfId="2" applyNumberFormat="1" applyFont="1" applyBorder="1" applyAlignment="1">
      <alignment horizontal="center" vertical="center"/>
    </xf>
    <xf numFmtId="164" fontId="13" fillId="0" borderId="51" xfId="2" applyNumberFormat="1" applyFont="1" applyBorder="1" applyAlignment="1">
      <alignment horizontal="center" vertical="center"/>
    </xf>
    <xf numFmtId="0" fontId="13" fillId="0" borderId="51" xfId="2" applyFont="1" applyBorder="1" applyAlignment="1">
      <alignment vertical="center"/>
    </xf>
    <xf numFmtId="0" fontId="13" fillId="0" borderId="48" xfId="2" applyFont="1" applyBorder="1" applyAlignment="1">
      <alignment vertical="center"/>
    </xf>
    <xf numFmtId="0" fontId="13" fillId="0" borderId="49" xfId="2" applyFont="1" applyBorder="1" applyAlignment="1">
      <alignment vertical="center"/>
    </xf>
    <xf numFmtId="0" fontId="14" fillId="0" borderId="38" xfId="2" applyFont="1" applyBorder="1" applyAlignment="1">
      <alignment horizontal="center" vertical="center"/>
    </xf>
    <xf numFmtId="2" fontId="14" fillId="0" borderId="38" xfId="2" applyNumberFormat="1" applyFont="1" applyBorder="1" applyAlignment="1">
      <alignment horizontal="center" vertical="center"/>
    </xf>
    <xf numFmtId="0" fontId="13" fillId="6" borderId="46" xfId="2" applyFont="1" applyFill="1" applyBorder="1" applyAlignment="1">
      <alignment vertical="center"/>
    </xf>
    <xf numFmtId="2" fontId="14" fillId="0" borderId="53" xfId="2" applyNumberFormat="1" applyFont="1" applyBorder="1" applyAlignment="1">
      <alignment horizontal="center" vertical="center"/>
    </xf>
    <xf numFmtId="2" fontId="14" fillId="0" borderId="35" xfId="2" applyNumberFormat="1" applyFont="1" applyBorder="1" applyAlignment="1">
      <alignment horizontal="center" vertical="center"/>
    </xf>
    <xf numFmtId="2" fontId="14" fillId="0" borderId="0" xfId="2" applyNumberFormat="1" applyFont="1" applyAlignment="1">
      <alignment horizontal="center" vertical="center"/>
    </xf>
    <xf numFmtId="2" fontId="14" fillId="0" borderId="41" xfId="2" applyNumberFormat="1" applyFont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left"/>
    </xf>
    <xf numFmtId="0" fontId="14" fillId="0" borderId="0" xfId="2" applyFont="1" applyAlignment="1">
      <alignment horizontal="left" vertical="center"/>
    </xf>
    <xf numFmtId="0" fontId="13" fillId="0" borderId="0" xfId="2" applyFont="1" applyAlignment="1">
      <alignment horizontal="left"/>
    </xf>
    <xf numFmtId="0" fontId="13" fillId="7" borderId="0" xfId="2" applyFont="1" applyFill="1" applyBorder="1" applyAlignment="1">
      <alignment vertical="center"/>
    </xf>
    <xf numFmtId="3" fontId="18" fillId="7" borderId="0" xfId="2" applyNumberFormat="1" applyFont="1" applyFill="1" applyBorder="1"/>
    <xf numFmtId="0" fontId="12" fillId="8" borderId="0" xfId="2" applyFont="1" applyFill="1" applyAlignment="1"/>
    <xf numFmtId="164" fontId="13" fillId="0" borderId="47" xfId="2" applyNumberFormat="1" applyFont="1" applyBorder="1" applyAlignment="1">
      <alignment horizontal="center" vertical="center"/>
    </xf>
    <xf numFmtId="0" fontId="19" fillId="0" borderId="50" xfId="2" applyFont="1" applyBorder="1" applyAlignment="1">
      <alignment horizontal="center"/>
    </xf>
    <xf numFmtId="0" fontId="19" fillId="0" borderId="49" xfId="2" applyFont="1" applyBorder="1" applyAlignment="1">
      <alignment horizontal="center"/>
    </xf>
    <xf numFmtId="2" fontId="19" fillId="0" borderId="49" xfId="2" applyNumberFormat="1" applyFont="1" applyBorder="1" applyAlignment="1">
      <alignment horizontal="center"/>
    </xf>
    <xf numFmtId="0" fontId="13" fillId="0" borderId="47" xfId="2" applyFont="1" applyBorder="1" applyAlignment="1">
      <alignment horizontal="center" vertical="center"/>
    </xf>
    <xf numFmtId="0" fontId="13" fillId="9" borderId="50" xfId="2" applyFont="1" applyFill="1" applyBorder="1" applyAlignment="1">
      <alignment horizontal="center" vertical="center"/>
    </xf>
    <xf numFmtId="2" fontId="19" fillId="0" borderId="55" xfId="2" applyNumberFormat="1" applyFont="1" applyBorder="1" applyAlignment="1">
      <alignment horizontal="center"/>
    </xf>
    <xf numFmtId="165" fontId="19" fillId="0" borderId="55" xfId="2" applyNumberFormat="1" applyFont="1" applyBorder="1" applyAlignment="1">
      <alignment horizontal="center"/>
    </xf>
    <xf numFmtId="165" fontId="17" fillId="0" borderId="55" xfId="2" applyNumberFormat="1" applyFont="1" applyBorder="1" applyAlignment="1">
      <alignment horizontal="center"/>
    </xf>
    <xf numFmtId="0" fontId="19" fillId="0" borderId="47" xfId="2" applyFont="1" applyBorder="1" applyAlignment="1">
      <alignment horizontal="center"/>
    </xf>
    <xf numFmtId="164" fontId="19" fillId="0" borderId="55" xfId="2" applyNumberFormat="1" applyFont="1" applyBorder="1" applyAlignment="1">
      <alignment horizontal="center"/>
    </xf>
    <xf numFmtId="0" fontId="13" fillId="0" borderId="51" xfId="2" applyFont="1" applyBorder="1" applyAlignment="1">
      <alignment horizontal="center" vertical="center"/>
    </xf>
    <xf numFmtId="0" fontId="19" fillId="0" borderId="55" xfId="2" applyFont="1" applyBorder="1" applyAlignment="1">
      <alignment horizontal="center"/>
    </xf>
    <xf numFmtId="0" fontId="4" fillId="0" borderId="13" xfId="0" applyFont="1" applyFill="1" applyBorder="1" applyAlignment="1">
      <alignment horizontal="center" vertical="center" wrapText="1"/>
    </xf>
    <xf numFmtId="164" fontId="4" fillId="0" borderId="31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vertical="center"/>
    </xf>
    <xf numFmtId="0" fontId="4" fillId="0" borderId="31" xfId="0" applyFont="1" applyFill="1" applyBorder="1" applyAlignment="1">
      <alignment vertical="center"/>
    </xf>
    <xf numFmtId="164" fontId="4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11" xfId="0" applyNumberFormat="1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1" fillId="0" borderId="26" xfId="1" applyFont="1" applyFill="1" applyBorder="1" applyProtection="1">
      <protection locked="0"/>
    </xf>
    <xf numFmtId="0" fontId="11" fillId="0" borderId="27" xfId="1" applyFont="1" applyFill="1" applyBorder="1" applyProtection="1">
      <protection locked="0"/>
    </xf>
    <xf numFmtId="0" fontId="10" fillId="0" borderId="24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1" fillId="0" borderId="26" xfId="1" applyFont="1" applyFill="1" applyBorder="1" applyAlignment="1" applyProtection="1">
      <alignment vertical="center" wrapText="1"/>
      <protection locked="0"/>
    </xf>
    <xf numFmtId="0" fontId="11" fillId="0" borderId="27" xfId="1" applyFont="1" applyFill="1" applyBorder="1" applyAlignment="1" applyProtection="1">
      <alignment vertical="center" wrapText="1"/>
      <protection locked="0"/>
    </xf>
    <xf numFmtId="0" fontId="4" fillId="0" borderId="0" xfId="0" applyFont="1" applyFill="1" applyAlignment="1">
      <alignment horizontal="lef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64" fontId="4" fillId="0" borderId="9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10" fillId="0" borderId="24" xfId="0" applyFont="1" applyFill="1" applyBorder="1" applyAlignment="1">
      <alignment horizontal="left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1" fillId="0" borderId="13" xfId="1" applyFont="1" applyFill="1" applyBorder="1" applyAlignment="1" applyProtection="1">
      <alignment vertical="center" wrapText="1"/>
      <protection locked="0"/>
    </xf>
    <xf numFmtId="0" fontId="4" fillId="0" borderId="1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164" fontId="4" fillId="0" borderId="11" xfId="0" applyNumberFormat="1" applyFont="1" applyBorder="1" applyAlignment="1">
      <alignment horizontal="left" vertical="center"/>
    </xf>
    <xf numFmtId="164" fontId="4" fillId="0" borderId="12" xfId="0" applyNumberFormat="1" applyFont="1" applyBorder="1" applyAlignment="1">
      <alignment horizontal="left" vertical="center"/>
    </xf>
    <xf numFmtId="0" fontId="14" fillId="0" borderId="33" xfId="2" applyFont="1" applyBorder="1" applyAlignment="1">
      <alignment horizontal="center" vertical="center"/>
    </xf>
    <xf numFmtId="0" fontId="16" fillId="0" borderId="39" xfId="2" applyFont="1" applyBorder="1"/>
    <xf numFmtId="0" fontId="14" fillId="0" borderId="36" xfId="2" applyFont="1" applyBorder="1" applyAlignment="1">
      <alignment horizontal="center" vertical="center"/>
    </xf>
    <xf numFmtId="0" fontId="16" fillId="0" borderId="37" xfId="2" applyFont="1" applyBorder="1"/>
    <xf numFmtId="0" fontId="16" fillId="0" borderId="38" xfId="2" applyFont="1" applyBorder="1"/>
    <xf numFmtId="0" fontId="14" fillId="0" borderId="33" xfId="2" applyFont="1" applyBorder="1" applyAlignment="1">
      <alignment horizontal="center" vertical="center" wrapText="1"/>
    </xf>
    <xf numFmtId="0" fontId="15" fillId="0" borderId="0" xfId="2" applyFont="1" applyAlignment="1">
      <alignment horizontal="center"/>
    </xf>
    <xf numFmtId="0" fontId="12" fillId="0" borderId="0" xfId="2" applyFont="1" applyAlignment="1"/>
    <xf numFmtId="0" fontId="14" fillId="0" borderId="34" xfId="2" applyFont="1" applyBorder="1" applyAlignment="1">
      <alignment horizontal="center" vertical="center"/>
    </xf>
    <xf numFmtId="0" fontId="16" fillId="0" borderId="35" xfId="2" applyFont="1" applyBorder="1"/>
    <xf numFmtId="0" fontId="16" fillId="0" borderId="40" xfId="2" applyFont="1" applyBorder="1"/>
    <xf numFmtId="0" fontId="16" fillId="0" borderId="41" xfId="2" applyFont="1" applyBorder="1"/>
    <xf numFmtId="164" fontId="13" fillId="0" borderId="48" xfId="2" applyNumberFormat="1" applyFont="1" applyBorder="1" applyAlignment="1">
      <alignment horizontal="left" vertical="center"/>
    </xf>
    <xf numFmtId="0" fontId="16" fillId="0" borderId="49" xfId="2" applyFont="1" applyBorder="1"/>
    <xf numFmtId="164" fontId="13" fillId="0" borderId="48" xfId="2" applyNumberFormat="1" applyFont="1" applyBorder="1" applyAlignment="1">
      <alignment vertical="center"/>
    </xf>
    <xf numFmtId="164" fontId="13" fillId="0" borderId="36" xfId="2" quotePrefix="1" applyNumberFormat="1" applyFont="1" applyBorder="1" applyAlignment="1">
      <alignment horizontal="center" vertical="center"/>
    </xf>
    <xf numFmtId="164" fontId="13" fillId="0" borderId="36" xfId="2" applyNumberFormat="1" applyFont="1" applyBorder="1" applyAlignment="1">
      <alignment horizontal="center" vertical="center"/>
    </xf>
    <xf numFmtId="164" fontId="14" fillId="0" borderId="43" xfId="2" applyNumberFormat="1" applyFont="1" applyBorder="1" applyAlignment="1">
      <alignment horizontal="left"/>
    </xf>
    <xf numFmtId="0" fontId="16" fillId="0" borderId="44" xfId="2" applyFont="1" applyBorder="1"/>
    <xf numFmtId="0" fontId="16" fillId="0" borderId="45" xfId="2" applyFont="1" applyBorder="1"/>
    <xf numFmtId="164" fontId="13" fillId="0" borderId="48" xfId="2" applyNumberFormat="1" applyFont="1" applyBorder="1" applyAlignment="1">
      <alignment horizontal="left" vertical="center" wrapText="1"/>
    </xf>
    <xf numFmtId="164" fontId="13" fillId="0" borderId="48" xfId="2" applyNumberFormat="1" applyFont="1" applyBorder="1" applyAlignment="1">
      <alignment vertical="top" wrapText="1"/>
    </xf>
    <xf numFmtId="0" fontId="13" fillId="0" borderId="48" xfId="2" applyFont="1" applyBorder="1" applyAlignment="1">
      <alignment horizontal="left" vertical="center" wrapText="1"/>
    </xf>
    <xf numFmtId="164" fontId="14" fillId="0" borderId="48" xfId="2" applyNumberFormat="1" applyFont="1" applyBorder="1" applyAlignment="1">
      <alignment horizontal="left"/>
    </xf>
    <xf numFmtId="0" fontId="16" fillId="0" borderId="52" xfId="2" applyFont="1" applyBorder="1"/>
    <xf numFmtId="2" fontId="14" fillId="6" borderId="33" xfId="2" applyNumberFormat="1" applyFont="1" applyFill="1" applyBorder="1" applyAlignment="1">
      <alignment horizontal="center" vertical="center"/>
    </xf>
    <xf numFmtId="0" fontId="13" fillId="6" borderId="33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2" fontId="14" fillId="0" borderId="37" xfId="2" applyNumberFormat="1" applyFont="1" applyBorder="1" applyAlignment="1">
      <alignment horizontal="center" vertical="center"/>
    </xf>
    <xf numFmtId="0" fontId="14" fillId="0" borderId="53" xfId="2" applyFont="1" applyBorder="1" applyAlignment="1">
      <alignment horizontal="center" vertical="center"/>
    </xf>
    <xf numFmtId="0" fontId="16" fillId="0" borderId="53" xfId="2" applyFont="1" applyBorder="1"/>
    <xf numFmtId="2" fontId="14" fillId="0" borderId="53" xfId="2" applyNumberFormat="1" applyFont="1" applyBorder="1" applyAlignment="1">
      <alignment horizontal="center" vertical="center"/>
    </xf>
    <xf numFmtId="0" fontId="13" fillId="0" borderId="53" xfId="2" applyFont="1" applyBorder="1" applyAlignment="1">
      <alignment horizontal="center" vertical="center"/>
    </xf>
    <xf numFmtId="0" fontId="21" fillId="4" borderId="48" xfId="2" applyFont="1" applyFill="1" applyBorder="1" applyAlignment="1">
      <alignment horizontal="left" vertical="center"/>
    </xf>
    <xf numFmtId="0" fontId="22" fillId="4" borderId="49" xfId="2" applyFont="1" applyFill="1" applyBorder="1"/>
    <xf numFmtId="0" fontId="13" fillId="0" borderId="54" xfId="2" applyFont="1" applyBorder="1" applyAlignment="1">
      <alignment horizontal="left" vertical="center"/>
    </xf>
    <xf numFmtId="0" fontId="16" fillId="0" borderId="55" xfId="2" applyFont="1" applyBorder="1"/>
    <xf numFmtId="0" fontId="19" fillId="0" borderId="48" xfId="2" applyFont="1" applyBorder="1" applyAlignment="1">
      <alignment horizontal="left" vertical="center"/>
    </xf>
    <xf numFmtId="0" fontId="23" fillId="4" borderId="48" xfId="2" applyFont="1" applyFill="1" applyBorder="1" applyAlignment="1">
      <alignment horizontal="left" vertical="center"/>
    </xf>
    <xf numFmtId="0" fontId="17" fillId="0" borderId="48" xfId="2" applyFont="1" applyBorder="1" applyAlignment="1">
      <alignment horizontal="left" vertical="center"/>
    </xf>
    <xf numFmtId="0" fontId="24" fillId="4" borderId="48" xfId="2" applyFont="1" applyFill="1" applyBorder="1" applyAlignment="1">
      <alignment horizontal="left" vertical="center"/>
    </xf>
    <xf numFmtId="0" fontId="16" fillId="4" borderId="49" xfId="2" applyFont="1" applyFill="1" applyBorder="1"/>
    <xf numFmtId="0" fontId="21" fillId="4" borderId="48" xfId="2" applyFont="1" applyFill="1" applyBorder="1" applyAlignment="1">
      <alignment horizontal="center" vertical="center" wrapText="1"/>
    </xf>
    <xf numFmtId="0" fontId="13" fillId="0" borderId="48" xfId="2" applyFont="1" applyBorder="1" applyAlignment="1">
      <alignment horizontal="center" vertical="center" wrapText="1"/>
    </xf>
    <xf numFmtId="164" fontId="13" fillId="9" borderId="54" xfId="2" applyNumberFormat="1" applyFont="1" applyFill="1" applyBorder="1" applyAlignment="1">
      <alignment horizontal="left" vertical="center"/>
    </xf>
    <xf numFmtId="164" fontId="13" fillId="0" borderId="48" xfId="2" applyNumberFormat="1" applyFont="1" applyBorder="1" applyAlignment="1">
      <alignment horizontal="center" vertical="top" wrapText="1"/>
    </xf>
    <xf numFmtId="164" fontId="4" fillId="0" borderId="11" xfId="0" applyNumberFormat="1" applyFont="1" applyBorder="1" applyAlignment="1">
      <alignment horizontal="left" vertical="center" wrapText="1"/>
    </xf>
    <xf numFmtId="164" fontId="4" fillId="0" borderId="12" xfId="0" applyNumberFormat="1" applyFont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</cellXfs>
  <cellStyles count="3">
    <cellStyle name="Check Cell" xfId="1" builtinId="2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view="pageBreakPreview" topLeftCell="D1" zoomScaleNormal="100" zoomScaleSheetLayoutView="100" workbookViewId="0">
      <selection activeCell="J40" sqref="J40"/>
    </sheetView>
  </sheetViews>
  <sheetFormatPr defaultRowHeight="14.25"/>
  <cols>
    <col min="1" max="1" width="6.28515625" style="26" customWidth="1"/>
    <col min="2" max="2" width="10.28515625" style="4" customWidth="1"/>
    <col min="3" max="3" width="44" style="4" customWidth="1"/>
    <col min="4" max="4" width="10" style="4" customWidth="1"/>
    <col min="5" max="5" width="11" style="4" customWidth="1"/>
    <col min="6" max="6" width="16.5703125" style="4" customWidth="1"/>
    <col min="7" max="7" width="9.140625" style="4"/>
    <col min="8" max="8" width="7" style="4" customWidth="1"/>
    <col min="9" max="9" width="9.140625" style="4"/>
    <col min="10" max="10" width="47.28515625" style="4" customWidth="1"/>
    <col min="11" max="14" width="9.140625" style="4"/>
    <col min="15" max="15" width="9" style="4" customWidth="1"/>
    <col min="16" max="255" width="9.140625" style="4"/>
    <col min="256" max="256" width="6.28515625" style="4" customWidth="1"/>
    <col min="257" max="257" width="14.42578125" style="4" customWidth="1"/>
    <col min="258" max="258" width="52.5703125" style="4" customWidth="1"/>
    <col min="259" max="259" width="10" style="4" customWidth="1"/>
    <col min="260" max="260" width="11" style="4" customWidth="1"/>
    <col min="261" max="261" width="16.5703125" style="4" customWidth="1"/>
    <col min="262" max="511" width="9.140625" style="4"/>
    <col min="512" max="512" width="6.28515625" style="4" customWidth="1"/>
    <col min="513" max="513" width="14.42578125" style="4" customWidth="1"/>
    <col min="514" max="514" width="52.5703125" style="4" customWidth="1"/>
    <col min="515" max="515" width="10" style="4" customWidth="1"/>
    <col min="516" max="516" width="11" style="4" customWidth="1"/>
    <col min="517" max="517" width="16.5703125" style="4" customWidth="1"/>
    <col min="518" max="767" width="9.140625" style="4"/>
    <col min="768" max="768" width="6.28515625" style="4" customWidth="1"/>
    <col min="769" max="769" width="14.42578125" style="4" customWidth="1"/>
    <col min="770" max="770" width="52.5703125" style="4" customWidth="1"/>
    <col min="771" max="771" width="10" style="4" customWidth="1"/>
    <col min="772" max="772" width="11" style="4" customWidth="1"/>
    <col min="773" max="773" width="16.5703125" style="4" customWidth="1"/>
    <col min="774" max="1023" width="9.140625" style="4"/>
    <col min="1024" max="1024" width="6.28515625" style="4" customWidth="1"/>
    <col min="1025" max="1025" width="14.42578125" style="4" customWidth="1"/>
    <col min="1026" max="1026" width="52.5703125" style="4" customWidth="1"/>
    <col min="1027" max="1027" width="10" style="4" customWidth="1"/>
    <col min="1028" max="1028" width="11" style="4" customWidth="1"/>
    <col min="1029" max="1029" width="16.5703125" style="4" customWidth="1"/>
    <col min="1030" max="1279" width="9.140625" style="4"/>
    <col min="1280" max="1280" width="6.28515625" style="4" customWidth="1"/>
    <col min="1281" max="1281" width="14.42578125" style="4" customWidth="1"/>
    <col min="1282" max="1282" width="52.5703125" style="4" customWidth="1"/>
    <col min="1283" max="1283" width="10" style="4" customWidth="1"/>
    <col min="1284" max="1284" width="11" style="4" customWidth="1"/>
    <col min="1285" max="1285" width="16.5703125" style="4" customWidth="1"/>
    <col min="1286" max="1535" width="9.140625" style="4"/>
    <col min="1536" max="1536" width="6.28515625" style="4" customWidth="1"/>
    <col min="1537" max="1537" width="14.42578125" style="4" customWidth="1"/>
    <col min="1538" max="1538" width="52.5703125" style="4" customWidth="1"/>
    <col min="1539" max="1539" width="10" style="4" customWidth="1"/>
    <col min="1540" max="1540" width="11" style="4" customWidth="1"/>
    <col min="1541" max="1541" width="16.5703125" style="4" customWidth="1"/>
    <col min="1542" max="1791" width="9.140625" style="4"/>
    <col min="1792" max="1792" width="6.28515625" style="4" customWidth="1"/>
    <col min="1793" max="1793" width="14.42578125" style="4" customWidth="1"/>
    <col min="1794" max="1794" width="52.5703125" style="4" customWidth="1"/>
    <col min="1795" max="1795" width="10" style="4" customWidth="1"/>
    <col min="1796" max="1796" width="11" style="4" customWidth="1"/>
    <col min="1797" max="1797" width="16.5703125" style="4" customWidth="1"/>
    <col min="1798" max="2047" width="9.140625" style="4"/>
    <col min="2048" max="2048" width="6.28515625" style="4" customWidth="1"/>
    <col min="2049" max="2049" width="14.42578125" style="4" customWidth="1"/>
    <col min="2050" max="2050" width="52.5703125" style="4" customWidth="1"/>
    <col min="2051" max="2051" width="10" style="4" customWidth="1"/>
    <col min="2052" max="2052" width="11" style="4" customWidth="1"/>
    <col min="2053" max="2053" width="16.5703125" style="4" customWidth="1"/>
    <col min="2054" max="2303" width="9.140625" style="4"/>
    <col min="2304" max="2304" width="6.28515625" style="4" customWidth="1"/>
    <col min="2305" max="2305" width="14.42578125" style="4" customWidth="1"/>
    <col min="2306" max="2306" width="52.5703125" style="4" customWidth="1"/>
    <col min="2307" max="2307" width="10" style="4" customWidth="1"/>
    <col min="2308" max="2308" width="11" style="4" customWidth="1"/>
    <col min="2309" max="2309" width="16.5703125" style="4" customWidth="1"/>
    <col min="2310" max="2559" width="9.140625" style="4"/>
    <col min="2560" max="2560" width="6.28515625" style="4" customWidth="1"/>
    <col min="2561" max="2561" width="14.42578125" style="4" customWidth="1"/>
    <col min="2562" max="2562" width="52.5703125" style="4" customWidth="1"/>
    <col min="2563" max="2563" width="10" style="4" customWidth="1"/>
    <col min="2564" max="2564" width="11" style="4" customWidth="1"/>
    <col min="2565" max="2565" width="16.5703125" style="4" customWidth="1"/>
    <col min="2566" max="2815" width="9.140625" style="4"/>
    <col min="2816" max="2816" width="6.28515625" style="4" customWidth="1"/>
    <col min="2817" max="2817" width="14.42578125" style="4" customWidth="1"/>
    <col min="2818" max="2818" width="52.5703125" style="4" customWidth="1"/>
    <col min="2819" max="2819" width="10" style="4" customWidth="1"/>
    <col min="2820" max="2820" width="11" style="4" customWidth="1"/>
    <col min="2821" max="2821" width="16.5703125" style="4" customWidth="1"/>
    <col min="2822" max="3071" width="9.140625" style="4"/>
    <col min="3072" max="3072" width="6.28515625" style="4" customWidth="1"/>
    <col min="3073" max="3073" width="14.42578125" style="4" customWidth="1"/>
    <col min="3074" max="3074" width="52.5703125" style="4" customWidth="1"/>
    <col min="3075" max="3075" width="10" style="4" customWidth="1"/>
    <col min="3076" max="3076" width="11" style="4" customWidth="1"/>
    <col min="3077" max="3077" width="16.5703125" style="4" customWidth="1"/>
    <col min="3078" max="3327" width="9.140625" style="4"/>
    <col min="3328" max="3328" width="6.28515625" style="4" customWidth="1"/>
    <col min="3329" max="3329" width="14.42578125" style="4" customWidth="1"/>
    <col min="3330" max="3330" width="52.5703125" style="4" customWidth="1"/>
    <col min="3331" max="3331" width="10" style="4" customWidth="1"/>
    <col min="3332" max="3332" width="11" style="4" customWidth="1"/>
    <col min="3333" max="3333" width="16.5703125" style="4" customWidth="1"/>
    <col min="3334" max="3583" width="9.140625" style="4"/>
    <col min="3584" max="3584" width="6.28515625" style="4" customWidth="1"/>
    <col min="3585" max="3585" width="14.42578125" style="4" customWidth="1"/>
    <col min="3586" max="3586" width="52.5703125" style="4" customWidth="1"/>
    <col min="3587" max="3587" width="10" style="4" customWidth="1"/>
    <col min="3588" max="3588" width="11" style="4" customWidth="1"/>
    <col min="3589" max="3589" width="16.5703125" style="4" customWidth="1"/>
    <col min="3590" max="3839" width="9.140625" style="4"/>
    <col min="3840" max="3840" width="6.28515625" style="4" customWidth="1"/>
    <col min="3841" max="3841" width="14.42578125" style="4" customWidth="1"/>
    <col min="3842" max="3842" width="52.5703125" style="4" customWidth="1"/>
    <col min="3843" max="3843" width="10" style="4" customWidth="1"/>
    <col min="3844" max="3844" width="11" style="4" customWidth="1"/>
    <col min="3845" max="3845" width="16.5703125" style="4" customWidth="1"/>
    <col min="3846" max="4095" width="9.140625" style="4"/>
    <col min="4096" max="4096" width="6.28515625" style="4" customWidth="1"/>
    <col min="4097" max="4097" width="14.42578125" style="4" customWidth="1"/>
    <col min="4098" max="4098" width="52.5703125" style="4" customWidth="1"/>
    <col min="4099" max="4099" width="10" style="4" customWidth="1"/>
    <col min="4100" max="4100" width="11" style="4" customWidth="1"/>
    <col min="4101" max="4101" width="16.5703125" style="4" customWidth="1"/>
    <col min="4102" max="4351" width="9.140625" style="4"/>
    <col min="4352" max="4352" width="6.28515625" style="4" customWidth="1"/>
    <col min="4353" max="4353" width="14.42578125" style="4" customWidth="1"/>
    <col min="4354" max="4354" width="52.5703125" style="4" customWidth="1"/>
    <col min="4355" max="4355" width="10" style="4" customWidth="1"/>
    <col min="4356" max="4356" width="11" style="4" customWidth="1"/>
    <col min="4357" max="4357" width="16.5703125" style="4" customWidth="1"/>
    <col min="4358" max="4607" width="9.140625" style="4"/>
    <col min="4608" max="4608" width="6.28515625" style="4" customWidth="1"/>
    <col min="4609" max="4609" width="14.42578125" style="4" customWidth="1"/>
    <col min="4610" max="4610" width="52.5703125" style="4" customWidth="1"/>
    <col min="4611" max="4611" width="10" style="4" customWidth="1"/>
    <col min="4612" max="4612" width="11" style="4" customWidth="1"/>
    <col min="4613" max="4613" width="16.5703125" style="4" customWidth="1"/>
    <col min="4614" max="4863" width="9.140625" style="4"/>
    <col min="4864" max="4864" width="6.28515625" style="4" customWidth="1"/>
    <col min="4865" max="4865" width="14.42578125" style="4" customWidth="1"/>
    <col min="4866" max="4866" width="52.5703125" style="4" customWidth="1"/>
    <col min="4867" max="4867" width="10" style="4" customWidth="1"/>
    <col min="4868" max="4868" width="11" style="4" customWidth="1"/>
    <col min="4869" max="4869" width="16.5703125" style="4" customWidth="1"/>
    <col min="4870" max="5119" width="9.140625" style="4"/>
    <col min="5120" max="5120" width="6.28515625" style="4" customWidth="1"/>
    <col min="5121" max="5121" width="14.42578125" style="4" customWidth="1"/>
    <col min="5122" max="5122" width="52.5703125" style="4" customWidth="1"/>
    <col min="5123" max="5123" width="10" style="4" customWidth="1"/>
    <col min="5124" max="5124" width="11" style="4" customWidth="1"/>
    <col min="5125" max="5125" width="16.5703125" style="4" customWidth="1"/>
    <col min="5126" max="5375" width="9.140625" style="4"/>
    <col min="5376" max="5376" width="6.28515625" style="4" customWidth="1"/>
    <col min="5377" max="5377" width="14.42578125" style="4" customWidth="1"/>
    <col min="5378" max="5378" width="52.5703125" style="4" customWidth="1"/>
    <col min="5379" max="5379" width="10" style="4" customWidth="1"/>
    <col min="5380" max="5380" width="11" style="4" customWidth="1"/>
    <col min="5381" max="5381" width="16.5703125" style="4" customWidth="1"/>
    <col min="5382" max="5631" width="9.140625" style="4"/>
    <col min="5632" max="5632" width="6.28515625" style="4" customWidth="1"/>
    <col min="5633" max="5633" width="14.42578125" style="4" customWidth="1"/>
    <col min="5634" max="5634" width="52.5703125" style="4" customWidth="1"/>
    <col min="5635" max="5635" width="10" style="4" customWidth="1"/>
    <col min="5636" max="5636" width="11" style="4" customWidth="1"/>
    <col min="5637" max="5637" width="16.5703125" style="4" customWidth="1"/>
    <col min="5638" max="5887" width="9.140625" style="4"/>
    <col min="5888" max="5888" width="6.28515625" style="4" customWidth="1"/>
    <col min="5889" max="5889" width="14.42578125" style="4" customWidth="1"/>
    <col min="5890" max="5890" width="52.5703125" style="4" customWidth="1"/>
    <col min="5891" max="5891" width="10" style="4" customWidth="1"/>
    <col min="5892" max="5892" width="11" style="4" customWidth="1"/>
    <col min="5893" max="5893" width="16.5703125" style="4" customWidth="1"/>
    <col min="5894" max="6143" width="9.140625" style="4"/>
    <col min="6144" max="6144" width="6.28515625" style="4" customWidth="1"/>
    <col min="6145" max="6145" width="14.42578125" style="4" customWidth="1"/>
    <col min="6146" max="6146" width="52.5703125" style="4" customWidth="1"/>
    <col min="6147" max="6147" width="10" style="4" customWidth="1"/>
    <col min="6148" max="6148" width="11" style="4" customWidth="1"/>
    <col min="6149" max="6149" width="16.5703125" style="4" customWidth="1"/>
    <col min="6150" max="6399" width="9.140625" style="4"/>
    <col min="6400" max="6400" width="6.28515625" style="4" customWidth="1"/>
    <col min="6401" max="6401" width="14.42578125" style="4" customWidth="1"/>
    <col min="6402" max="6402" width="52.5703125" style="4" customWidth="1"/>
    <col min="6403" max="6403" width="10" style="4" customWidth="1"/>
    <col min="6404" max="6404" width="11" style="4" customWidth="1"/>
    <col min="6405" max="6405" width="16.5703125" style="4" customWidth="1"/>
    <col min="6406" max="6655" width="9.140625" style="4"/>
    <col min="6656" max="6656" width="6.28515625" style="4" customWidth="1"/>
    <col min="6657" max="6657" width="14.42578125" style="4" customWidth="1"/>
    <col min="6658" max="6658" width="52.5703125" style="4" customWidth="1"/>
    <col min="6659" max="6659" width="10" style="4" customWidth="1"/>
    <col min="6660" max="6660" width="11" style="4" customWidth="1"/>
    <col min="6661" max="6661" width="16.5703125" style="4" customWidth="1"/>
    <col min="6662" max="6911" width="9.140625" style="4"/>
    <col min="6912" max="6912" width="6.28515625" style="4" customWidth="1"/>
    <col min="6913" max="6913" width="14.42578125" style="4" customWidth="1"/>
    <col min="6914" max="6914" width="52.5703125" style="4" customWidth="1"/>
    <col min="6915" max="6915" width="10" style="4" customWidth="1"/>
    <col min="6916" max="6916" width="11" style="4" customWidth="1"/>
    <col min="6917" max="6917" width="16.5703125" style="4" customWidth="1"/>
    <col min="6918" max="7167" width="9.140625" style="4"/>
    <col min="7168" max="7168" width="6.28515625" style="4" customWidth="1"/>
    <col min="7169" max="7169" width="14.42578125" style="4" customWidth="1"/>
    <col min="7170" max="7170" width="52.5703125" style="4" customWidth="1"/>
    <col min="7171" max="7171" width="10" style="4" customWidth="1"/>
    <col min="7172" max="7172" width="11" style="4" customWidth="1"/>
    <col min="7173" max="7173" width="16.5703125" style="4" customWidth="1"/>
    <col min="7174" max="7423" width="9.140625" style="4"/>
    <col min="7424" max="7424" width="6.28515625" style="4" customWidth="1"/>
    <col min="7425" max="7425" width="14.42578125" style="4" customWidth="1"/>
    <col min="7426" max="7426" width="52.5703125" style="4" customWidth="1"/>
    <col min="7427" max="7427" width="10" style="4" customWidth="1"/>
    <col min="7428" max="7428" width="11" style="4" customWidth="1"/>
    <col min="7429" max="7429" width="16.5703125" style="4" customWidth="1"/>
    <col min="7430" max="7679" width="9.140625" style="4"/>
    <col min="7680" max="7680" width="6.28515625" style="4" customWidth="1"/>
    <col min="7681" max="7681" width="14.42578125" style="4" customWidth="1"/>
    <col min="7682" max="7682" width="52.5703125" style="4" customWidth="1"/>
    <col min="7683" max="7683" width="10" style="4" customWidth="1"/>
    <col min="7684" max="7684" width="11" style="4" customWidth="1"/>
    <col min="7685" max="7685" width="16.5703125" style="4" customWidth="1"/>
    <col min="7686" max="7935" width="9.140625" style="4"/>
    <col min="7936" max="7936" width="6.28515625" style="4" customWidth="1"/>
    <col min="7937" max="7937" width="14.42578125" style="4" customWidth="1"/>
    <col min="7938" max="7938" width="52.5703125" style="4" customWidth="1"/>
    <col min="7939" max="7939" width="10" style="4" customWidth="1"/>
    <col min="7940" max="7940" width="11" style="4" customWidth="1"/>
    <col min="7941" max="7941" width="16.5703125" style="4" customWidth="1"/>
    <col min="7942" max="8191" width="9.140625" style="4"/>
    <col min="8192" max="8192" width="6.28515625" style="4" customWidth="1"/>
    <col min="8193" max="8193" width="14.42578125" style="4" customWidth="1"/>
    <col min="8194" max="8194" width="52.5703125" style="4" customWidth="1"/>
    <col min="8195" max="8195" width="10" style="4" customWidth="1"/>
    <col min="8196" max="8196" width="11" style="4" customWidth="1"/>
    <col min="8197" max="8197" width="16.5703125" style="4" customWidth="1"/>
    <col min="8198" max="8447" width="9.140625" style="4"/>
    <col min="8448" max="8448" width="6.28515625" style="4" customWidth="1"/>
    <col min="8449" max="8449" width="14.42578125" style="4" customWidth="1"/>
    <col min="8450" max="8450" width="52.5703125" style="4" customWidth="1"/>
    <col min="8451" max="8451" width="10" style="4" customWidth="1"/>
    <col min="8452" max="8452" width="11" style="4" customWidth="1"/>
    <col min="8453" max="8453" width="16.5703125" style="4" customWidth="1"/>
    <col min="8454" max="8703" width="9.140625" style="4"/>
    <col min="8704" max="8704" width="6.28515625" style="4" customWidth="1"/>
    <col min="8705" max="8705" width="14.42578125" style="4" customWidth="1"/>
    <col min="8706" max="8706" width="52.5703125" style="4" customWidth="1"/>
    <col min="8707" max="8707" width="10" style="4" customWidth="1"/>
    <col min="8708" max="8708" width="11" style="4" customWidth="1"/>
    <col min="8709" max="8709" width="16.5703125" style="4" customWidth="1"/>
    <col min="8710" max="8959" width="9.140625" style="4"/>
    <col min="8960" max="8960" width="6.28515625" style="4" customWidth="1"/>
    <col min="8961" max="8961" width="14.42578125" style="4" customWidth="1"/>
    <col min="8962" max="8962" width="52.5703125" style="4" customWidth="1"/>
    <col min="8963" max="8963" width="10" style="4" customWidth="1"/>
    <col min="8964" max="8964" width="11" style="4" customWidth="1"/>
    <col min="8965" max="8965" width="16.5703125" style="4" customWidth="1"/>
    <col min="8966" max="9215" width="9.140625" style="4"/>
    <col min="9216" max="9216" width="6.28515625" style="4" customWidth="1"/>
    <col min="9217" max="9217" width="14.42578125" style="4" customWidth="1"/>
    <col min="9218" max="9218" width="52.5703125" style="4" customWidth="1"/>
    <col min="9219" max="9219" width="10" style="4" customWidth="1"/>
    <col min="9220" max="9220" width="11" style="4" customWidth="1"/>
    <col min="9221" max="9221" width="16.5703125" style="4" customWidth="1"/>
    <col min="9222" max="9471" width="9.140625" style="4"/>
    <col min="9472" max="9472" width="6.28515625" style="4" customWidth="1"/>
    <col min="9473" max="9473" width="14.42578125" style="4" customWidth="1"/>
    <col min="9474" max="9474" width="52.5703125" style="4" customWidth="1"/>
    <col min="9475" max="9475" width="10" style="4" customWidth="1"/>
    <col min="9476" max="9476" width="11" style="4" customWidth="1"/>
    <col min="9477" max="9477" width="16.5703125" style="4" customWidth="1"/>
    <col min="9478" max="9727" width="9.140625" style="4"/>
    <col min="9728" max="9728" width="6.28515625" style="4" customWidth="1"/>
    <col min="9729" max="9729" width="14.42578125" style="4" customWidth="1"/>
    <col min="9730" max="9730" width="52.5703125" style="4" customWidth="1"/>
    <col min="9731" max="9731" width="10" style="4" customWidth="1"/>
    <col min="9732" max="9732" width="11" style="4" customWidth="1"/>
    <col min="9733" max="9733" width="16.5703125" style="4" customWidth="1"/>
    <col min="9734" max="9983" width="9.140625" style="4"/>
    <col min="9984" max="9984" width="6.28515625" style="4" customWidth="1"/>
    <col min="9985" max="9985" width="14.42578125" style="4" customWidth="1"/>
    <col min="9986" max="9986" width="52.5703125" style="4" customWidth="1"/>
    <col min="9987" max="9987" width="10" style="4" customWidth="1"/>
    <col min="9988" max="9988" width="11" style="4" customWidth="1"/>
    <col min="9989" max="9989" width="16.5703125" style="4" customWidth="1"/>
    <col min="9990" max="10239" width="9.140625" style="4"/>
    <col min="10240" max="10240" width="6.28515625" style="4" customWidth="1"/>
    <col min="10241" max="10241" width="14.42578125" style="4" customWidth="1"/>
    <col min="10242" max="10242" width="52.5703125" style="4" customWidth="1"/>
    <col min="10243" max="10243" width="10" style="4" customWidth="1"/>
    <col min="10244" max="10244" width="11" style="4" customWidth="1"/>
    <col min="10245" max="10245" width="16.5703125" style="4" customWidth="1"/>
    <col min="10246" max="10495" width="9.140625" style="4"/>
    <col min="10496" max="10496" width="6.28515625" style="4" customWidth="1"/>
    <col min="10497" max="10497" width="14.42578125" style="4" customWidth="1"/>
    <col min="10498" max="10498" width="52.5703125" style="4" customWidth="1"/>
    <col min="10499" max="10499" width="10" style="4" customWidth="1"/>
    <col min="10500" max="10500" width="11" style="4" customWidth="1"/>
    <col min="10501" max="10501" width="16.5703125" style="4" customWidth="1"/>
    <col min="10502" max="10751" width="9.140625" style="4"/>
    <col min="10752" max="10752" width="6.28515625" style="4" customWidth="1"/>
    <col min="10753" max="10753" width="14.42578125" style="4" customWidth="1"/>
    <col min="10754" max="10754" width="52.5703125" style="4" customWidth="1"/>
    <col min="10755" max="10755" width="10" style="4" customWidth="1"/>
    <col min="10756" max="10756" width="11" style="4" customWidth="1"/>
    <col min="10757" max="10757" width="16.5703125" style="4" customWidth="1"/>
    <col min="10758" max="11007" width="9.140625" style="4"/>
    <col min="11008" max="11008" width="6.28515625" style="4" customWidth="1"/>
    <col min="11009" max="11009" width="14.42578125" style="4" customWidth="1"/>
    <col min="11010" max="11010" width="52.5703125" style="4" customWidth="1"/>
    <col min="11011" max="11011" width="10" style="4" customWidth="1"/>
    <col min="11012" max="11012" width="11" style="4" customWidth="1"/>
    <col min="11013" max="11013" width="16.5703125" style="4" customWidth="1"/>
    <col min="11014" max="11263" width="9.140625" style="4"/>
    <col min="11264" max="11264" width="6.28515625" style="4" customWidth="1"/>
    <col min="11265" max="11265" width="14.42578125" style="4" customWidth="1"/>
    <col min="11266" max="11266" width="52.5703125" style="4" customWidth="1"/>
    <col min="11267" max="11267" width="10" style="4" customWidth="1"/>
    <col min="11268" max="11268" width="11" style="4" customWidth="1"/>
    <col min="11269" max="11269" width="16.5703125" style="4" customWidth="1"/>
    <col min="11270" max="11519" width="9.140625" style="4"/>
    <col min="11520" max="11520" width="6.28515625" style="4" customWidth="1"/>
    <col min="11521" max="11521" width="14.42578125" style="4" customWidth="1"/>
    <col min="11522" max="11522" width="52.5703125" style="4" customWidth="1"/>
    <col min="11523" max="11523" width="10" style="4" customWidth="1"/>
    <col min="11524" max="11524" width="11" style="4" customWidth="1"/>
    <col min="11525" max="11525" width="16.5703125" style="4" customWidth="1"/>
    <col min="11526" max="11775" width="9.140625" style="4"/>
    <col min="11776" max="11776" width="6.28515625" style="4" customWidth="1"/>
    <col min="11777" max="11777" width="14.42578125" style="4" customWidth="1"/>
    <col min="11778" max="11778" width="52.5703125" style="4" customWidth="1"/>
    <col min="11779" max="11779" width="10" style="4" customWidth="1"/>
    <col min="11780" max="11780" width="11" style="4" customWidth="1"/>
    <col min="11781" max="11781" width="16.5703125" style="4" customWidth="1"/>
    <col min="11782" max="12031" width="9.140625" style="4"/>
    <col min="12032" max="12032" width="6.28515625" style="4" customWidth="1"/>
    <col min="12033" max="12033" width="14.42578125" style="4" customWidth="1"/>
    <col min="12034" max="12034" width="52.5703125" style="4" customWidth="1"/>
    <col min="12035" max="12035" width="10" style="4" customWidth="1"/>
    <col min="12036" max="12036" width="11" style="4" customWidth="1"/>
    <col min="12037" max="12037" width="16.5703125" style="4" customWidth="1"/>
    <col min="12038" max="12287" width="9.140625" style="4"/>
    <col min="12288" max="12288" width="6.28515625" style="4" customWidth="1"/>
    <col min="12289" max="12289" width="14.42578125" style="4" customWidth="1"/>
    <col min="12290" max="12290" width="52.5703125" style="4" customWidth="1"/>
    <col min="12291" max="12291" width="10" style="4" customWidth="1"/>
    <col min="12292" max="12292" width="11" style="4" customWidth="1"/>
    <col min="12293" max="12293" width="16.5703125" style="4" customWidth="1"/>
    <col min="12294" max="12543" width="9.140625" style="4"/>
    <col min="12544" max="12544" width="6.28515625" style="4" customWidth="1"/>
    <col min="12545" max="12545" width="14.42578125" style="4" customWidth="1"/>
    <col min="12546" max="12546" width="52.5703125" style="4" customWidth="1"/>
    <col min="12547" max="12547" width="10" style="4" customWidth="1"/>
    <col min="12548" max="12548" width="11" style="4" customWidth="1"/>
    <col min="12549" max="12549" width="16.5703125" style="4" customWidth="1"/>
    <col min="12550" max="12799" width="9.140625" style="4"/>
    <col min="12800" max="12800" width="6.28515625" style="4" customWidth="1"/>
    <col min="12801" max="12801" width="14.42578125" style="4" customWidth="1"/>
    <col min="12802" max="12802" width="52.5703125" style="4" customWidth="1"/>
    <col min="12803" max="12803" width="10" style="4" customWidth="1"/>
    <col min="12804" max="12804" width="11" style="4" customWidth="1"/>
    <col min="12805" max="12805" width="16.5703125" style="4" customWidth="1"/>
    <col min="12806" max="13055" width="9.140625" style="4"/>
    <col min="13056" max="13056" width="6.28515625" style="4" customWidth="1"/>
    <col min="13057" max="13057" width="14.42578125" style="4" customWidth="1"/>
    <col min="13058" max="13058" width="52.5703125" style="4" customWidth="1"/>
    <col min="13059" max="13059" width="10" style="4" customWidth="1"/>
    <col min="13060" max="13060" width="11" style="4" customWidth="1"/>
    <col min="13061" max="13061" width="16.5703125" style="4" customWidth="1"/>
    <col min="13062" max="13311" width="9.140625" style="4"/>
    <col min="13312" max="13312" width="6.28515625" style="4" customWidth="1"/>
    <col min="13313" max="13313" width="14.42578125" style="4" customWidth="1"/>
    <col min="13314" max="13314" width="52.5703125" style="4" customWidth="1"/>
    <col min="13315" max="13315" width="10" style="4" customWidth="1"/>
    <col min="13316" max="13316" width="11" style="4" customWidth="1"/>
    <col min="13317" max="13317" width="16.5703125" style="4" customWidth="1"/>
    <col min="13318" max="13567" width="9.140625" style="4"/>
    <col min="13568" max="13568" width="6.28515625" style="4" customWidth="1"/>
    <col min="13569" max="13569" width="14.42578125" style="4" customWidth="1"/>
    <col min="13570" max="13570" width="52.5703125" style="4" customWidth="1"/>
    <col min="13571" max="13571" width="10" style="4" customWidth="1"/>
    <col min="13572" max="13572" width="11" style="4" customWidth="1"/>
    <col min="13573" max="13573" width="16.5703125" style="4" customWidth="1"/>
    <col min="13574" max="13823" width="9.140625" style="4"/>
    <col min="13824" max="13824" width="6.28515625" style="4" customWidth="1"/>
    <col min="13825" max="13825" width="14.42578125" style="4" customWidth="1"/>
    <col min="13826" max="13826" width="52.5703125" style="4" customWidth="1"/>
    <col min="13827" max="13827" width="10" style="4" customWidth="1"/>
    <col min="13828" max="13828" width="11" style="4" customWidth="1"/>
    <col min="13829" max="13829" width="16.5703125" style="4" customWidth="1"/>
    <col min="13830" max="14079" width="9.140625" style="4"/>
    <col min="14080" max="14080" width="6.28515625" style="4" customWidth="1"/>
    <col min="14081" max="14081" width="14.42578125" style="4" customWidth="1"/>
    <col min="14082" max="14082" width="52.5703125" style="4" customWidth="1"/>
    <col min="14083" max="14083" width="10" style="4" customWidth="1"/>
    <col min="14084" max="14084" width="11" style="4" customWidth="1"/>
    <col min="14085" max="14085" width="16.5703125" style="4" customWidth="1"/>
    <col min="14086" max="14335" width="9.140625" style="4"/>
    <col min="14336" max="14336" width="6.28515625" style="4" customWidth="1"/>
    <col min="14337" max="14337" width="14.42578125" style="4" customWidth="1"/>
    <col min="14338" max="14338" width="52.5703125" style="4" customWidth="1"/>
    <col min="14339" max="14339" width="10" style="4" customWidth="1"/>
    <col min="14340" max="14340" width="11" style="4" customWidth="1"/>
    <col min="14341" max="14341" width="16.5703125" style="4" customWidth="1"/>
    <col min="14342" max="14591" width="9.140625" style="4"/>
    <col min="14592" max="14592" width="6.28515625" style="4" customWidth="1"/>
    <col min="14593" max="14593" width="14.42578125" style="4" customWidth="1"/>
    <col min="14594" max="14594" width="52.5703125" style="4" customWidth="1"/>
    <col min="14595" max="14595" width="10" style="4" customWidth="1"/>
    <col min="14596" max="14596" width="11" style="4" customWidth="1"/>
    <col min="14597" max="14597" width="16.5703125" style="4" customWidth="1"/>
    <col min="14598" max="14847" width="9.140625" style="4"/>
    <col min="14848" max="14848" width="6.28515625" style="4" customWidth="1"/>
    <col min="14849" max="14849" width="14.42578125" style="4" customWidth="1"/>
    <col min="14850" max="14850" width="52.5703125" style="4" customWidth="1"/>
    <col min="14851" max="14851" width="10" style="4" customWidth="1"/>
    <col min="14852" max="14852" width="11" style="4" customWidth="1"/>
    <col min="14853" max="14853" width="16.5703125" style="4" customWidth="1"/>
    <col min="14854" max="15103" width="9.140625" style="4"/>
    <col min="15104" max="15104" width="6.28515625" style="4" customWidth="1"/>
    <col min="15105" max="15105" width="14.42578125" style="4" customWidth="1"/>
    <col min="15106" max="15106" width="52.5703125" style="4" customWidth="1"/>
    <col min="15107" max="15107" width="10" style="4" customWidth="1"/>
    <col min="15108" max="15108" width="11" style="4" customWidth="1"/>
    <col min="15109" max="15109" width="16.5703125" style="4" customWidth="1"/>
    <col min="15110" max="15359" width="9.140625" style="4"/>
    <col min="15360" max="15360" width="6.28515625" style="4" customWidth="1"/>
    <col min="15361" max="15361" width="14.42578125" style="4" customWidth="1"/>
    <col min="15362" max="15362" width="52.5703125" style="4" customWidth="1"/>
    <col min="15363" max="15363" width="10" style="4" customWidth="1"/>
    <col min="15364" max="15364" width="11" style="4" customWidth="1"/>
    <col min="15365" max="15365" width="16.5703125" style="4" customWidth="1"/>
    <col min="15366" max="15615" width="9.140625" style="4"/>
    <col min="15616" max="15616" width="6.28515625" style="4" customWidth="1"/>
    <col min="15617" max="15617" width="14.42578125" style="4" customWidth="1"/>
    <col min="15618" max="15618" width="52.5703125" style="4" customWidth="1"/>
    <col min="15619" max="15619" width="10" style="4" customWidth="1"/>
    <col min="15620" max="15620" width="11" style="4" customWidth="1"/>
    <col min="15621" max="15621" width="16.5703125" style="4" customWidth="1"/>
    <col min="15622" max="15871" width="9.140625" style="4"/>
    <col min="15872" max="15872" width="6.28515625" style="4" customWidth="1"/>
    <col min="15873" max="15873" width="14.42578125" style="4" customWidth="1"/>
    <col min="15874" max="15874" width="52.5703125" style="4" customWidth="1"/>
    <col min="15875" max="15875" width="10" style="4" customWidth="1"/>
    <col min="15876" max="15876" width="11" style="4" customWidth="1"/>
    <col min="15877" max="15877" width="16.5703125" style="4" customWidth="1"/>
    <col min="15878" max="16127" width="9.140625" style="4"/>
    <col min="16128" max="16128" width="6.28515625" style="4" customWidth="1"/>
    <col min="16129" max="16129" width="14.42578125" style="4" customWidth="1"/>
    <col min="16130" max="16130" width="52.5703125" style="4" customWidth="1"/>
    <col min="16131" max="16131" width="10" style="4" customWidth="1"/>
    <col min="16132" max="16132" width="11" style="4" customWidth="1"/>
    <col min="16133" max="16133" width="16.5703125" style="4" customWidth="1"/>
    <col min="16134" max="16384" width="9.140625" style="4"/>
  </cols>
  <sheetData>
    <row r="1" spans="1:16" s="2" customFormat="1" ht="18" thickTop="1" thickBot="1">
      <c r="A1" s="1"/>
      <c r="F1" s="3" t="s">
        <v>0</v>
      </c>
      <c r="H1" s="31"/>
      <c r="I1" s="4"/>
      <c r="J1" s="4"/>
      <c r="K1" s="15"/>
      <c r="L1" s="31"/>
      <c r="M1" s="31"/>
      <c r="N1" s="16"/>
      <c r="O1" s="278" t="s">
        <v>19</v>
      </c>
      <c r="P1" s="279"/>
    </row>
    <row r="2" spans="1:16" s="2" customFormat="1" ht="16.5" customHeight="1" thickTop="1">
      <c r="A2" s="262" t="s">
        <v>38</v>
      </c>
      <c r="B2" s="262"/>
      <c r="C2" s="262"/>
      <c r="D2" s="262"/>
      <c r="E2" s="262"/>
      <c r="F2" s="262"/>
      <c r="H2" s="281" t="s">
        <v>39</v>
      </c>
      <c r="I2" s="281"/>
      <c r="J2" s="281"/>
      <c r="K2" s="281"/>
      <c r="L2" s="281"/>
      <c r="M2" s="281"/>
      <c r="N2" s="281"/>
      <c r="O2" s="281"/>
      <c r="P2" s="281"/>
    </row>
    <row r="3" spans="1:16">
      <c r="H3" s="31"/>
      <c r="K3" s="15"/>
      <c r="L3" s="31"/>
      <c r="M3" s="31"/>
      <c r="N3" s="16"/>
      <c r="O3" s="16"/>
    </row>
    <row r="4" spans="1:16">
      <c r="A4" s="263" t="s">
        <v>1</v>
      </c>
      <c r="B4" s="263"/>
      <c r="C4" s="4" t="s">
        <v>2</v>
      </c>
      <c r="H4" s="29" t="s">
        <v>1</v>
      </c>
      <c r="J4" s="4" t="s">
        <v>2</v>
      </c>
      <c r="K4" s="15"/>
      <c r="L4" s="31"/>
      <c r="M4" s="31"/>
      <c r="N4" s="16"/>
      <c r="O4" s="16"/>
    </row>
    <row r="5" spans="1:16">
      <c r="A5" s="263" t="s">
        <v>3</v>
      </c>
      <c r="B5" s="263"/>
      <c r="C5" s="4" t="s">
        <v>32</v>
      </c>
      <c r="H5" s="29" t="s">
        <v>3</v>
      </c>
      <c r="J5" s="42" t="s">
        <v>32</v>
      </c>
      <c r="K5" s="15"/>
      <c r="L5" s="31"/>
      <c r="M5" s="31"/>
      <c r="N5" s="16"/>
      <c r="O5" s="16"/>
    </row>
    <row r="6" spans="1:16">
      <c r="A6" s="263" t="s">
        <v>4</v>
      </c>
      <c r="B6" s="263"/>
      <c r="C6" s="4" t="s">
        <v>34</v>
      </c>
      <c r="H6" s="29" t="s">
        <v>4</v>
      </c>
      <c r="J6" s="4" t="s">
        <v>34</v>
      </c>
      <c r="K6" s="15"/>
      <c r="L6" s="31"/>
      <c r="M6" s="31"/>
      <c r="N6" s="16"/>
      <c r="O6" s="16"/>
    </row>
    <row r="7" spans="1:16">
      <c r="A7" s="263" t="s">
        <v>5</v>
      </c>
      <c r="B7" s="263"/>
      <c r="C7" s="4" t="s">
        <v>37</v>
      </c>
      <c r="H7" s="29" t="s">
        <v>5</v>
      </c>
      <c r="J7" s="4" t="s">
        <v>37</v>
      </c>
      <c r="K7" s="15"/>
      <c r="L7" s="31"/>
      <c r="M7" s="31"/>
      <c r="N7" s="16"/>
      <c r="O7" s="16"/>
    </row>
    <row r="8" spans="1:16">
      <c r="H8" s="31"/>
      <c r="K8" s="15"/>
      <c r="L8" s="31"/>
      <c r="M8" s="31"/>
      <c r="N8" s="16"/>
      <c r="O8" s="16"/>
    </row>
    <row r="9" spans="1:16" ht="14.2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66" t="s">
        <v>10</v>
      </c>
      <c r="H9" s="266" t="s">
        <v>6</v>
      </c>
      <c r="I9" s="267" t="s">
        <v>7</v>
      </c>
      <c r="J9" s="268"/>
      <c r="K9" s="282" t="s">
        <v>8</v>
      </c>
      <c r="L9" s="254" t="s">
        <v>20</v>
      </c>
      <c r="M9" s="255"/>
      <c r="N9" s="275"/>
      <c r="O9" s="264" t="s">
        <v>21</v>
      </c>
      <c r="P9" s="266" t="s">
        <v>22</v>
      </c>
    </row>
    <row r="10" spans="1:16" ht="14.25" customHeight="1">
      <c r="A10" s="266"/>
      <c r="B10" s="269"/>
      <c r="C10" s="270"/>
      <c r="D10" s="266"/>
      <c r="E10" s="272"/>
      <c r="F10" s="266"/>
      <c r="H10" s="266"/>
      <c r="I10" s="269"/>
      <c r="J10" s="270"/>
      <c r="K10" s="282"/>
      <c r="L10" s="32" t="s">
        <v>23</v>
      </c>
      <c r="M10" s="30" t="s">
        <v>24</v>
      </c>
      <c r="N10" s="18" t="s">
        <v>25</v>
      </c>
      <c r="O10" s="265"/>
      <c r="P10" s="266"/>
    </row>
    <row r="11" spans="1:16" s="44" customFormat="1" ht="12" customHeight="1">
      <c r="A11" s="43">
        <v>-1</v>
      </c>
      <c r="B11" s="256">
        <f>A11-1</f>
        <v>-2</v>
      </c>
      <c r="C11" s="257"/>
      <c r="D11" s="43">
        <f>B11-1</f>
        <v>-3</v>
      </c>
      <c r="E11" s="43">
        <f>D11-1</f>
        <v>-4</v>
      </c>
      <c r="F11" s="43">
        <f>E11-1</f>
        <v>-5</v>
      </c>
      <c r="H11" s="43">
        <v>-1</v>
      </c>
      <c r="I11" s="256">
        <f>H11-1</f>
        <v>-2</v>
      </c>
      <c r="J11" s="257"/>
      <c r="K11" s="45">
        <f>I11-1</f>
        <v>-3</v>
      </c>
      <c r="L11" s="43">
        <f>K11-1</f>
        <v>-4</v>
      </c>
      <c r="M11" s="43">
        <f>L11-1</f>
        <v>-5</v>
      </c>
      <c r="N11" s="46" t="s">
        <v>26</v>
      </c>
      <c r="O11" s="46" t="s">
        <v>27</v>
      </c>
      <c r="P11" s="47" t="s">
        <v>28</v>
      </c>
    </row>
    <row r="12" spans="1:16" ht="18" customHeight="1">
      <c r="A12" s="37"/>
      <c r="B12" s="38"/>
      <c r="C12" s="39"/>
      <c r="D12" s="40"/>
      <c r="E12" s="40"/>
      <c r="F12" s="40"/>
      <c r="H12" s="22"/>
      <c r="I12" s="252"/>
      <c r="J12" s="253"/>
      <c r="K12" s="6"/>
      <c r="L12" s="7"/>
      <c r="M12" s="7"/>
      <c r="N12" s="24"/>
      <c r="O12" s="24"/>
      <c r="P12" s="23"/>
    </row>
    <row r="13" spans="1:16" ht="19.5" customHeight="1">
      <c r="A13" s="24">
        <v>1</v>
      </c>
      <c r="B13" s="258" t="s">
        <v>49</v>
      </c>
      <c r="C13" s="259"/>
      <c r="D13" s="6" t="s">
        <v>18</v>
      </c>
      <c r="E13" s="7">
        <v>20</v>
      </c>
      <c r="F13" s="33"/>
      <c r="H13" s="22">
        <f>A13</f>
        <v>1</v>
      </c>
      <c r="I13" s="252" t="str">
        <f>B13</f>
        <v>Melakukan entri Survei Perusahaan Perkebunan triwulanan</v>
      </c>
      <c r="J13" s="253"/>
      <c r="K13" s="6" t="str">
        <f>D13</f>
        <v>dok</v>
      </c>
      <c r="L13" s="7">
        <f>E13</f>
        <v>20</v>
      </c>
      <c r="M13" s="7">
        <v>20</v>
      </c>
      <c r="N13" s="24">
        <v>100</v>
      </c>
      <c r="O13" s="24">
        <v>98</v>
      </c>
      <c r="P13" s="23"/>
    </row>
    <row r="14" spans="1:16" ht="19.5" customHeight="1">
      <c r="A14" s="24">
        <v>2</v>
      </c>
      <c r="B14" s="258" t="s">
        <v>50</v>
      </c>
      <c r="C14" s="259"/>
      <c r="D14" s="6" t="s">
        <v>18</v>
      </c>
      <c r="E14" s="7">
        <v>4</v>
      </c>
      <c r="F14" s="33"/>
      <c r="H14" s="22">
        <f t="shared" ref="H14:H20" si="0">A14</f>
        <v>2</v>
      </c>
      <c r="I14" s="252" t="str">
        <f t="shared" ref="I14:I20" si="1">B14</f>
        <v>Melakukan entri Survei Perusahaan Perkebunan tahunan</v>
      </c>
      <c r="J14" s="253"/>
      <c r="K14" s="6" t="str">
        <f t="shared" ref="K14:K20" si="2">D14</f>
        <v>dok</v>
      </c>
      <c r="L14" s="7">
        <f t="shared" ref="L14:L20" si="3">E14</f>
        <v>4</v>
      </c>
      <c r="M14" s="7">
        <v>4</v>
      </c>
      <c r="N14" s="24">
        <v>100</v>
      </c>
      <c r="O14" s="24">
        <v>98</v>
      </c>
      <c r="P14" s="23"/>
    </row>
    <row r="15" spans="1:16" ht="19.5" customHeight="1">
      <c r="A15" s="24">
        <v>3</v>
      </c>
      <c r="B15" s="252" t="s">
        <v>51</v>
      </c>
      <c r="C15" s="253"/>
      <c r="D15" s="6" t="s">
        <v>52</v>
      </c>
      <c r="E15" s="7">
        <v>13</v>
      </c>
      <c r="F15" s="33"/>
      <c r="H15" s="22">
        <f t="shared" si="0"/>
        <v>3</v>
      </c>
      <c r="I15" s="252" t="str">
        <f t="shared" si="1"/>
        <v>Monitoring pencacahan KPPT 2020 kabupaten/kota</v>
      </c>
      <c r="J15" s="253"/>
      <c r="K15" s="6" t="str">
        <f t="shared" si="2"/>
        <v>kppt</v>
      </c>
      <c r="L15" s="7">
        <f t="shared" si="3"/>
        <v>13</v>
      </c>
      <c r="M15" s="7">
        <v>13</v>
      </c>
      <c r="N15" s="24">
        <v>100</v>
      </c>
      <c r="O15" s="24">
        <v>98</v>
      </c>
      <c r="P15" s="23"/>
    </row>
    <row r="16" spans="1:16" s="42" customFormat="1" ht="19.5" customHeight="1">
      <c r="A16" s="24">
        <v>4</v>
      </c>
      <c r="B16" s="252" t="s">
        <v>54</v>
      </c>
      <c r="C16" s="253"/>
      <c r="D16" s="6" t="s">
        <v>36</v>
      </c>
      <c r="E16" s="7">
        <v>1</v>
      </c>
      <c r="F16" s="33"/>
      <c r="H16" s="22">
        <f t="shared" si="0"/>
        <v>4</v>
      </c>
      <c r="I16" s="252" t="str">
        <f t="shared" si="1"/>
        <v>Membuat DUPAK semester 2 2020</v>
      </c>
      <c r="J16" s="253"/>
      <c r="K16" s="6" t="str">
        <f t="shared" si="2"/>
        <v>naskah</v>
      </c>
      <c r="L16" s="7">
        <f t="shared" si="3"/>
        <v>1</v>
      </c>
      <c r="M16" s="7">
        <v>1</v>
      </c>
      <c r="N16" s="24">
        <v>100</v>
      </c>
      <c r="O16" s="24">
        <v>98</v>
      </c>
      <c r="P16" s="23"/>
    </row>
    <row r="17" spans="1:16" ht="19.5" customHeight="1">
      <c r="A17" s="24">
        <v>5</v>
      </c>
      <c r="B17" s="258" t="s">
        <v>55</v>
      </c>
      <c r="C17" s="259"/>
      <c r="D17" s="6" t="s">
        <v>18</v>
      </c>
      <c r="E17" s="7">
        <v>13</v>
      </c>
      <c r="F17" s="33"/>
      <c r="H17" s="22">
        <f t="shared" si="0"/>
        <v>5</v>
      </c>
      <c r="I17" s="252" t="str">
        <f t="shared" si="1"/>
        <v>Melakukan entri Survei RPH triwulan 4 2020</v>
      </c>
      <c r="J17" s="253"/>
      <c r="K17" s="6" t="str">
        <f t="shared" si="2"/>
        <v>dok</v>
      </c>
      <c r="L17" s="7">
        <f t="shared" si="3"/>
        <v>13</v>
      </c>
      <c r="M17" s="7">
        <v>13</v>
      </c>
      <c r="N17" s="24">
        <v>100</v>
      </c>
      <c r="O17" s="24">
        <v>98</v>
      </c>
      <c r="P17" s="23"/>
    </row>
    <row r="18" spans="1:16" s="42" customFormat="1" ht="19.5" customHeight="1">
      <c r="A18" s="24">
        <v>6</v>
      </c>
      <c r="B18" s="258" t="s">
        <v>57</v>
      </c>
      <c r="C18" s="259"/>
      <c r="D18" s="6" t="s">
        <v>35</v>
      </c>
      <c r="E18" s="7">
        <v>4</v>
      </c>
      <c r="F18" s="33"/>
      <c r="H18" s="22">
        <f t="shared" si="0"/>
        <v>6</v>
      </c>
      <c r="I18" s="252" t="str">
        <f t="shared" si="1"/>
        <v>Mengikuti refreshing SEDAPP Online tanggal 15 Januari 2021</v>
      </c>
      <c r="J18" s="253"/>
      <c r="K18" s="6" t="str">
        <f t="shared" si="2"/>
        <v>jam</v>
      </c>
      <c r="L18" s="7">
        <f t="shared" si="3"/>
        <v>4</v>
      </c>
      <c r="M18" s="7">
        <v>4</v>
      </c>
      <c r="N18" s="24">
        <v>100</v>
      </c>
      <c r="O18" s="24">
        <v>98</v>
      </c>
      <c r="P18" s="23"/>
    </row>
    <row r="19" spans="1:16" s="42" customFormat="1" ht="19.5" customHeight="1">
      <c r="A19" s="24">
        <v>7</v>
      </c>
      <c r="B19" s="258" t="s">
        <v>48</v>
      </c>
      <c r="C19" s="259"/>
      <c r="D19" s="6" t="s">
        <v>35</v>
      </c>
      <c r="E19" s="7">
        <v>3</v>
      </c>
      <c r="F19" s="33"/>
      <c r="H19" s="22">
        <f t="shared" si="0"/>
        <v>7</v>
      </c>
      <c r="I19" s="252" t="str">
        <f t="shared" si="1"/>
        <v>Mengikuti webinar fungsional Kalbar tanggal 22 Januari 2021</v>
      </c>
      <c r="J19" s="253"/>
      <c r="K19" s="6" t="str">
        <f t="shared" si="2"/>
        <v>jam</v>
      </c>
      <c r="L19" s="7">
        <f t="shared" si="3"/>
        <v>3</v>
      </c>
      <c r="M19" s="7">
        <v>3</v>
      </c>
      <c r="N19" s="24">
        <v>100</v>
      </c>
      <c r="O19" s="24">
        <v>98</v>
      </c>
      <c r="P19" s="23"/>
    </row>
    <row r="20" spans="1:16" ht="19.5" customHeight="1">
      <c r="A20" s="24">
        <v>8</v>
      </c>
      <c r="B20" s="260" t="s">
        <v>47</v>
      </c>
      <c r="C20" s="261"/>
      <c r="D20" s="24" t="s">
        <v>35</v>
      </c>
      <c r="E20" s="24">
        <v>4</v>
      </c>
      <c r="F20" s="33"/>
      <c r="H20" s="22">
        <f t="shared" si="0"/>
        <v>8</v>
      </c>
      <c r="I20" s="252" t="str">
        <f t="shared" si="1"/>
        <v>Mengikuti Webinar DDA Simdasi tanggal 29 Januari 2021</v>
      </c>
      <c r="J20" s="253"/>
      <c r="K20" s="6" t="str">
        <f t="shared" si="2"/>
        <v>jam</v>
      </c>
      <c r="L20" s="7">
        <f t="shared" si="3"/>
        <v>4</v>
      </c>
      <c r="M20" s="7">
        <v>4</v>
      </c>
      <c r="N20" s="24">
        <v>100</v>
      </c>
      <c r="O20" s="24">
        <v>98</v>
      </c>
      <c r="P20" s="23"/>
    </row>
    <row r="21" spans="1:16" ht="18" customHeight="1">
      <c r="A21" s="41"/>
      <c r="B21" s="35"/>
      <c r="C21" s="36"/>
      <c r="D21" s="41"/>
      <c r="E21" s="41"/>
      <c r="F21" s="34"/>
      <c r="H21" s="22"/>
      <c r="I21" s="252"/>
      <c r="J21" s="253"/>
      <c r="K21" s="6"/>
      <c r="L21" s="7"/>
      <c r="M21" s="7"/>
      <c r="N21" s="24"/>
      <c r="O21" s="24"/>
      <c r="P21" s="23"/>
    </row>
    <row r="22" spans="1:16" ht="18" customHeight="1">
      <c r="A22" s="254" t="s">
        <v>12</v>
      </c>
      <c r="B22" s="255"/>
      <c r="C22" s="255"/>
      <c r="D22" s="255"/>
      <c r="E22" s="255"/>
      <c r="F22" s="8"/>
      <c r="H22" s="254" t="s">
        <v>29</v>
      </c>
      <c r="I22" s="255"/>
      <c r="J22" s="255"/>
      <c r="K22" s="255"/>
      <c r="L22" s="255"/>
      <c r="M22" s="275"/>
      <c r="N22" s="55">
        <f>AVERAGE(N13:N21)</f>
        <v>100</v>
      </c>
      <c r="O22" s="55">
        <f>AVERAGE(O13:O21)</f>
        <v>98</v>
      </c>
      <c r="P22" s="273"/>
    </row>
    <row r="23" spans="1:16" ht="17.25" customHeight="1">
      <c r="A23" s="12"/>
      <c r="B23" s="9"/>
      <c r="C23" s="9"/>
      <c r="D23" s="9"/>
      <c r="E23" s="9"/>
      <c r="F23" s="10"/>
      <c r="H23" s="254" t="s">
        <v>30</v>
      </c>
      <c r="I23" s="255"/>
      <c r="J23" s="255"/>
      <c r="K23" s="255"/>
      <c r="L23" s="255"/>
      <c r="M23" s="275"/>
      <c r="N23" s="276">
        <f>AVERAGE(N22:O22)</f>
        <v>99</v>
      </c>
      <c r="O23" s="277"/>
      <c r="P23" s="274"/>
    </row>
    <row r="24" spans="1:16">
      <c r="A24" s="12"/>
      <c r="B24" s="11" t="s">
        <v>13</v>
      </c>
      <c r="D24" s="9"/>
      <c r="F24" s="10"/>
      <c r="H24" s="27"/>
      <c r="I24" s="9"/>
      <c r="J24" s="9"/>
      <c r="K24" s="28"/>
      <c r="L24" s="27"/>
      <c r="M24" s="27"/>
      <c r="N24" s="25"/>
      <c r="O24" s="25"/>
      <c r="P24" s="10"/>
    </row>
    <row r="25" spans="1:16">
      <c r="A25" s="12"/>
      <c r="B25" s="9" t="s">
        <v>40</v>
      </c>
      <c r="D25" s="9"/>
      <c r="F25" s="10"/>
      <c r="H25" s="27"/>
      <c r="I25" s="11" t="s">
        <v>31</v>
      </c>
      <c r="J25" s="17"/>
      <c r="K25" s="28"/>
      <c r="L25" s="31"/>
      <c r="M25" s="31"/>
      <c r="N25" s="25"/>
      <c r="O25" s="25"/>
      <c r="P25" s="10"/>
    </row>
    <row r="26" spans="1:16" ht="10.5" customHeight="1">
      <c r="A26" s="12"/>
      <c r="B26" s="9"/>
      <c r="C26" s="9"/>
      <c r="D26" s="9"/>
      <c r="E26" s="9"/>
      <c r="F26" s="10"/>
      <c r="H26" s="27"/>
      <c r="I26" s="9" t="s">
        <v>41</v>
      </c>
      <c r="J26" s="27"/>
      <c r="K26" s="28"/>
      <c r="L26" s="31"/>
      <c r="M26" s="31"/>
      <c r="N26" s="25"/>
      <c r="O26" s="25"/>
      <c r="P26" s="10"/>
    </row>
    <row r="27" spans="1:16" ht="12.75" hidden="1" customHeight="1">
      <c r="A27" s="12"/>
      <c r="B27" s="10"/>
      <c r="C27" s="10"/>
      <c r="D27" s="10"/>
      <c r="E27" s="10"/>
      <c r="F27" s="10"/>
      <c r="H27" s="27"/>
      <c r="I27" s="9"/>
      <c r="J27" s="9"/>
      <c r="K27" s="28"/>
      <c r="L27" s="27"/>
      <c r="M27" s="27"/>
      <c r="N27" s="25"/>
      <c r="O27" s="25"/>
      <c r="P27" s="10"/>
    </row>
    <row r="28" spans="1:16" ht="16.5" customHeight="1">
      <c r="A28" s="12"/>
      <c r="B28" s="280" t="s">
        <v>14</v>
      </c>
      <c r="C28" s="280"/>
      <c r="D28" s="280" t="s">
        <v>15</v>
      </c>
      <c r="E28" s="280"/>
      <c r="F28" s="280"/>
      <c r="G28" s="280"/>
      <c r="H28" s="27"/>
      <c r="I28" s="280" t="s">
        <v>14</v>
      </c>
      <c r="J28" s="280"/>
      <c r="K28" s="28"/>
      <c r="L28" s="31"/>
      <c r="M28" s="280" t="s">
        <v>15</v>
      </c>
      <c r="N28" s="280"/>
      <c r="O28" s="280"/>
      <c r="P28" s="280"/>
    </row>
    <row r="29" spans="1:16" ht="30.75" customHeight="1">
      <c r="A29" s="12"/>
      <c r="B29" s="285"/>
      <c r="C29" s="285"/>
      <c r="D29" s="27"/>
      <c r="E29" s="31"/>
      <c r="F29" s="25"/>
      <c r="G29" s="10"/>
      <c r="H29" s="27"/>
      <c r="I29" s="285"/>
      <c r="J29" s="285"/>
      <c r="K29" s="15"/>
      <c r="L29" s="27"/>
      <c r="M29" s="27"/>
      <c r="N29" s="31"/>
      <c r="O29" s="25"/>
      <c r="P29" s="10"/>
    </row>
    <row r="30" spans="1:16" ht="14.25" customHeight="1">
      <c r="B30" s="284" t="s">
        <v>33</v>
      </c>
      <c r="C30" s="284"/>
      <c r="D30" s="284" t="s">
        <v>16</v>
      </c>
      <c r="E30" s="284"/>
      <c r="F30" s="284"/>
      <c r="G30" s="284"/>
      <c r="H30" s="27"/>
      <c r="I30" s="284" t="s">
        <v>33</v>
      </c>
      <c r="J30" s="284"/>
      <c r="K30" s="28"/>
      <c r="L30" s="31"/>
      <c r="M30" s="284" t="s">
        <v>16</v>
      </c>
      <c r="N30" s="284"/>
      <c r="O30" s="284"/>
      <c r="P30" s="284"/>
    </row>
    <row r="31" spans="1:16" ht="14.25" customHeight="1">
      <c r="A31" s="12"/>
      <c r="B31" s="280" t="s">
        <v>17</v>
      </c>
      <c r="C31" s="280"/>
      <c r="D31" s="283" t="s">
        <v>208</v>
      </c>
      <c r="E31" s="283"/>
      <c r="F31" s="283"/>
      <c r="G31" s="283"/>
      <c r="H31" s="27"/>
      <c r="I31" s="280" t="s">
        <v>17</v>
      </c>
      <c r="J31" s="280"/>
      <c r="K31" s="28"/>
      <c r="L31" s="31"/>
      <c r="M31" s="283" t="s">
        <v>208</v>
      </c>
      <c r="N31" s="283"/>
      <c r="O31" s="283"/>
      <c r="P31" s="283"/>
    </row>
  </sheetData>
  <mergeCells count="57">
    <mergeCell ref="M31:P31"/>
    <mergeCell ref="B30:C30"/>
    <mergeCell ref="B29:C29"/>
    <mergeCell ref="I28:J28"/>
    <mergeCell ref="M28:P28"/>
    <mergeCell ref="I29:J29"/>
    <mergeCell ref="I30:J30"/>
    <mergeCell ref="M30:P30"/>
    <mergeCell ref="B31:C31"/>
    <mergeCell ref="D28:G28"/>
    <mergeCell ref="D30:G30"/>
    <mergeCell ref="D31:G31"/>
    <mergeCell ref="I31:J31"/>
    <mergeCell ref="P22:P23"/>
    <mergeCell ref="H23:M23"/>
    <mergeCell ref="N23:O23"/>
    <mergeCell ref="O1:P1"/>
    <mergeCell ref="B28:C28"/>
    <mergeCell ref="I17:J17"/>
    <mergeCell ref="I14:J14"/>
    <mergeCell ref="I15:J15"/>
    <mergeCell ref="I20:J20"/>
    <mergeCell ref="I21:J21"/>
    <mergeCell ref="H22:M22"/>
    <mergeCell ref="H2:P2"/>
    <mergeCell ref="H9:H10"/>
    <mergeCell ref="I9:J10"/>
    <mergeCell ref="K9:K10"/>
    <mergeCell ref="L9:N9"/>
    <mergeCell ref="O9:O10"/>
    <mergeCell ref="P9:P10"/>
    <mergeCell ref="A9:A10"/>
    <mergeCell ref="B9:C10"/>
    <mergeCell ref="D9:D10"/>
    <mergeCell ref="E9:E10"/>
    <mergeCell ref="F9:F10"/>
    <mergeCell ref="A2:F2"/>
    <mergeCell ref="A4:B4"/>
    <mergeCell ref="A5:B5"/>
    <mergeCell ref="A6:B6"/>
    <mergeCell ref="A7:B7"/>
    <mergeCell ref="I16:J16"/>
    <mergeCell ref="I18:J18"/>
    <mergeCell ref="I19:J19"/>
    <mergeCell ref="A22:E22"/>
    <mergeCell ref="B11:C11"/>
    <mergeCell ref="B13:C13"/>
    <mergeCell ref="B14:C14"/>
    <mergeCell ref="B15:C15"/>
    <mergeCell ref="B17:C17"/>
    <mergeCell ref="B19:C19"/>
    <mergeCell ref="B16:C16"/>
    <mergeCell ref="B18:C18"/>
    <mergeCell ref="B20:C20"/>
    <mergeCell ref="I11:J11"/>
    <mergeCell ref="I12:J12"/>
    <mergeCell ref="I13:J1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colBreaks count="1" manualBreakCount="1">
    <brk id="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view="pageBreakPreview" zoomScale="90" zoomScaleNormal="100" zoomScaleSheetLayoutView="90" workbookViewId="0">
      <selection activeCell="D35" sqref="D35:H35"/>
    </sheetView>
  </sheetViews>
  <sheetFormatPr defaultRowHeight="14.25"/>
  <cols>
    <col min="1" max="1" width="4.85546875" style="155" customWidth="1"/>
    <col min="2" max="2" width="14.42578125" style="87" customWidth="1"/>
    <col min="3" max="3" width="67.5703125" style="87" customWidth="1"/>
    <col min="4" max="4" width="8.140625" style="87" customWidth="1"/>
    <col min="5" max="7" width="10.28515625" style="87" customWidth="1"/>
    <col min="8" max="8" width="7.7109375" style="87" customWidth="1"/>
    <col min="9" max="9" width="4.28515625" style="87" customWidth="1"/>
    <col min="10" max="10" width="9.140625" style="87"/>
    <col min="11" max="11" width="71.85546875" style="87" customWidth="1"/>
    <col min="12" max="12" width="7.28515625" style="87" customWidth="1"/>
    <col min="13" max="13" width="6.140625" style="87" customWidth="1"/>
    <col min="14" max="14" width="8.28515625" style="87" customWidth="1"/>
    <col min="15" max="15" width="5.140625" style="87" customWidth="1"/>
    <col min="16" max="16" width="7.7109375" style="87" customWidth="1"/>
    <col min="17" max="17" width="8.7109375" style="87" customWidth="1"/>
    <col min="18" max="18" width="6.7109375" style="87" customWidth="1"/>
    <col min="19" max="19" width="5.42578125" style="87" customWidth="1"/>
    <col min="20" max="258" width="9.140625" style="87"/>
    <col min="259" max="259" width="6.28515625" style="87" customWidth="1"/>
    <col min="260" max="260" width="14.42578125" style="87" customWidth="1"/>
    <col min="261" max="261" width="52.5703125" style="87" customWidth="1"/>
    <col min="262" max="262" width="10" style="87" customWidth="1"/>
    <col min="263" max="263" width="11" style="87" customWidth="1"/>
    <col min="264" max="264" width="16.5703125" style="87" customWidth="1"/>
    <col min="265" max="514" width="9.140625" style="87"/>
    <col min="515" max="515" width="6.28515625" style="87" customWidth="1"/>
    <col min="516" max="516" width="14.42578125" style="87" customWidth="1"/>
    <col min="517" max="517" width="52.5703125" style="87" customWidth="1"/>
    <col min="518" max="518" width="10" style="87" customWidth="1"/>
    <col min="519" max="519" width="11" style="87" customWidth="1"/>
    <col min="520" max="520" width="16.5703125" style="87" customWidth="1"/>
    <col min="521" max="770" width="9.140625" style="87"/>
    <col min="771" max="771" width="6.28515625" style="87" customWidth="1"/>
    <col min="772" max="772" width="14.42578125" style="87" customWidth="1"/>
    <col min="773" max="773" width="52.5703125" style="87" customWidth="1"/>
    <col min="774" max="774" width="10" style="87" customWidth="1"/>
    <col min="775" max="775" width="11" style="87" customWidth="1"/>
    <col min="776" max="776" width="16.5703125" style="87" customWidth="1"/>
    <col min="777" max="1026" width="9.140625" style="87"/>
    <col min="1027" max="1027" width="6.28515625" style="87" customWidth="1"/>
    <col min="1028" max="1028" width="14.42578125" style="87" customWidth="1"/>
    <col min="1029" max="1029" width="52.5703125" style="87" customWidth="1"/>
    <col min="1030" max="1030" width="10" style="87" customWidth="1"/>
    <col min="1031" max="1031" width="11" style="87" customWidth="1"/>
    <col min="1032" max="1032" width="16.5703125" style="87" customWidth="1"/>
    <col min="1033" max="1282" width="9.140625" style="87"/>
    <col min="1283" max="1283" width="6.28515625" style="87" customWidth="1"/>
    <col min="1284" max="1284" width="14.42578125" style="87" customWidth="1"/>
    <col min="1285" max="1285" width="52.5703125" style="87" customWidth="1"/>
    <col min="1286" max="1286" width="10" style="87" customWidth="1"/>
    <col min="1287" max="1287" width="11" style="87" customWidth="1"/>
    <col min="1288" max="1288" width="16.5703125" style="87" customWidth="1"/>
    <col min="1289" max="1538" width="9.140625" style="87"/>
    <col min="1539" max="1539" width="6.28515625" style="87" customWidth="1"/>
    <col min="1540" max="1540" width="14.42578125" style="87" customWidth="1"/>
    <col min="1541" max="1541" width="52.5703125" style="87" customWidth="1"/>
    <col min="1542" max="1542" width="10" style="87" customWidth="1"/>
    <col min="1543" max="1543" width="11" style="87" customWidth="1"/>
    <col min="1544" max="1544" width="16.5703125" style="87" customWidth="1"/>
    <col min="1545" max="1794" width="9.140625" style="87"/>
    <col min="1795" max="1795" width="6.28515625" style="87" customWidth="1"/>
    <col min="1796" max="1796" width="14.42578125" style="87" customWidth="1"/>
    <col min="1797" max="1797" width="52.5703125" style="87" customWidth="1"/>
    <col min="1798" max="1798" width="10" style="87" customWidth="1"/>
    <col min="1799" max="1799" width="11" style="87" customWidth="1"/>
    <col min="1800" max="1800" width="16.5703125" style="87" customWidth="1"/>
    <col min="1801" max="2050" width="9.140625" style="87"/>
    <col min="2051" max="2051" width="6.28515625" style="87" customWidth="1"/>
    <col min="2052" max="2052" width="14.42578125" style="87" customWidth="1"/>
    <col min="2053" max="2053" width="52.5703125" style="87" customWidth="1"/>
    <col min="2054" max="2054" width="10" style="87" customWidth="1"/>
    <col min="2055" max="2055" width="11" style="87" customWidth="1"/>
    <col min="2056" max="2056" width="16.5703125" style="87" customWidth="1"/>
    <col min="2057" max="2306" width="9.140625" style="87"/>
    <col min="2307" max="2307" width="6.28515625" style="87" customWidth="1"/>
    <col min="2308" max="2308" width="14.42578125" style="87" customWidth="1"/>
    <col min="2309" max="2309" width="52.5703125" style="87" customWidth="1"/>
    <col min="2310" max="2310" width="10" style="87" customWidth="1"/>
    <col min="2311" max="2311" width="11" style="87" customWidth="1"/>
    <col min="2312" max="2312" width="16.5703125" style="87" customWidth="1"/>
    <col min="2313" max="2562" width="9.140625" style="87"/>
    <col min="2563" max="2563" width="6.28515625" style="87" customWidth="1"/>
    <col min="2564" max="2564" width="14.42578125" style="87" customWidth="1"/>
    <col min="2565" max="2565" width="52.5703125" style="87" customWidth="1"/>
    <col min="2566" max="2566" width="10" style="87" customWidth="1"/>
    <col min="2567" max="2567" width="11" style="87" customWidth="1"/>
    <col min="2568" max="2568" width="16.5703125" style="87" customWidth="1"/>
    <col min="2569" max="2818" width="9.140625" style="87"/>
    <col min="2819" max="2819" width="6.28515625" style="87" customWidth="1"/>
    <col min="2820" max="2820" width="14.42578125" style="87" customWidth="1"/>
    <col min="2821" max="2821" width="52.5703125" style="87" customWidth="1"/>
    <col min="2822" max="2822" width="10" style="87" customWidth="1"/>
    <col min="2823" max="2823" width="11" style="87" customWidth="1"/>
    <col min="2824" max="2824" width="16.5703125" style="87" customWidth="1"/>
    <col min="2825" max="3074" width="9.140625" style="87"/>
    <col min="3075" max="3075" width="6.28515625" style="87" customWidth="1"/>
    <col min="3076" max="3076" width="14.42578125" style="87" customWidth="1"/>
    <col min="3077" max="3077" width="52.5703125" style="87" customWidth="1"/>
    <col min="3078" max="3078" width="10" style="87" customWidth="1"/>
    <col min="3079" max="3079" width="11" style="87" customWidth="1"/>
    <col min="3080" max="3080" width="16.5703125" style="87" customWidth="1"/>
    <col min="3081" max="3330" width="9.140625" style="87"/>
    <col min="3331" max="3331" width="6.28515625" style="87" customWidth="1"/>
    <col min="3332" max="3332" width="14.42578125" style="87" customWidth="1"/>
    <col min="3333" max="3333" width="52.5703125" style="87" customWidth="1"/>
    <col min="3334" max="3334" width="10" style="87" customWidth="1"/>
    <col min="3335" max="3335" width="11" style="87" customWidth="1"/>
    <col min="3336" max="3336" width="16.5703125" style="87" customWidth="1"/>
    <col min="3337" max="3586" width="9.140625" style="87"/>
    <col min="3587" max="3587" width="6.28515625" style="87" customWidth="1"/>
    <col min="3588" max="3588" width="14.42578125" style="87" customWidth="1"/>
    <col min="3589" max="3589" width="52.5703125" style="87" customWidth="1"/>
    <col min="3590" max="3590" width="10" style="87" customWidth="1"/>
    <col min="3591" max="3591" width="11" style="87" customWidth="1"/>
    <col min="3592" max="3592" width="16.5703125" style="87" customWidth="1"/>
    <col min="3593" max="3842" width="9.140625" style="87"/>
    <col min="3843" max="3843" width="6.28515625" style="87" customWidth="1"/>
    <col min="3844" max="3844" width="14.42578125" style="87" customWidth="1"/>
    <col min="3845" max="3845" width="52.5703125" style="87" customWidth="1"/>
    <col min="3846" max="3846" width="10" style="87" customWidth="1"/>
    <col min="3847" max="3847" width="11" style="87" customWidth="1"/>
    <col min="3848" max="3848" width="16.5703125" style="87" customWidth="1"/>
    <col min="3849" max="4098" width="9.140625" style="87"/>
    <col min="4099" max="4099" width="6.28515625" style="87" customWidth="1"/>
    <col min="4100" max="4100" width="14.42578125" style="87" customWidth="1"/>
    <col min="4101" max="4101" width="52.5703125" style="87" customWidth="1"/>
    <col min="4102" max="4102" width="10" style="87" customWidth="1"/>
    <col min="4103" max="4103" width="11" style="87" customWidth="1"/>
    <col min="4104" max="4104" width="16.5703125" style="87" customWidth="1"/>
    <col min="4105" max="4354" width="9.140625" style="87"/>
    <col min="4355" max="4355" width="6.28515625" style="87" customWidth="1"/>
    <col min="4356" max="4356" width="14.42578125" style="87" customWidth="1"/>
    <col min="4357" max="4357" width="52.5703125" style="87" customWidth="1"/>
    <col min="4358" max="4358" width="10" style="87" customWidth="1"/>
    <col min="4359" max="4359" width="11" style="87" customWidth="1"/>
    <col min="4360" max="4360" width="16.5703125" style="87" customWidth="1"/>
    <col min="4361" max="4610" width="9.140625" style="87"/>
    <col min="4611" max="4611" width="6.28515625" style="87" customWidth="1"/>
    <col min="4612" max="4612" width="14.42578125" style="87" customWidth="1"/>
    <col min="4613" max="4613" width="52.5703125" style="87" customWidth="1"/>
    <col min="4614" max="4614" width="10" style="87" customWidth="1"/>
    <col min="4615" max="4615" width="11" style="87" customWidth="1"/>
    <col min="4616" max="4616" width="16.5703125" style="87" customWidth="1"/>
    <col min="4617" max="4866" width="9.140625" style="87"/>
    <col min="4867" max="4867" width="6.28515625" style="87" customWidth="1"/>
    <col min="4868" max="4868" width="14.42578125" style="87" customWidth="1"/>
    <col min="4869" max="4869" width="52.5703125" style="87" customWidth="1"/>
    <col min="4870" max="4870" width="10" style="87" customWidth="1"/>
    <col min="4871" max="4871" width="11" style="87" customWidth="1"/>
    <col min="4872" max="4872" width="16.5703125" style="87" customWidth="1"/>
    <col min="4873" max="5122" width="9.140625" style="87"/>
    <col min="5123" max="5123" width="6.28515625" style="87" customWidth="1"/>
    <col min="5124" max="5124" width="14.42578125" style="87" customWidth="1"/>
    <col min="5125" max="5125" width="52.5703125" style="87" customWidth="1"/>
    <col min="5126" max="5126" width="10" style="87" customWidth="1"/>
    <col min="5127" max="5127" width="11" style="87" customWidth="1"/>
    <col min="5128" max="5128" width="16.5703125" style="87" customWidth="1"/>
    <col min="5129" max="5378" width="9.140625" style="87"/>
    <col min="5379" max="5379" width="6.28515625" style="87" customWidth="1"/>
    <col min="5380" max="5380" width="14.42578125" style="87" customWidth="1"/>
    <col min="5381" max="5381" width="52.5703125" style="87" customWidth="1"/>
    <col min="5382" max="5382" width="10" style="87" customWidth="1"/>
    <col min="5383" max="5383" width="11" style="87" customWidth="1"/>
    <col min="5384" max="5384" width="16.5703125" style="87" customWidth="1"/>
    <col min="5385" max="5634" width="9.140625" style="87"/>
    <col min="5635" max="5635" width="6.28515625" style="87" customWidth="1"/>
    <col min="5636" max="5636" width="14.42578125" style="87" customWidth="1"/>
    <col min="5637" max="5637" width="52.5703125" style="87" customWidth="1"/>
    <col min="5638" max="5638" width="10" style="87" customWidth="1"/>
    <col min="5639" max="5639" width="11" style="87" customWidth="1"/>
    <col min="5640" max="5640" width="16.5703125" style="87" customWidth="1"/>
    <col min="5641" max="5890" width="9.140625" style="87"/>
    <col min="5891" max="5891" width="6.28515625" style="87" customWidth="1"/>
    <col min="5892" max="5892" width="14.42578125" style="87" customWidth="1"/>
    <col min="5893" max="5893" width="52.5703125" style="87" customWidth="1"/>
    <col min="5894" max="5894" width="10" style="87" customWidth="1"/>
    <col min="5895" max="5895" width="11" style="87" customWidth="1"/>
    <col min="5896" max="5896" width="16.5703125" style="87" customWidth="1"/>
    <col min="5897" max="6146" width="9.140625" style="87"/>
    <col min="6147" max="6147" width="6.28515625" style="87" customWidth="1"/>
    <col min="6148" max="6148" width="14.42578125" style="87" customWidth="1"/>
    <col min="6149" max="6149" width="52.5703125" style="87" customWidth="1"/>
    <col min="6150" max="6150" width="10" style="87" customWidth="1"/>
    <col min="6151" max="6151" width="11" style="87" customWidth="1"/>
    <col min="6152" max="6152" width="16.5703125" style="87" customWidth="1"/>
    <col min="6153" max="6402" width="9.140625" style="87"/>
    <col min="6403" max="6403" width="6.28515625" style="87" customWidth="1"/>
    <col min="6404" max="6404" width="14.42578125" style="87" customWidth="1"/>
    <col min="6405" max="6405" width="52.5703125" style="87" customWidth="1"/>
    <col min="6406" max="6406" width="10" style="87" customWidth="1"/>
    <col min="6407" max="6407" width="11" style="87" customWidth="1"/>
    <col min="6408" max="6408" width="16.5703125" style="87" customWidth="1"/>
    <col min="6409" max="6658" width="9.140625" style="87"/>
    <col min="6659" max="6659" width="6.28515625" style="87" customWidth="1"/>
    <col min="6660" max="6660" width="14.42578125" style="87" customWidth="1"/>
    <col min="6661" max="6661" width="52.5703125" style="87" customWidth="1"/>
    <col min="6662" max="6662" width="10" style="87" customWidth="1"/>
    <col min="6663" max="6663" width="11" style="87" customWidth="1"/>
    <col min="6664" max="6664" width="16.5703125" style="87" customWidth="1"/>
    <col min="6665" max="6914" width="9.140625" style="87"/>
    <col min="6915" max="6915" width="6.28515625" style="87" customWidth="1"/>
    <col min="6916" max="6916" width="14.42578125" style="87" customWidth="1"/>
    <col min="6917" max="6917" width="52.5703125" style="87" customWidth="1"/>
    <col min="6918" max="6918" width="10" style="87" customWidth="1"/>
    <col min="6919" max="6919" width="11" style="87" customWidth="1"/>
    <col min="6920" max="6920" width="16.5703125" style="87" customWidth="1"/>
    <col min="6921" max="7170" width="9.140625" style="87"/>
    <col min="7171" max="7171" width="6.28515625" style="87" customWidth="1"/>
    <col min="7172" max="7172" width="14.42578125" style="87" customWidth="1"/>
    <col min="7173" max="7173" width="52.5703125" style="87" customWidth="1"/>
    <col min="7174" max="7174" width="10" style="87" customWidth="1"/>
    <col min="7175" max="7175" width="11" style="87" customWidth="1"/>
    <col min="7176" max="7176" width="16.5703125" style="87" customWidth="1"/>
    <col min="7177" max="7426" width="9.140625" style="87"/>
    <col min="7427" max="7427" width="6.28515625" style="87" customWidth="1"/>
    <col min="7428" max="7428" width="14.42578125" style="87" customWidth="1"/>
    <col min="7429" max="7429" width="52.5703125" style="87" customWidth="1"/>
    <col min="7430" max="7430" width="10" style="87" customWidth="1"/>
    <col min="7431" max="7431" width="11" style="87" customWidth="1"/>
    <col min="7432" max="7432" width="16.5703125" style="87" customWidth="1"/>
    <col min="7433" max="7682" width="9.140625" style="87"/>
    <col min="7683" max="7683" width="6.28515625" style="87" customWidth="1"/>
    <col min="7684" max="7684" width="14.42578125" style="87" customWidth="1"/>
    <col min="7685" max="7685" width="52.5703125" style="87" customWidth="1"/>
    <col min="7686" max="7686" width="10" style="87" customWidth="1"/>
    <col min="7687" max="7687" width="11" style="87" customWidth="1"/>
    <col min="7688" max="7688" width="16.5703125" style="87" customWidth="1"/>
    <col min="7689" max="7938" width="9.140625" style="87"/>
    <col min="7939" max="7939" width="6.28515625" style="87" customWidth="1"/>
    <col min="7940" max="7940" width="14.42578125" style="87" customWidth="1"/>
    <col min="7941" max="7941" width="52.5703125" style="87" customWidth="1"/>
    <col min="7942" max="7942" width="10" style="87" customWidth="1"/>
    <col min="7943" max="7943" width="11" style="87" customWidth="1"/>
    <col min="7944" max="7944" width="16.5703125" style="87" customWidth="1"/>
    <col min="7945" max="8194" width="9.140625" style="87"/>
    <col min="8195" max="8195" width="6.28515625" style="87" customWidth="1"/>
    <col min="8196" max="8196" width="14.42578125" style="87" customWidth="1"/>
    <col min="8197" max="8197" width="52.5703125" style="87" customWidth="1"/>
    <col min="8198" max="8198" width="10" style="87" customWidth="1"/>
    <col min="8199" max="8199" width="11" style="87" customWidth="1"/>
    <col min="8200" max="8200" width="16.5703125" style="87" customWidth="1"/>
    <col min="8201" max="8450" width="9.140625" style="87"/>
    <col min="8451" max="8451" width="6.28515625" style="87" customWidth="1"/>
    <col min="8452" max="8452" width="14.42578125" style="87" customWidth="1"/>
    <col min="8453" max="8453" width="52.5703125" style="87" customWidth="1"/>
    <col min="8454" max="8454" width="10" style="87" customWidth="1"/>
    <col min="8455" max="8455" width="11" style="87" customWidth="1"/>
    <col min="8456" max="8456" width="16.5703125" style="87" customWidth="1"/>
    <col min="8457" max="8706" width="9.140625" style="87"/>
    <col min="8707" max="8707" width="6.28515625" style="87" customWidth="1"/>
    <col min="8708" max="8708" width="14.42578125" style="87" customWidth="1"/>
    <col min="8709" max="8709" width="52.5703125" style="87" customWidth="1"/>
    <col min="8710" max="8710" width="10" style="87" customWidth="1"/>
    <col min="8711" max="8711" width="11" style="87" customWidth="1"/>
    <col min="8712" max="8712" width="16.5703125" style="87" customWidth="1"/>
    <col min="8713" max="8962" width="9.140625" style="87"/>
    <col min="8963" max="8963" width="6.28515625" style="87" customWidth="1"/>
    <col min="8964" max="8964" width="14.42578125" style="87" customWidth="1"/>
    <col min="8965" max="8965" width="52.5703125" style="87" customWidth="1"/>
    <col min="8966" max="8966" width="10" style="87" customWidth="1"/>
    <col min="8967" max="8967" width="11" style="87" customWidth="1"/>
    <col min="8968" max="8968" width="16.5703125" style="87" customWidth="1"/>
    <col min="8969" max="9218" width="9.140625" style="87"/>
    <col min="9219" max="9219" width="6.28515625" style="87" customWidth="1"/>
    <col min="9220" max="9220" width="14.42578125" style="87" customWidth="1"/>
    <col min="9221" max="9221" width="52.5703125" style="87" customWidth="1"/>
    <col min="9222" max="9222" width="10" style="87" customWidth="1"/>
    <col min="9223" max="9223" width="11" style="87" customWidth="1"/>
    <col min="9224" max="9224" width="16.5703125" style="87" customWidth="1"/>
    <col min="9225" max="9474" width="9.140625" style="87"/>
    <col min="9475" max="9475" width="6.28515625" style="87" customWidth="1"/>
    <col min="9476" max="9476" width="14.42578125" style="87" customWidth="1"/>
    <col min="9477" max="9477" width="52.5703125" style="87" customWidth="1"/>
    <col min="9478" max="9478" width="10" style="87" customWidth="1"/>
    <col min="9479" max="9479" width="11" style="87" customWidth="1"/>
    <col min="9480" max="9480" width="16.5703125" style="87" customWidth="1"/>
    <col min="9481" max="9730" width="9.140625" style="87"/>
    <col min="9731" max="9731" width="6.28515625" style="87" customWidth="1"/>
    <col min="9732" max="9732" width="14.42578125" style="87" customWidth="1"/>
    <col min="9733" max="9733" width="52.5703125" style="87" customWidth="1"/>
    <col min="9734" max="9734" width="10" style="87" customWidth="1"/>
    <col min="9735" max="9735" width="11" style="87" customWidth="1"/>
    <col min="9736" max="9736" width="16.5703125" style="87" customWidth="1"/>
    <col min="9737" max="9986" width="9.140625" style="87"/>
    <col min="9987" max="9987" width="6.28515625" style="87" customWidth="1"/>
    <col min="9988" max="9988" width="14.42578125" style="87" customWidth="1"/>
    <col min="9989" max="9989" width="52.5703125" style="87" customWidth="1"/>
    <col min="9990" max="9990" width="10" style="87" customWidth="1"/>
    <col min="9991" max="9991" width="11" style="87" customWidth="1"/>
    <col min="9992" max="9992" width="16.5703125" style="87" customWidth="1"/>
    <col min="9993" max="10242" width="9.140625" style="87"/>
    <col min="10243" max="10243" width="6.28515625" style="87" customWidth="1"/>
    <col min="10244" max="10244" width="14.42578125" style="87" customWidth="1"/>
    <col min="10245" max="10245" width="52.5703125" style="87" customWidth="1"/>
    <col min="10246" max="10246" width="10" style="87" customWidth="1"/>
    <col min="10247" max="10247" width="11" style="87" customWidth="1"/>
    <col min="10248" max="10248" width="16.5703125" style="87" customWidth="1"/>
    <col min="10249" max="10498" width="9.140625" style="87"/>
    <col min="10499" max="10499" width="6.28515625" style="87" customWidth="1"/>
    <col min="10500" max="10500" width="14.42578125" style="87" customWidth="1"/>
    <col min="10501" max="10501" width="52.5703125" style="87" customWidth="1"/>
    <col min="10502" max="10502" width="10" style="87" customWidth="1"/>
    <col min="10503" max="10503" width="11" style="87" customWidth="1"/>
    <col min="10504" max="10504" width="16.5703125" style="87" customWidth="1"/>
    <col min="10505" max="10754" width="9.140625" style="87"/>
    <col min="10755" max="10755" width="6.28515625" style="87" customWidth="1"/>
    <col min="10756" max="10756" width="14.42578125" style="87" customWidth="1"/>
    <col min="10757" max="10757" width="52.5703125" style="87" customWidth="1"/>
    <col min="10758" max="10758" width="10" style="87" customWidth="1"/>
    <col min="10759" max="10759" width="11" style="87" customWidth="1"/>
    <col min="10760" max="10760" width="16.5703125" style="87" customWidth="1"/>
    <col min="10761" max="11010" width="9.140625" style="87"/>
    <col min="11011" max="11011" width="6.28515625" style="87" customWidth="1"/>
    <col min="11012" max="11012" width="14.42578125" style="87" customWidth="1"/>
    <col min="11013" max="11013" width="52.5703125" style="87" customWidth="1"/>
    <col min="11014" max="11014" width="10" style="87" customWidth="1"/>
    <col min="11015" max="11015" width="11" style="87" customWidth="1"/>
    <col min="11016" max="11016" width="16.5703125" style="87" customWidth="1"/>
    <col min="11017" max="11266" width="9.140625" style="87"/>
    <col min="11267" max="11267" width="6.28515625" style="87" customWidth="1"/>
    <col min="11268" max="11268" width="14.42578125" style="87" customWidth="1"/>
    <col min="11269" max="11269" width="52.5703125" style="87" customWidth="1"/>
    <col min="11270" max="11270" width="10" style="87" customWidth="1"/>
    <col min="11271" max="11271" width="11" style="87" customWidth="1"/>
    <col min="11272" max="11272" width="16.5703125" style="87" customWidth="1"/>
    <col min="11273" max="11522" width="9.140625" style="87"/>
    <col min="11523" max="11523" width="6.28515625" style="87" customWidth="1"/>
    <col min="11524" max="11524" width="14.42578125" style="87" customWidth="1"/>
    <col min="11525" max="11525" width="52.5703125" style="87" customWidth="1"/>
    <col min="11526" max="11526" width="10" style="87" customWidth="1"/>
    <col min="11527" max="11527" width="11" style="87" customWidth="1"/>
    <col min="11528" max="11528" width="16.5703125" style="87" customWidth="1"/>
    <col min="11529" max="11778" width="9.140625" style="87"/>
    <col min="11779" max="11779" width="6.28515625" style="87" customWidth="1"/>
    <col min="11780" max="11780" width="14.42578125" style="87" customWidth="1"/>
    <col min="11781" max="11781" width="52.5703125" style="87" customWidth="1"/>
    <col min="11782" max="11782" width="10" style="87" customWidth="1"/>
    <col min="11783" max="11783" width="11" style="87" customWidth="1"/>
    <col min="11784" max="11784" width="16.5703125" style="87" customWidth="1"/>
    <col min="11785" max="12034" width="9.140625" style="87"/>
    <col min="12035" max="12035" width="6.28515625" style="87" customWidth="1"/>
    <col min="12036" max="12036" width="14.42578125" style="87" customWidth="1"/>
    <col min="12037" max="12037" width="52.5703125" style="87" customWidth="1"/>
    <col min="12038" max="12038" width="10" style="87" customWidth="1"/>
    <col min="12039" max="12039" width="11" style="87" customWidth="1"/>
    <col min="12040" max="12040" width="16.5703125" style="87" customWidth="1"/>
    <col min="12041" max="12290" width="9.140625" style="87"/>
    <col min="12291" max="12291" width="6.28515625" style="87" customWidth="1"/>
    <col min="12292" max="12292" width="14.42578125" style="87" customWidth="1"/>
    <col min="12293" max="12293" width="52.5703125" style="87" customWidth="1"/>
    <col min="12294" max="12294" width="10" style="87" customWidth="1"/>
    <col min="12295" max="12295" width="11" style="87" customWidth="1"/>
    <col min="12296" max="12296" width="16.5703125" style="87" customWidth="1"/>
    <col min="12297" max="12546" width="9.140625" style="87"/>
    <col min="12547" max="12547" width="6.28515625" style="87" customWidth="1"/>
    <col min="12548" max="12548" width="14.42578125" style="87" customWidth="1"/>
    <col min="12549" max="12549" width="52.5703125" style="87" customWidth="1"/>
    <col min="12550" max="12550" width="10" style="87" customWidth="1"/>
    <col min="12551" max="12551" width="11" style="87" customWidth="1"/>
    <col min="12552" max="12552" width="16.5703125" style="87" customWidth="1"/>
    <col min="12553" max="12802" width="9.140625" style="87"/>
    <col min="12803" max="12803" width="6.28515625" style="87" customWidth="1"/>
    <col min="12804" max="12804" width="14.42578125" style="87" customWidth="1"/>
    <col min="12805" max="12805" width="52.5703125" style="87" customWidth="1"/>
    <col min="12806" max="12806" width="10" style="87" customWidth="1"/>
    <col min="12807" max="12807" width="11" style="87" customWidth="1"/>
    <col min="12808" max="12808" width="16.5703125" style="87" customWidth="1"/>
    <col min="12809" max="13058" width="9.140625" style="87"/>
    <col min="13059" max="13059" width="6.28515625" style="87" customWidth="1"/>
    <col min="13060" max="13060" width="14.42578125" style="87" customWidth="1"/>
    <col min="13061" max="13061" width="52.5703125" style="87" customWidth="1"/>
    <col min="13062" max="13062" width="10" style="87" customWidth="1"/>
    <col min="13063" max="13063" width="11" style="87" customWidth="1"/>
    <col min="13064" max="13064" width="16.5703125" style="87" customWidth="1"/>
    <col min="13065" max="13314" width="9.140625" style="87"/>
    <col min="13315" max="13315" width="6.28515625" style="87" customWidth="1"/>
    <col min="13316" max="13316" width="14.42578125" style="87" customWidth="1"/>
    <col min="13317" max="13317" width="52.5703125" style="87" customWidth="1"/>
    <col min="13318" max="13318" width="10" style="87" customWidth="1"/>
    <col min="13319" max="13319" width="11" style="87" customWidth="1"/>
    <col min="13320" max="13320" width="16.5703125" style="87" customWidth="1"/>
    <col min="13321" max="13570" width="9.140625" style="87"/>
    <col min="13571" max="13571" width="6.28515625" style="87" customWidth="1"/>
    <col min="13572" max="13572" width="14.42578125" style="87" customWidth="1"/>
    <col min="13573" max="13573" width="52.5703125" style="87" customWidth="1"/>
    <col min="13574" max="13574" width="10" style="87" customWidth="1"/>
    <col min="13575" max="13575" width="11" style="87" customWidth="1"/>
    <col min="13576" max="13576" width="16.5703125" style="87" customWidth="1"/>
    <col min="13577" max="13826" width="9.140625" style="87"/>
    <col min="13827" max="13827" width="6.28515625" style="87" customWidth="1"/>
    <col min="13828" max="13828" width="14.42578125" style="87" customWidth="1"/>
    <col min="13829" max="13829" width="52.5703125" style="87" customWidth="1"/>
    <col min="13830" max="13830" width="10" style="87" customWidth="1"/>
    <col min="13831" max="13831" width="11" style="87" customWidth="1"/>
    <col min="13832" max="13832" width="16.5703125" style="87" customWidth="1"/>
    <col min="13833" max="14082" width="9.140625" style="87"/>
    <col min="14083" max="14083" width="6.28515625" style="87" customWidth="1"/>
    <col min="14084" max="14084" width="14.42578125" style="87" customWidth="1"/>
    <col min="14085" max="14085" width="52.5703125" style="87" customWidth="1"/>
    <col min="14086" max="14086" width="10" style="87" customWidth="1"/>
    <col min="14087" max="14087" width="11" style="87" customWidth="1"/>
    <col min="14088" max="14088" width="16.5703125" style="87" customWidth="1"/>
    <col min="14089" max="14338" width="9.140625" style="87"/>
    <col min="14339" max="14339" width="6.28515625" style="87" customWidth="1"/>
    <col min="14340" max="14340" width="14.42578125" style="87" customWidth="1"/>
    <col min="14341" max="14341" width="52.5703125" style="87" customWidth="1"/>
    <col min="14342" max="14342" width="10" style="87" customWidth="1"/>
    <col min="14343" max="14343" width="11" style="87" customWidth="1"/>
    <col min="14344" max="14344" width="16.5703125" style="87" customWidth="1"/>
    <col min="14345" max="14594" width="9.140625" style="87"/>
    <col min="14595" max="14595" width="6.28515625" style="87" customWidth="1"/>
    <col min="14596" max="14596" width="14.42578125" style="87" customWidth="1"/>
    <col min="14597" max="14597" width="52.5703125" style="87" customWidth="1"/>
    <col min="14598" max="14598" width="10" style="87" customWidth="1"/>
    <col min="14599" max="14599" width="11" style="87" customWidth="1"/>
    <col min="14600" max="14600" width="16.5703125" style="87" customWidth="1"/>
    <col min="14601" max="14850" width="9.140625" style="87"/>
    <col min="14851" max="14851" width="6.28515625" style="87" customWidth="1"/>
    <col min="14852" max="14852" width="14.42578125" style="87" customWidth="1"/>
    <col min="14853" max="14853" width="52.5703125" style="87" customWidth="1"/>
    <col min="14854" max="14854" width="10" style="87" customWidth="1"/>
    <col min="14855" max="14855" width="11" style="87" customWidth="1"/>
    <col min="14856" max="14856" width="16.5703125" style="87" customWidth="1"/>
    <col min="14857" max="15106" width="9.140625" style="87"/>
    <col min="15107" max="15107" width="6.28515625" style="87" customWidth="1"/>
    <col min="15108" max="15108" width="14.42578125" style="87" customWidth="1"/>
    <col min="15109" max="15109" width="52.5703125" style="87" customWidth="1"/>
    <col min="15110" max="15110" width="10" style="87" customWidth="1"/>
    <col min="15111" max="15111" width="11" style="87" customWidth="1"/>
    <col min="15112" max="15112" width="16.5703125" style="87" customWidth="1"/>
    <col min="15113" max="15362" width="9.140625" style="87"/>
    <col min="15363" max="15363" width="6.28515625" style="87" customWidth="1"/>
    <col min="15364" max="15364" width="14.42578125" style="87" customWidth="1"/>
    <col min="15365" max="15365" width="52.5703125" style="87" customWidth="1"/>
    <col min="15366" max="15366" width="10" style="87" customWidth="1"/>
    <col min="15367" max="15367" width="11" style="87" customWidth="1"/>
    <col min="15368" max="15368" width="16.5703125" style="87" customWidth="1"/>
    <col min="15369" max="15618" width="9.140625" style="87"/>
    <col min="15619" max="15619" width="6.28515625" style="87" customWidth="1"/>
    <col min="15620" max="15620" width="14.42578125" style="87" customWidth="1"/>
    <col min="15621" max="15621" width="52.5703125" style="87" customWidth="1"/>
    <col min="15622" max="15622" width="10" style="87" customWidth="1"/>
    <col min="15623" max="15623" width="11" style="87" customWidth="1"/>
    <col min="15624" max="15624" width="16.5703125" style="87" customWidth="1"/>
    <col min="15625" max="15874" width="9.140625" style="87"/>
    <col min="15875" max="15875" width="6.28515625" style="87" customWidth="1"/>
    <col min="15876" max="15876" width="14.42578125" style="87" customWidth="1"/>
    <col min="15877" max="15877" width="52.5703125" style="87" customWidth="1"/>
    <col min="15878" max="15878" width="10" style="87" customWidth="1"/>
    <col min="15879" max="15879" width="11" style="87" customWidth="1"/>
    <col min="15880" max="15880" width="16.5703125" style="87" customWidth="1"/>
    <col min="15881" max="16130" width="9.140625" style="87"/>
    <col min="16131" max="16131" width="6.28515625" style="87" customWidth="1"/>
    <col min="16132" max="16132" width="14.42578125" style="87" customWidth="1"/>
    <col min="16133" max="16133" width="52.5703125" style="87" customWidth="1"/>
    <col min="16134" max="16134" width="10" style="87" customWidth="1"/>
    <col min="16135" max="16135" width="11" style="87" customWidth="1"/>
    <col min="16136" max="16136" width="16.5703125" style="87" customWidth="1"/>
    <col min="16137" max="16384" width="9.140625" style="87"/>
  </cols>
  <sheetData>
    <row r="1" spans="1:19" s="84" customFormat="1" ht="18" thickTop="1" thickBot="1">
      <c r="A1" s="83"/>
      <c r="H1" s="85" t="s">
        <v>0</v>
      </c>
      <c r="I1" s="155"/>
      <c r="J1" s="87"/>
      <c r="K1" s="87"/>
      <c r="L1" s="88"/>
      <c r="M1" s="155"/>
      <c r="N1" s="155"/>
      <c r="O1" s="89"/>
      <c r="P1" s="307" t="s">
        <v>19</v>
      </c>
      <c r="Q1" s="338"/>
      <c r="R1" s="338"/>
      <c r="S1" s="308"/>
    </row>
    <row r="2" spans="1:19" s="84" customFormat="1" ht="16.5" customHeight="1" thickTop="1">
      <c r="A2" s="309" t="s">
        <v>38</v>
      </c>
      <c r="B2" s="309"/>
      <c r="C2" s="309"/>
      <c r="D2" s="309"/>
      <c r="E2" s="309"/>
      <c r="F2" s="309"/>
      <c r="G2" s="309"/>
      <c r="H2" s="309"/>
      <c r="I2" s="310" t="s">
        <v>39</v>
      </c>
      <c r="J2" s="310"/>
      <c r="K2" s="310"/>
      <c r="L2" s="310"/>
      <c r="M2" s="310"/>
      <c r="N2" s="310"/>
      <c r="O2" s="310"/>
      <c r="P2" s="310"/>
      <c r="Q2" s="310"/>
      <c r="R2" s="310"/>
      <c r="S2" s="310"/>
    </row>
    <row r="3" spans="1:19" ht="11.25" customHeight="1">
      <c r="I3" s="155"/>
      <c r="L3" s="88"/>
      <c r="M3" s="155"/>
      <c r="N3" s="155"/>
      <c r="O3" s="89"/>
      <c r="P3" s="89"/>
      <c r="Q3" s="89"/>
      <c r="R3" s="89"/>
    </row>
    <row r="4" spans="1:19">
      <c r="A4" s="306" t="s">
        <v>1</v>
      </c>
      <c r="B4" s="306"/>
      <c r="C4" s="87" t="s">
        <v>2</v>
      </c>
      <c r="I4" s="158" t="s">
        <v>1</v>
      </c>
      <c r="K4" s="87" t="s">
        <v>2</v>
      </c>
      <c r="L4" s="88"/>
      <c r="M4" s="155"/>
      <c r="N4" s="155"/>
      <c r="O4" s="89"/>
      <c r="P4" s="89"/>
      <c r="Q4" s="89"/>
      <c r="R4" s="89"/>
    </row>
    <row r="5" spans="1:19">
      <c r="A5" s="306" t="s">
        <v>3</v>
      </c>
      <c r="B5" s="306"/>
      <c r="C5" s="87" t="s">
        <v>32</v>
      </c>
      <c r="I5" s="158" t="s">
        <v>3</v>
      </c>
      <c r="K5" s="87" t="s">
        <v>32</v>
      </c>
      <c r="L5" s="88"/>
      <c r="M5" s="155"/>
      <c r="N5" s="155"/>
      <c r="O5" s="89"/>
      <c r="P5" s="89"/>
      <c r="Q5" s="89"/>
      <c r="R5" s="89"/>
    </row>
    <row r="6" spans="1:19">
      <c r="A6" s="306" t="s">
        <v>4</v>
      </c>
      <c r="B6" s="306"/>
      <c r="C6" s="87" t="s">
        <v>97</v>
      </c>
      <c r="I6" s="158" t="s">
        <v>4</v>
      </c>
      <c r="K6" s="87" t="s">
        <v>97</v>
      </c>
      <c r="L6" s="88"/>
      <c r="M6" s="155"/>
      <c r="N6" s="155"/>
      <c r="O6" s="89"/>
      <c r="P6" s="89"/>
      <c r="Q6" s="89"/>
      <c r="R6" s="89"/>
    </row>
    <row r="7" spans="1:19">
      <c r="A7" s="306" t="s">
        <v>5</v>
      </c>
      <c r="B7" s="306"/>
      <c r="C7" s="87" t="s">
        <v>236</v>
      </c>
      <c r="I7" s="158" t="s">
        <v>5</v>
      </c>
      <c r="K7" s="87" t="s">
        <v>236</v>
      </c>
      <c r="L7" s="88"/>
      <c r="M7" s="155"/>
      <c r="N7" s="155"/>
      <c r="O7" s="89"/>
      <c r="P7" s="89"/>
      <c r="Q7" s="89"/>
      <c r="R7" s="89"/>
    </row>
    <row r="8" spans="1:19" ht="11.25" customHeight="1">
      <c r="I8" s="155"/>
      <c r="L8" s="88"/>
      <c r="M8" s="155"/>
      <c r="N8" s="155"/>
      <c r="O8" s="89"/>
      <c r="P8" s="89"/>
      <c r="Q8" s="89"/>
      <c r="R8" s="89"/>
    </row>
    <row r="9" spans="1:19" ht="23.25" customHeight="1">
      <c r="A9" s="316" t="s">
        <v>6</v>
      </c>
      <c r="B9" s="317" t="s">
        <v>7</v>
      </c>
      <c r="C9" s="318"/>
      <c r="D9" s="316" t="s">
        <v>8</v>
      </c>
      <c r="E9" s="321" t="s">
        <v>9</v>
      </c>
      <c r="F9" s="321" t="s">
        <v>153</v>
      </c>
      <c r="G9" s="321" t="s">
        <v>154</v>
      </c>
      <c r="H9" s="316" t="s">
        <v>22</v>
      </c>
      <c r="I9" s="316" t="s">
        <v>6</v>
      </c>
      <c r="J9" s="317" t="s">
        <v>7</v>
      </c>
      <c r="K9" s="318"/>
      <c r="L9" s="323" t="s">
        <v>8</v>
      </c>
      <c r="M9" s="311" t="s">
        <v>20</v>
      </c>
      <c r="N9" s="312"/>
      <c r="O9" s="313"/>
      <c r="P9" s="314" t="s">
        <v>21</v>
      </c>
      <c r="Q9" s="321" t="s">
        <v>153</v>
      </c>
      <c r="R9" s="321" t="s">
        <v>154</v>
      </c>
      <c r="S9" s="316" t="s">
        <v>22</v>
      </c>
    </row>
    <row r="10" spans="1:19" ht="23.25" customHeight="1">
      <c r="A10" s="316"/>
      <c r="B10" s="319"/>
      <c r="C10" s="320"/>
      <c r="D10" s="316"/>
      <c r="E10" s="322"/>
      <c r="F10" s="322"/>
      <c r="G10" s="322"/>
      <c r="H10" s="316"/>
      <c r="I10" s="316"/>
      <c r="J10" s="319"/>
      <c r="K10" s="320"/>
      <c r="L10" s="323"/>
      <c r="M10" s="91" t="s">
        <v>23</v>
      </c>
      <c r="N10" s="156" t="s">
        <v>24</v>
      </c>
      <c r="O10" s="93" t="s">
        <v>25</v>
      </c>
      <c r="P10" s="315"/>
      <c r="Q10" s="322"/>
      <c r="R10" s="322"/>
      <c r="S10" s="316"/>
    </row>
    <row r="11" spans="1:19" ht="18" customHeight="1">
      <c r="A11" s="94">
        <v>-1</v>
      </c>
      <c r="B11" s="324">
        <f>A11-1</f>
        <v>-2</v>
      </c>
      <c r="C11" s="325"/>
      <c r="D11" s="94">
        <f>B11-1</f>
        <v>-3</v>
      </c>
      <c r="E11" s="94">
        <f>D11-1</f>
        <v>-4</v>
      </c>
      <c r="F11" s="94">
        <f t="shared" ref="F11:H11" si="0">E11-1</f>
        <v>-5</v>
      </c>
      <c r="G11" s="94">
        <f t="shared" si="0"/>
        <v>-6</v>
      </c>
      <c r="H11" s="94">
        <f t="shared" si="0"/>
        <v>-7</v>
      </c>
      <c r="I11" s="94">
        <v>-1</v>
      </c>
      <c r="J11" s="324">
        <f>I11-1</f>
        <v>-2</v>
      </c>
      <c r="K11" s="325"/>
      <c r="L11" s="95">
        <f>J11-1</f>
        <v>-3</v>
      </c>
      <c r="M11" s="94">
        <f>L11-1</f>
        <v>-4</v>
      </c>
      <c r="N11" s="94">
        <f>M11-1</f>
        <v>-5</v>
      </c>
      <c r="O11" s="96" t="s">
        <v>26</v>
      </c>
      <c r="P11" s="96" t="s">
        <v>27</v>
      </c>
      <c r="Q11" s="96" t="s">
        <v>28</v>
      </c>
      <c r="R11" s="96" t="s">
        <v>155</v>
      </c>
      <c r="S11" s="96" t="s">
        <v>156</v>
      </c>
    </row>
    <row r="12" spans="1:19" ht="18" customHeight="1">
      <c r="A12" s="98"/>
      <c r="B12" s="99" t="s">
        <v>62</v>
      </c>
      <c r="C12" s="100"/>
      <c r="D12" s="101"/>
      <c r="E12" s="101"/>
      <c r="F12" s="101"/>
      <c r="G12" s="101"/>
      <c r="H12" s="101"/>
      <c r="I12" s="102"/>
      <c r="J12" s="326" t="s">
        <v>62</v>
      </c>
      <c r="K12" s="327"/>
      <c r="L12" s="103"/>
      <c r="M12" s="104"/>
      <c r="N12" s="104"/>
      <c r="O12" s="105"/>
      <c r="P12" s="105"/>
      <c r="Q12" s="105"/>
      <c r="R12" s="105"/>
      <c r="S12" s="106"/>
    </row>
    <row r="13" spans="1:19" ht="21" customHeight="1">
      <c r="A13" s="105">
        <v>1</v>
      </c>
      <c r="B13" s="288" t="s">
        <v>238</v>
      </c>
      <c r="C13" s="289"/>
      <c r="D13" s="103" t="s">
        <v>35</v>
      </c>
      <c r="E13" s="104">
        <v>2</v>
      </c>
      <c r="F13" s="104"/>
      <c r="G13" s="104"/>
      <c r="H13" s="107"/>
      <c r="I13" s="102">
        <f t="shared" ref="I13:J26" si="1">A13</f>
        <v>1</v>
      </c>
      <c r="J13" s="288" t="str">
        <f t="shared" si="1"/>
        <v>Mengikuti rapat ZI via zoom tanggal 1 Oktober 2021</v>
      </c>
      <c r="K13" s="289"/>
      <c r="L13" s="103" t="str">
        <f t="shared" ref="L13:M25" si="2">D13</f>
        <v>jam</v>
      </c>
      <c r="M13" s="104">
        <f t="shared" si="2"/>
        <v>2</v>
      </c>
      <c r="N13" s="104">
        <f>M13</f>
        <v>2</v>
      </c>
      <c r="O13" s="105">
        <v>100</v>
      </c>
      <c r="P13" s="105">
        <v>98</v>
      </c>
      <c r="Q13" s="105">
        <f>F13</f>
        <v>0</v>
      </c>
      <c r="R13" s="105">
        <f>G13</f>
        <v>0</v>
      </c>
      <c r="S13" s="106"/>
    </row>
    <row r="14" spans="1:19" ht="21" customHeight="1">
      <c r="A14" s="105">
        <v>2</v>
      </c>
      <c r="B14" s="288" t="s">
        <v>239</v>
      </c>
      <c r="C14" s="289"/>
      <c r="D14" s="103" t="s">
        <v>35</v>
      </c>
      <c r="E14" s="104">
        <v>3</v>
      </c>
      <c r="F14" s="104"/>
      <c r="G14" s="104"/>
      <c r="H14" s="107"/>
      <c r="I14" s="102">
        <f t="shared" si="1"/>
        <v>2</v>
      </c>
      <c r="J14" s="288" t="str">
        <f t="shared" si="1"/>
        <v>Mengikuti knowledge sharing dan arisan DWP tanggal 1 Oktober 2021 via zoom</v>
      </c>
      <c r="K14" s="289"/>
      <c r="L14" s="103" t="str">
        <f t="shared" si="2"/>
        <v>jam</v>
      </c>
      <c r="M14" s="104">
        <f t="shared" si="2"/>
        <v>3</v>
      </c>
      <c r="N14" s="104">
        <f t="shared" ref="N14:N25" si="3">M14</f>
        <v>3</v>
      </c>
      <c r="O14" s="105">
        <v>100</v>
      </c>
      <c r="P14" s="105">
        <v>98</v>
      </c>
      <c r="Q14" s="105">
        <f t="shared" ref="Q14:R25" si="4">F14</f>
        <v>0</v>
      </c>
      <c r="R14" s="105">
        <f t="shared" si="4"/>
        <v>0</v>
      </c>
      <c r="S14" s="106"/>
    </row>
    <row r="15" spans="1:19" ht="21" customHeight="1">
      <c r="A15" s="105">
        <v>3</v>
      </c>
      <c r="B15" s="288" t="s">
        <v>250</v>
      </c>
      <c r="C15" s="289"/>
      <c r="D15" s="103" t="s">
        <v>11</v>
      </c>
      <c r="E15" s="104">
        <v>1</v>
      </c>
      <c r="F15" s="104"/>
      <c r="G15" s="104"/>
      <c r="H15" s="107"/>
      <c r="I15" s="102">
        <f t="shared" si="1"/>
        <v>3</v>
      </c>
      <c r="J15" s="288" t="str">
        <f t="shared" ref="J15:J22" si="5">B15</f>
        <v>Membuat surat perihal CAWI perusahaan sampel SITASI 2021</v>
      </c>
      <c r="K15" s="289"/>
      <c r="L15" s="103" t="str">
        <f t="shared" ref="L15:L18" si="6">D15</f>
        <v>file</v>
      </c>
      <c r="M15" s="104">
        <f t="shared" ref="M15:M18" si="7">E15</f>
        <v>1</v>
      </c>
      <c r="N15" s="104">
        <f t="shared" si="3"/>
        <v>1</v>
      </c>
      <c r="O15" s="105">
        <v>100</v>
      </c>
      <c r="P15" s="105">
        <v>98</v>
      </c>
      <c r="Q15" s="105">
        <v>0</v>
      </c>
      <c r="R15" s="105">
        <v>0</v>
      </c>
      <c r="S15" s="106"/>
    </row>
    <row r="16" spans="1:19" ht="21" customHeight="1">
      <c r="A16" s="105">
        <v>4</v>
      </c>
      <c r="B16" s="288" t="s">
        <v>251</v>
      </c>
      <c r="C16" s="289"/>
      <c r="D16" s="103" t="s">
        <v>11</v>
      </c>
      <c r="E16" s="104">
        <v>1</v>
      </c>
      <c r="F16" s="104"/>
      <c r="G16" s="104"/>
      <c r="H16" s="107"/>
      <c r="I16" s="102">
        <f t="shared" si="1"/>
        <v>4</v>
      </c>
      <c r="J16" s="288" t="str">
        <f t="shared" si="5"/>
        <v>Membuat rekapitulasi monitoring perkebunan, peternakan, dan perikanan untuk mengisi FRA</v>
      </c>
      <c r="K16" s="289"/>
      <c r="L16" s="103" t="str">
        <f t="shared" si="6"/>
        <v>file</v>
      </c>
      <c r="M16" s="104">
        <f t="shared" si="7"/>
        <v>1</v>
      </c>
      <c r="N16" s="104">
        <f t="shared" si="3"/>
        <v>1</v>
      </c>
      <c r="O16" s="105">
        <v>100</v>
      </c>
      <c r="P16" s="105">
        <v>98</v>
      </c>
      <c r="Q16" s="105">
        <v>0</v>
      </c>
      <c r="R16" s="105">
        <v>0</v>
      </c>
      <c r="S16" s="106"/>
    </row>
    <row r="17" spans="1:19" ht="21" customHeight="1">
      <c r="A17" s="105">
        <v>5</v>
      </c>
      <c r="B17" s="288" t="s">
        <v>248</v>
      </c>
      <c r="C17" s="289"/>
      <c r="D17" s="103" t="s">
        <v>35</v>
      </c>
      <c r="E17" s="104">
        <v>4</v>
      </c>
      <c r="F17" s="104" t="s">
        <v>234</v>
      </c>
      <c r="G17" s="104">
        <v>1</v>
      </c>
      <c r="H17" s="107"/>
      <c r="I17" s="102">
        <f t="shared" si="1"/>
        <v>5</v>
      </c>
      <c r="J17" s="288" t="str">
        <f t="shared" si="5"/>
        <v>Mengikuti webinar SDGs SITASI 2021 tanggal 6 - 8 Oktober 2021</v>
      </c>
      <c r="K17" s="289"/>
      <c r="L17" s="103" t="str">
        <f t="shared" si="6"/>
        <v>jam</v>
      </c>
      <c r="M17" s="104">
        <f t="shared" si="7"/>
        <v>4</v>
      </c>
      <c r="N17" s="104">
        <f t="shared" si="3"/>
        <v>4</v>
      </c>
      <c r="O17" s="105">
        <v>100</v>
      </c>
      <c r="P17" s="105">
        <v>98</v>
      </c>
      <c r="Q17" s="105" t="str">
        <f t="shared" si="4"/>
        <v>V.C.3</v>
      </c>
      <c r="R17" s="105">
        <f t="shared" si="4"/>
        <v>1</v>
      </c>
      <c r="S17" s="106"/>
    </row>
    <row r="18" spans="1:19" ht="21" customHeight="1">
      <c r="A18" s="105">
        <v>6</v>
      </c>
      <c r="B18" s="288" t="s">
        <v>249</v>
      </c>
      <c r="C18" s="289"/>
      <c r="D18" s="103" t="s">
        <v>35</v>
      </c>
      <c r="E18" s="104">
        <v>14</v>
      </c>
      <c r="F18" s="104" t="s">
        <v>179</v>
      </c>
      <c r="G18" s="104">
        <f>0.015*14</f>
        <v>0.21</v>
      </c>
      <c r="H18" s="107"/>
      <c r="I18" s="102">
        <f t="shared" si="1"/>
        <v>6</v>
      </c>
      <c r="J18" s="288" t="str">
        <f t="shared" si="5"/>
        <v>Mengikuti pelatihan SDGs SITASI 2021 tanggal 7 - 8 Oktober 2021</v>
      </c>
      <c r="K18" s="289"/>
      <c r="L18" s="103" t="str">
        <f t="shared" si="6"/>
        <v>jam</v>
      </c>
      <c r="M18" s="104">
        <f t="shared" si="7"/>
        <v>14</v>
      </c>
      <c r="N18" s="104">
        <f t="shared" si="3"/>
        <v>14</v>
      </c>
      <c r="O18" s="105">
        <v>100</v>
      </c>
      <c r="P18" s="105">
        <v>98</v>
      </c>
      <c r="Q18" s="105" t="str">
        <f t="shared" si="4"/>
        <v>II.A.11</v>
      </c>
      <c r="R18" s="105">
        <f t="shared" si="4"/>
        <v>0.21</v>
      </c>
      <c r="S18" s="106"/>
    </row>
    <row r="19" spans="1:19" ht="21" customHeight="1">
      <c r="A19" s="105">
        <v>7</v>
      </c>
      <c r="B19" s="288" t="s">
        <v>242</v>
      </c>
      <c r="C19" s="289"/>
      <c r="D19" s="103" t="s">
        <v>11</v>
      </c>
      <c r="E19" s="104">
        <v>1</v>
      </c>
      <c r="F19" s="104"/>
      <c r="G19" s="104"/>
      <c r="H19" s="107"/>
      <c r="I19" s="102">
        <f t="shared" si="1"/>
        <v>7</v>
      </c>
      <c r="J19" s="288" t="str">
        <f t="shared" si="5"/>
        <v>Membantu approve data pemutakhiran SITASI 2021 Kab. Tanjab Barat</v>
      </c>
      <c r="K19" s="289"/>
      <c r="L19" s="103" t="str">
        <f t="shared" si="2"/>
        <v>file</v>
      </c>
      <c r="M19" s="104">
        <f t="shared" si="2"/>
        <v>1</v>
      </c>
      <c r="N19" s="104">
        <f t="shared" si="3"/>
        <v>1</v>
      </c>
      <c r="O19" s="105">
        <v>100</v>
      </c>
      <c r="P19" s="105">
        <v>98</v>
      </c>
      <c r="Q19" s="105">
        <f t="shared" si="4"/>
        <v>0</v>
      </c>
      <c r="R19" s="105">
        <f t="shared" si="4"/>
        <v>0</v>
      </c>
      <c r="S19" s="106"/>
    </row>
    <row r="20" spans="1:19" ht="21" customHeight="1">
      <c r="A20" s="105">
        <v>8</v>
      </c>
      <c r="B20" s="288" t="s">
        <v>243</v>
      </c>
      <c r="C20" s="289"/>
      <c r="D20" s="103" t="s">
        <v>11</v>
      </c>
      <c r="E20" s="104">
        <v>2</v>
      </c>
      <c r="F20" s="104"/>
      <c r="G20" s="104"/>
      <c r="H20" s="107"/>
      <c r="I20" s="102">
        <f t="shared" si="1"/>
        <v>8</v>
      </c>
      <c r="J20" s="288" t="str">
        <f t="shared" si="5"/>
        <v>Melakukan pengecekan raw data pemutakhiran SITASI 2021 Kab. Tanjab Barat dan Muaro Jambi</v>
      </c>
      <c r="K20" s="289"/>
      <c r="L20" s="103" t="str">
        <f t="shared" si="2"/>
        <v>file</v>
      </c>
      <c r="M20" s="104">
        <f t="shared" si="2"/>
        <v>2</v>
      </c>
      <c r="N20" s="104">
        <f t="shared" si="3"/>
        <v>2</v>
      </c>
      <c r="O20" s="105">
        <v>100</v>
      </c>
      <c r="P20" s="105">
        <v>98</v>
      </c>
      <c r="Q20" s="105">
        <f t="shared" si="4"/>
        <v>0</v>
      </c>
      <c r="R20" s="105">
        <f t="shared" si="4"/>
        <v>0</v>
      </c>
      <c r="S20" s="106"/>
    </row>
    <row r="21" spans="1:19" ht="21" customHeight="1">
      <c r="A21" s="105">
        <v>9</v>
      </c>
      <c r="B21" s="288" t="s">
        <v>244</v>
      </c>
      <c r="C21" s="289"/>
      <c r="D21" s="103" t="s">
        <v>245</v>
      </c>
      <c r="E21" s="104">
        <v>5</v>
      </c>
      <c r="F21" s="104"/>
      <c r="G21" s="104"/>
      <c r="H21" s="107"/>
      <c r="I21" s="102">
        <f t="shared" si="1"/>
        <v>9</v>
      </c>
      <c r="J21" s="288" t="str">
        <f t="shared" si="5"/>
        <v>Memperbaiki data pemtakhiran SITASI 2021 Kab. Muaro Jambi</v>
      </c>
      <c r="K21" s="289"/>
      <c r="L21" s="103" t="str">
        <f t="shared" si="2"/>
        <v>ruta</v>
      </c>
      <c r="M21" s="104">
        <f t="shared" si="2"/>
        <v>5</v>
      </c>
      <c r="N21" s="104">
        <f t="shared" si="3"/>
        <v>5</v>
      </c>
      <c r="O21" s="105">
        <v>100</v>
      </c>
      <c r="P21" s="105">
        <v>98</v>
      </c>
      <c r="Q21" s="105">
        <f t="shared" si="4"/>
        <v>0</v>
      </c>
      <c r="R21" s="105">
        <f t="shared" si="4"/>
        <v>0</v>
      </c>
      <c r="S21" s="106"/>
    </row>
    <row r="22" spans="1:19" ht="21" customHeight="1">
      <c r="A22" s="105">
        <v>10</v>
      </c>
      <c r="B22" s="288" t="s">
        <v>241</v>
      </c>
      <c r="C22" s="289"/>
      <c r="D22" s="103" t="s">
        <v>35</v>
      </c>
      <c r="E22" s="104">
        <v>17</v>
      </c>
      <c r="F22" s="104" t="s">
        <v>179</v>
      </c>
      <c r="G22" s="104">
        <f>0.015*17</f>
        <v>0.255</v>
      </c>
      <c r="H22" s="107"/>
      <c r="I22" s="102">
        <f t="shared" si="1"/>
        <v>10</v>
      </c>
      <c r="J22" s="288" t="str">
        <f t="shared" si="5"/>
        <v>Mengikuti Pelatihan Survei KSA dan Ubinan Provinsi Jambi tanggal 14 - 16 Oktober 2021</v>
      </c>
      <c r="K22" s="289"/>
      <c r="L22" s="103" t="str">
        <f t="shared" si="2"/>
        <v>jam</v>
      </c>
      <c r="M22" s="104">
        <f t="shared" si="2"/>
        <v>17</v>
      </c>
      <c r="N22" s="104">
        <f t="shared" si="3"/>
        <v>17</v>
      </c>
      <c r="O22" s="105">
        <v>100</v>
      </c>
      <c r="P22" s="105">
        <v>98</v>
      </c>
      <c r="Q22" s="105" t="str">
        <f t="shared" si="4"/>
        <v>II.A.11</v>
      </c>
      <c r="R22" s="105">
        <f t="shared" si="4"/>
        <v>0.255</v>
      </c>
      <c r="S22" s="106"/>
    </row>
    <row r="23" spans="1:19" ht="21" customHeight="1">
      <c r="A23" s="105">
        <v>11</v>
      </c>
      <c r="B23" s="288" t="s">
        <v>246</v>
      </c>
      <c r="C23" s="289"/>
      <c r="D23" s="103" t="s">
        <v>18</v>
      </c>
      <c r="E23" s="104">
        <v>20</v>
      </c>
      <c r="F23" s="104"/>
      <c r="G23" s="104"/>
      <c r="H23" s="107"/>
      <c r="I23" s="102">
        <f t="shared" si="1"/>
        <v>11</v>
      </c>
      <c r="J23" s="288" t="str">
        <f t="shared" si="1"/>
        <v>Melakukan entri data perkebunan triwulanan</v>
      </c>
      <c r="K23" s="289"/>
      <c r="L23" s="103" t="str">
        <f t="shared" si="2"/>
        <v>dok</v>
      </c>
      <c r="M23" s="104">
        <f t="shared" si="2"/>
        <v>20</v>
      </c>
      <c r="N23" s="104">
        <f t="shared" si="3"/>
        <v>20</v>
      </c>
      <c r="O23" s="105">
        <v>100</v>
      </c>
      <c r="P23" s="105">
        <v>98</v>
      </c>
      <c r="Q23" s="105">
        <f t="shared" si="4"/>
        <v>0</v>
      </c>
      <c r="R23" s="105">
        <f t="shared" si="4"/>
        <v>0</v>
      </c>
      <c r="S23" s="106"/>
    </row>
    <row r="24" spans="1:19" ht="21" customHeight="1">
      <c r="A24" s="105">
        <v>12</v>
      </c>
      <c r="B24" s="288" t="s">
        <v>247</v>
      </c>
      <c r="C24" s="289"/>
      <c r="D24" s="103" t="s">
        <v>11</v>
      </c>
      <c r="E24" s="104">
        <v>1</v>
      </c>
      <c r="F24" s="104"/>
      <c r="G24" s="104"/>
      <c r="H24" s="107"/>
      <c r="I24" s="102">
        <f t="shared" si="1"/>
        <v>12</v>
      </c>
      <c r="J24" s="288" t="str">
        <f t="shared" si="1"/>
        <v>Membuat surat pengecekan DSRT SITASI 2021 ke kabupaten/kota</v>
      </c>
      <c r="K24" s="289"/>
      <c r="L24" s="103" t="str">
        <f t="shared" si="2"/>
        <v>file</v>
      </c>
      <c r="M24" s="104">
        <f t="shared" si="2"/>
        <v>1</v>
      </c>
      <c r="N24" s="104">
        <f t="shared" si="3"/>
        <v>1</v>
      </c>
      <c r="O24" s="105">
        <v>100</v>
      </c>
      <c r="P24" s="105">
        <v>98</v>
      </c>
      <c r="Q24" s="105">
        <f t="shared" si="4"/>
        <v>0</v>
      </c>
      <c r="R24" s="105">
        <f t="shared" si="4"/>
        <v>0</v>
      </c>
      <c r="S24" s="106"/>
    </row>
    <row r="25" spans="1:19" ht="21" customHeight="1">
      <c r="A25" s="105">
        <v>13</v>
      </c>
      <c r="B25" s="288" t="s">
        <v>252</v>
      </c>
      <c r="C25" s="289"/>
      <c r="D25" s="103" t="s">
        <v>35</v>
      </c>
      <c r="E25" s="104">
        <v>2</v>
      </c>
      <c r="F25" s="104" t="s">
        <v>179</v>
      </c>
      <c r="G25" s="104">
        <f>0.015*2</f>
        <v>0.03</v>
      </c>
      <c r="H25" s="107"/>
      <c r="I25" s="102">
        <f t="shared" si="1"/>
        <v>13</v>
      </c>
      <c r="J25" s="288" t="str">
        <f t="shared" si="1"/>
        <v>Mengikuti kegiatan Aksi tema "Public Speaking" tanggal 22 Oktober 2021</v>
      </c>
      <c r="K25" s="289"/>
      <c r="L25" s="103" t="str">
        <f t="shared" si="2"/>
        <v>jam</v>
      </c>
      <c r="M25" s="104">
        <f t="shared" si="2"/>
        <v>2</v>
      </c>
      <c r="N25" s="104">
        <f t="shared" si="3"/>
        <v>2</v>
      </c>
      <c r="O25" s="105">
        <v>100</v>
      </c>
      <c r="P25" s="105">
        <v>98</v>
      </c>
      <c r="Q25" s="105" t="str">
        <f t="shared" si="4"/>
        <v>II.A.11</v>
      </c>
      <c r="R25" s="105">
        <f t="shared" si="4"/>
        <v>0.03</v>
      </c>
      <c r="S25" s="106"/>
    </row>
    <row r="26" spans="1:19" ht="21" customHeight="1">
      <c r="A26" s="212">
        <v>14</v>
      </c>
      <c r="B26" s="288" t="s">
        <v>259</v>
      </c>
      <c r="C26" s="289"/>
      <c r="D26" s="210"/>
      <c r="E26" s="211"/>
      <c r="F26" s="211"/>
      <c r="G26" s="211"/>
      <c r="H26" s="214"/>
      <c r="I26" s="209">
        <f t="shared" si="1"/>
        <v>14</v>
      </c>
      <c r="J26" s="288" t="s">
        <v>259</v>
      </c>
      <c r="K26" s="289"/>
      <c r="L26" s="103"/>
      <c r="M26" s="104"/>
      <c r="N26" s="104"/>
      <c r="O26" s="105"/>
      <c r="P26" s="105"/>
      <c r="Q26" s="212"/>
      <c r="R26" s="212"/>
      <c r="S26" s="213"/>
    </row>
    <row r="27" spans="1:19" ht="13.5" customHeight="1">
      <c r="A27" s="111"/>
      <c r="B27" s="334"/>
      <c r="C27" s="335"/>
      <c r="D27" s="111"/>
      <c r="E27" s="111"/>
      <c r="F27" s="111"/>
      <c r="G27" s="111"/>
      <c r="H27" s="112"/>
      <c r="I27" s="215"/>
      <c r="J27" s="340"/>
      <c r="K27" s="340"/>
      <c r="L27" s="103"/>
      <c r="M27" s="103"/>
      <c r="N27" s="104"/>
      <c r="O27" s="105"/>
      <c r="P27" s="105"/>
      <c r="Q27" s="111"/>
      <c r="R27" s="111"/>
      <c r="S27" s="216"/>
    </row>
    <row r="28" spans="1:19" ht="13.5" customHeight="1">
      <c r="A28" s="311" t="s">
        <v>12</v>
      </c>
      <c r="B28" s="312"/>
      <c r="C28" s="312"/>
      <c r="D28" s="312"/>
      <c r="E28" s="312"/>
      <c r="F28" s="154"/>
      <c r="G28" s="154"/>
      <c r="H28" s="113"/>
      <c r="I28" s="311" t="s">
        <v>29</v>
      </c>
      <c r="J28" s="312"/>
      <c r="K28" s="312"/>
      <c r="L28" s="312"/>
      <c r="M28" s="312"/>
      <c r="N28" s="313"/>
      <c r="O28" s="55">
        <f>AVERAGE(O13:O27)</f>
        <v>100</v>
      </c>
      <c r="P28" s="55">
        <f>AVERAGE(P13:P27)</f>
        <v>98</v>
      </c>
      <c r="Q28" s="79"/>
      <c r="R28" s="79"/>
      <c r="S28" s="273"/>
    </row>
    <row r="29" spans="1:19" ht="13.5" customHeight="1">
      <c r="A29" s="152"/>
      <c r="B29" s="115"/>
      <c r="C29" s="115"/>
      <c r="D29" s="115"/>
      <c r="E29" s="115"/>
      <c r="F29" s="115"/>
      <c r="G29" s="115"/>
      <c r="H29" s="116"/>
      <c r="I29" s="311" t="s">
        <v>30</v>
      </c>
      <c r="J29" s="312"/>
      <c r="K29" s="312"/>
      <c r="L29" s="312"/>
      <c r="M29" s="312"/>
      <c r="N29" s="313"/>
      <c r="O29" s="276">
        <f>AVERAGE(O28:P28)</f>
        <v>99</v>
      </c>
      <c r="P29" s="277"/>
      <c r="Q29" s="80"/>
      <c r="R29" s="80"/>
      <c r="S29" s="274"/>
    </row>
    <row r="30" spans="1:19">
      <c r="A30" s="152"/>
      <c r="B30" s="119" t="s">
        <v>13</v>
      </c>
      <c r="D30" s="115"/>
      <c r="H30" s="116"/>
      <c r="I30" s="152"/>
      <c r="J30" s="115"/>
      <c r="K30" s="115"/>
      <c r="L30" s="153"/>
      <c r="M30" s="152"/>
      <c r="N30" s="152"/>
      <c r="O30" s="118"/>
      <c r="P30" s="118"/>
      <c r="Q30" s="118"/>
      <c r="R30" s="118"/>
      <c r="S30" s="116"/>
    </row>
    <row r="31" spans="1:19">
      <c r="A31" s="152"/>
      <c r="B31" s="115" t="s">
        <v>199</v>
      </c>
      <c r="D31" s="115"/>
      <c r="H31" s="116"/>
      <c r="I31" s="152"/>
      <c r="J31" s="119" t="s">
        <v>31</v>
      </c>
      <c r="K31" s="120"/>
      <c r="L31" s="153"/>
      <c r="M31" s="155"/>
      <c r="N31" s="155"/>
      <c r="O31" s="118"/>
      <c r="P31" s="118"/>
      <c r="Q31" s="118"/>
      <c r="R31" s="118"/>
      <c r="S31" s="116"/>
    </row>
    <row r="32" spans="1:19">
      <c r="A32" s="152"/>
      <c r="B32" s="115"/>
      <c r="C32" s="115"/>
      <c r="D32" s="115"/>
      <c r="E32" s="115"/>
      <c r="F32" s="115"/>
      <c r="G32" s="115"/>
      <c r="H32" s="116"/>
      <c r="I32" s="152"/>
      <c r="J32" s="115" t="s">
        <v>237</v>
      </c>
      <c r="K32" s="152"/>
      <c r="L32" s="153"/>
      <c r="M32" s="155"/>
      <c r="N32" s="155"/>
      <c r="O32" s="118"/>
      <c r="P32" s="118"/>
      <c r="Q32" s="118"/>
      <c r="R32" s="118"/>
      <c r="S32" s="116"/>
    </row>
    <row r="33" spans="1:19">
      <c r="A33" s="152"/>
      <c r="B33" s="331" t="s">
        <v>14</v>
      </c>
      <c r="C33" s="331"/>
      <c r="D33" s="331" t="s">
        <v>15</v>
      </c>
      <c r="E33" s="331"/>
      <c r="F33" s="331"/>
      <c r="G33" s="331"/>
      <c r="H33" s="331"/>
      <c r="I33" s="152"/>
      <c r="J33" s="115"/>
      <c r="K33" s="115"/>
      <c r="L33" s="153"/>
      <c r="M33" s="152"/>
      <c r="N33" s="152"/>
      <c r="O33" s="118"/>
      <c r="P33" s="118"/>
      <c r="Q33" s="118"/>
      <c r="R33" s="118"/>
      <c r="S33" s="116"/>
    </row>
    <row r="34" spans="1:19" ht="32.25" customHeight="1">
      <c r="A34" s="152"/>
      <c r="B34" s="155"/>
      <c r="C34" s="155"/>
      <c r="D34" s="115"/>
      <c r="E34" s="152"/>
      <c r="F34" s="152"/>
      <c r="G34" s="152"/>
      <c r="I34" s="152"/>
      <c r="J34" s="331" t="s">
        <v>14</v>
      </c>
      <c r="K34" s="331"/>
      <c r="L34" s="153"/>
      <c r="M34" s="155"/>
      <c r="N34" s="331" t="s">
        <v>15</v>
      </c>
      <c r="O34" s="331"/>
      <c r="P34" s="331"/>
      <c r="Q34" s="331"/>
      <c r="R34" s="331"/>
      <c r="S34" s="331"/>
    </row>
    <row r="35" spans="1:19">
      <c r="A35" s="152"/>
      <c r="B35" s="333" t="s">
        <v>33</v>
      </c>
      <c r="C35" s="333"/>
      <c r="D35" s="333" t="s">
        <v>206</v>
      </c>
      <c r="E35" s="333"/>
      <c r="F35" s="333"/>
      <c r="G35" s="333"/>
      <c r="H35" s="333"/>
      <c r="I35" s="152"/>
      <c r="J35" s="332"/>
      <c r="K35" s="332"/>
      <c r="L35" s="88"/>
      <c r="M35" s="152"/>
      <c r="N35" s="152"/>
      <c r="O35" s="155"/>
      <c r="P35" s="118"/>
      <c r="Q35" s="118"/>
      <c r="R35" s="118"/>
      <c r="S35" s="116"/>
    </row>
    <row r="36" spans="1:19">
      <c r="B36" s="331" t="s">
        <v>17</v>
      </c>
      <c r="C36" s="331"/>
      <c r="D36" s="330" t="s">
        <v>207</v>
      </c>
      <c r="E36" s="330"/>
      <c r="F36" s="330"/>
      <c r="G36" s="330"/>
      <c r="H36" s="330"/>
      <c r="I36" s="152"/>
      <c r="J36" s="333" t="s">
        <v>33</v>
      </c>
      <c r="K36" s="333"/>
      <c r="L36" s="153"/>
      <c r="M36" s="155"/>
      <c r="N36" s="333" t="s">
        <v>206</v>
      </c>
      <c r="O36" s="333"/>
      <c r="P36" s="333"/>
      <c r="Q36" s="333"/>
      <c r="R36" s="333"/>
      <c r="S36" s="333"/>
    </row>
    <row r="37" spans="1:19">
      <c r="A37" s="152"/>
      <c r="B37" s="115"/>
      <c r="C37" s="115"/>
      <c r="D37" s="115"/>
      <c r="E37" s="116"/>
      <c r="F37" s="116"/>
      <c r="G37" s="116"/>
      <c r="I37" s="152"/>
      <c r="J37" s="331" t="s">
        <v>17</v>
      </c>
      <c r="K37" s="331"/>
      <c r="L37" s="153"/>
      <c r="M37" s="155"/>
      <c r="N37" s="330" t="s">
        <v>207</v>
      </c>
      <c r="O37" s="330"/>
      <c r="P37" s="330"/>
      <c r="Q37" s="330"/>
      <c r="R37" s="330"/>
      <c r="S37" s="330"/>
    </row>
  </sheetData>
  <mergeCells count="73">
    <mergeCell ref="N36:S36"/>
    <mergeCell ref="J37:K37"/>
    <mergeCell ref="N37:S37"/>
    <mergeCell ref="B35:C35"/>
    <mergeCell ref="D35:H35"/>
    <mergeCell ref="J35:K35"/>
    <mergeCell ref="B36:C36"/>
    <mergeCell ref="D36:H36"/>
    <mergeCell ref="J36:K36"/>
    <mergeCell ref="J34:K34"/>
    <mergeCell ref="N34:S34"/>
    <mergeCell ref="B27:C27"/>
    <mergeCell ref="J27:K27"/>
    <mergeCell ref="A28:E28"/>
    <mergeCell ref="I28:N28"/>
    <mergeCell ref="S28:S29"/>
    <mergeCell ref="I29:N29"/>
    <mergeCell ref="O29:P29"/>
    <mergeCell ref="B33:C33"/>
    <mergeCell ref="D33:H33"/>
    <mergeCell ref="B24:C24"/>
    <mergeCell ref="J24:K24"/>
    <mergeCell ref="B25:C25"/>
    <mergeCell ref="J25:K25"/>
    <mergeCell ref="B22:C22"/>
    <mergeCell ref="J22:K22"/>
    <mergeCell ref="B23:C23"/>
    <mergeCell ref="J23:K23"/>
    <mergeCell ref="B18:C18"/>
    <mergeCell ref="J18:K18"/>
    <mergeCell ref="B19:C19"/>
    <mergeCell ref="J19:K19"/>
    <mergeCell ref="B20:C20"/>
    <mergeCell ref="J20:K20"/>
    <mergeCell ref="B13:C13"/>
    <mergeCell ref="J13:K13"/>
    <mergeCell ref="B14:C14"/>
    <mergeCell ref="J14:K14"/>
    <mergeCell ref="B17:C17"/>
    <mergeCell ref="J17:K17"/>
    <mergeCell ref="J16:K16"/>
    <mergeCell ref="P9:P10"/>
    <mergeCell ref="Q9:Q10"/>
    <mergeCell ref="B21:C21"/>
    <mergeCell ref="J21:K21"/>
    <mergeCell ref="B11:C11"/>
    <mergeCell ref="J11:K11"/>
    <mergeCell ref="G9:G10"/>
    <mergeCell ref="H9:H10"/>
    <mergeCell ref="I9:I10"/>
    <mergeCell ref="J9:K10"/>
    <mergeCell ref="L9:L10"/>
    <mergeCell ref="M9:O9"/>
    <mergeCell ref="J12:K12"/>
    <mergeCell ref="B15:C15"/>
    <mergeCell ref="B16:C16"/>
    <mergeCell ref="J15:K15"/>
    <mergeCell ref="B26:C26"/>
    <mergeCell ref="J26:K26"/>
    <mergeCell ref="F9:F10"/>
    <mergeCell ref="P1:S1"/>
    <mergeCell ref="A2:H2"/>
    <mergeCell ref="I2:S2"/>
    <mergeCell ref="A4:B4"/>
    <mergeCell ref="A5:B5"/>
    <mergeCell ref="A6:B6"/>
    <mergeCell ref="R9:R10"/>
    <mergeCell ref="S9:S10"/>
    <mergeCell ref="A7:B7"/>
    <mergeCell ref="A9:A10"/>
    <mergeCell ref="B9:C10"/>
    <mergeCell ref="D9:D10"/>
    <mergeCell ref="E9:E10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9" orientation="landscape" horizontalDpi="4294967293" r:id="rId1"/>
  <colBreaks count="1" manualBreakCount="1">
    <brk id="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view="pageBreakPreview" zoomScale="90" zoomScaleNormal="100" zoomScaleSheetLayoutView="90" workbookViewId="0">
      <selection activeCell="D25" sqref="D25:H25"/>
    </sheetView>
  </sheetViews>
  <sheetFormatPr defaultRowHeight="14.25"/>
  <cols>
    <col min="1" max="1" width="4.85546875" style="139" customWidth="1"/>
    <col min="2" max="2" width="14.42578125" style="42" customWidth="1"/>
    <col min="3" max="3" width="67.5703125" style="42" customWidth="1"/>
    <col min="4" max="4" width="8.140625" style="42" customWidth="1"/>
    <col min="5" max="7" width="10.28515625" style="42" customWidth="1"/>
    <col min="8" max="8" width="7.7109375" style="42" customWidth="1"/>
    <col min="9" max="9" width="4.28515625" style="42" customWidth="1"/>
    <col min="10" max="10" width="9.140625" style="42"/>
    <col min="11" max="11" width="71.85546875" style="42" customWidth="1"/>
    <col min="12" max="12" width="7.28515625" style="42" customWidth="1"/>
    <col min="13" max="13" width="6.140625" style="42" customWidth="1"/>
    <col min="14" max="14" width="8.28515625" style="42" customWidth="1"/>
    <col min="15" max="15" width="5.140625" style="42" customWidth="1"/>
    <col min="16" max="16" width="7.7109375" style="42" customWidth="1"/>
    <col min="17" max="17" width="8.7109375" style="42" customWidth="1"/>
    <col min="18" max="18" width="6.7109375" style="42" customWidth="1"/>
    <col min="19" max="19" width="5.42578125" style="42" customWidth="1"/>
    <col min="20" max="258" width="9.140625" style="42"/>
    <col min="259" max="259" width="6.28515625" style="42" customWidth="1"/>
    <col min="260" max="260" width="14.42578125" style="42" customWidth="1"/>
    <col min="261" max="261" width="52.5703125" style="42" customWidth="1"/>
    <col min="262" max="262" width="10" style="42" customWidth="1"/>
    <col min="263" max="263" width="11" style="42" customWidth="1"/>
    <col min="264" max="264" width="16.5703125" style="42" customWidth="1"/>
    <col min="265" max="514" width="9.140625" style="42"/>
    <col min="515" max="515" width="6.28515625" style="42" customWidth="1"/>
    <col min="516" max="516" width="14.42578125" style="42" customWidth="1"/>
    <col min="517" max="517" width="52.5703125" style="42" customWidth="1"/>
    <col min="518" max="518" width="10" style="42" customWidth="1"/>
    <col min="519" max="519" width="11" style="42" customWidth="1"/>
    <col min="520" max="520" width="16.5703125" style="42" customWidth="1"/>
    <col min="521" max="770" width="9.140625" style="42"/>
    <col min="771" max="771" width="6.28515625" style="42" customWidth="1"/>
    <col min="772" max="772" width="14.42578125" style="42" customWidth="1"/>
    <col min="773" max="773" width="52.5703125" style="42" customWidth="1"/>
    <col min="774" max="774" width="10" style="42" customWidth="1"/>
    <col min="775" max="775" width="11" style="42" customWidth="1"/>
    <col min="776" max="776" width="16.5703125" style="42" customWidth="1"/>
    <col min="777" max="1026" width="9.140625" style="42"/>
    <col min="1027" max="1027" width="6.28515625" style="42" customWidth="1"/>
    <col min="1028" max="1028" width="14.42578125" style="42" customWidth="1"/>
    <col min="1029" max="1029" width="52.5703125" style="42" customWidth="1"/>
    <col min="1030" max="1030" width="10" style="42" customWidth="1"/>
    <col min="1031" max="1031" width="11" style="42" customWidth="1"/>
    <col min="1032" max="1032" width="16.5703125" style="42" customWidth="1"/>
    <col min="1033" max="1282" width="9.140625" style="42"/>
    <col min="1283" max="1283" width="6.28515625" style="42" customWidth="1"/>
    <col min="1284" max="1284" width="14.42578125" style="42" customWidth="1"/>
    <col min="1285" max="1285" width="52.5703125" style="42" customWidth="1"/>
    <col min="1286" max="1286" width="10" style="42" customWidth="1"/>
    <col min="1287" max="1287" width="11" style="42" customWidth="1"/>
    <col min="1288" max="1288" width="16.5703125" style="42" customWidth="1"/>
    <col min="1289" max="1538" width="9.140625" style="42"/>
    <col min="1539" max="1539" width="6.28515625" style="42" customWidth="1"/>
    <col min="1540" max="1540" width="14.42578125" style="42" customWidth="1"/>
    <col min="1541" max="1541" width="52.5703125" style="42" customWidth="1"/>
    <col min="1542" max="1542" width="10" style="42" customWidth="1"/>
    <col min="1543" max="1543" width="11" style="42" customWidth="1"/>
    <col min="1544" max="1544" width="16.5703125" style="42" customWidth="1"/>
    <col min="1545" max="1794" width="9.140625" style="42"/>
    <col min="1795" max="1795" width="6.28515625" style="42" customWidth="1"/>
    <col min="1796" max="1796" width="14.42578125" style="42" customWidth="1"/>
    <col min="1797" max="1797" width="52.5703125" style="42" customWidth="1"/>
    <col min="1798" max="1798" width="10" style="42" customWidth="1"/>
    <col min="1799" max="1799" width="11" style="42" customWidth="1"/>
    <col min="1800" max="1800" width="16.5703125" style="42" customWidth="1"/>
    <col min="1801" max="2050" width="9.140625" style="42"/>
    <col min="2051" max="2051" width="6.28515625" style="42" customWidth="1"/>
    <col min="2052" max="2052" width="14.42578125" style="42" customWidth="1"/>
    <col min="2053" max="2053" width="52.5703125" style="42" customWidth="1"/>
    <col min="2054" max="2054" width="10" style="42" customWidth="1"/>
    <col min="2055" max="2055" width="11" style="42" customWidth="1"/>
    <col min="2056" max="2056" width="16.5703125" style="42" customWidth="1"/>
    <col min="2057" max="2306" width="9.140625" style="42"/>
    <col min="2307" max="2307" width="6.28515625" style="42" customWidth="1"/>
    <col min="2308" max="2308" width="14.42578125" style="42" customWidth="1"/>
    <col min="2309" max="2309" width="52.5703125" style="42" customWidth="1"/>
    <col min="2310" max="2310" width="10" style="42" customWidth="1"/>
    <col min="2311" max="2311" width="11" style="42" customWidth="1"/>
    <col min="2312" max="2312" width="16.5703125" style="42" customWidth="1"/>
    <col min="2313" max="2562" width="9.140625" style="42"/>
    <col min="2563" max="2563" width="6.28515625" style="42" customWidth="1"/>
    <col min="2564" max="2564" width="14.42578125" style="42" customWidth="1"/>
    <col min="2565" max="2565" width="52.5703125" style="42" customWidth="1"/>
    <col min="2566" max="2566" width="10" style="42" customWidth="1"/>
    <col min="2567" max="2567" width="11" style="42" customWidth="1"/>
    <col min="2568" max="2568" width="16.5703125" style="42" customWidth="1"/>
    <col min="2569" max="2818" width="9.140625" style="42"/>
    <col min="2819" max="2819" width="6.28515625" style="42" customWidth="1"/>
    <col min="2820" max="2820" width="14.42578125" style="42" customWidth="1"/>
    <col min="2821" max="2821" width="52.5703125" style="42" customWidth="1"/>
    <col min="2822" max="2822" width="10" style="42" customWidth="1"/>
    <col min="2823" max="2823" width="11" style="42" customWidth="1"/>
    <col min="2824" max="2824" width="16.5703125" style="42" customWidth="1"/>
    <col min="2825" max="3074" width="9.140625" style="42"/>
    <col min="3075" max="3075" width="6.28515625" style="42" customWidth="1"/>
    <col min="3076" max="3076" width="14.42578125" style="42" customWidth="1"/>
    <col min="3077" max="3077" width="52.5703125" style="42" customWidth="1"/>
    <col min="3078" max="3078" width="10" style="42" customWidth="1"/>
    <col min="3079" max="3079" width="11" style="42" customWidth="1"/>
    <col min="3080" max="3080" width="16.5703125" style="42" customWidth="1"/>
    <col min="3081" max="3330" width="9.140625" style="42"/>
    <col min="3331" max="3331" width="6.28515625" style="42" customWidth="1"/>
    <col min="3332" max="3332" width="14.42578125" style="42" customWidth="1"/>
    <col min="3333" max="3333" width="52.5703125" style="42" customWidth="1"/>
    <col min="3334" max="3334" width="10" style="42" customWidth="1"/>
    <col min="3335" max="3335" width="11" style="42" customWidth="1"/>
    <col min="3336" max="3336" width="16.5703125" style="42" customWidth="1"/>
    <col min="3337" max="3586" width="9.140625" style="42"/>
    <col min="3587" max="3587" width="6.28515625" style="42" customWidth="1"/>
    <col min="3588" max="3588" width="14.42578125" style="42" customWidth="1"/>
    <col min="3589" max="3589" width="52.5703125" style="42" customWidth="1"/>
    <col min="3590" max="3590" width="10" style="42" customWidth="1"/>
    <col min="3591" max="3591" width="11" style="42" customWidth="1"/>
    <col min="3592" max="3592" width="16.5703125" style="42" customWidth="1"/>
    <col min="3593" max="3842" width="9.140625" style="42"/>
    <col min="3843" max="3843" width="6.28515625" style="42" customWidth="1"/>
    <col min="3844" max="3844" width="14.42578125" style="42" customWidth="1"/>
    <col min="3845" max="3845" width="52.5703125" style="42" customWidth="1"/>
    <col min="3846" max="3846" width="10" style="42" customWidth="1"/>
    <col min="3847" max="3847" width="11" style="42" customWidth="1"/>
    <col min="3848" max="3848" width="16.5703125" style="42" customWidth="1"/>
    <col min="3849" max="4098" width="9.140625" style="42"/>
    <col min="4099" max="4099" width="6.28515625" style="42" customWidth="1"/>
    <col min="4100" max="4100" width="14.42578125" style="42" customWidth="1"/>
    <col min="4101" max="4101" width="52.5703125" style="42" customWidth="1"/>
    <col min="4102" max="4102" width="10" style="42" customWidth="1"/>
    <col min="4103" max="4103" width="11" style="42" customWidth="1"/>
    <col min="4104" max="4104" width="16.5703125" style="42" customWidth="1"/>
    <col min="4105" max="4354" width="9.140625" style="42"/>
    <col min="4355" max="4355" width="6.28515625" style="42" customWidth="1"/>
    <col min="4356" max="4356" width="14.42578125" style="42" customWidth="1"/>
    <col min="4357" max="4357" width="52.5703125" style="42" customWidth="1"/>
    <col min="4358" max="4358" width="10" style="42" customWidth="1"/>
    <col min="4359" max="4359" width="11" style="42" customWidth="1"/>
    <col min="4360" max="4360" width="16.5703125" style="42" customWidth="1"/>
    <col min="4361" max="4610" width="9.140625" style="42"/>
    <col min="4611" max="4611" width="6.28515625" style="42" customWidth="1"/>
    <col min="4612" max="4612" width="14.42578125" style="42" customWidth="1"/>
    <col min="4613" max="4613" width="52.5703125" style="42" customWidth="1"/>
    <col min="4614" max="4614" width="10" style="42" customWidth="1"/>
    <col min="4615" max="4615" width="11" style="42" customWidth="1"/>
    <col min="4616" max="4616" width="16.5703125" style="42" customWidth="1"/>
    <col min="4617" max="4866" width="9.140625" style="42"/>
    <col min="4867" max="4867" width="6.28515625" style="42" customWidth="1"/>
    <col min="4868" max="4868" width="14.42578125" style="42" customWidth="1"/>
    <col min="4869" max="4869" width="52.5703125" style="42" customWidth="1"/>
    <col min="4870" max="4870" width="10" style="42" customWidth="1"/>
    <col min="4871" max="4871" width="11" style="42" customWidth="1"/>
    <col min="4872" max="4872" width="16.5703125" style="42" customWidth="1"/>
    <col min="4873" max="5122" width="9.140625" style="42"/>
    <col min="5123" max="5123" width="6.28515625" style="42" customWidth="1"/>
    <col min="5124" max="5124" width="14.42578125" style="42" customWidth="1"/>
    <col min="5125" max="5125" width="52.5703125" style="42" customWidth="1"/>
    <col min="5126" max="5126" width="10" style="42" customWidth="1"/>
    <col min="5127" max="5127" width="11" style="42" customWidth="1"/>
    <col min="5128" max="5128" width="16.5703125" style="42" customWidth="1"/>
    <col min="5129" max="5378" width="9.140625" style="42"/>
    <col min="5379" max="5379" width="6.28515625" style="42" customWidth="1"/>
    <col min="5380" max="5380" width="14.42578125" style="42" customWidth="1"/>
    <col min="5381" max="5381" width="52.5703125" style="42" customWidth="1"/>
    <col min="5382" max="5382" width="10" style="42" customWidth="1"/>
    <col min="5383" max="5383" width="11" style="42" customWidth="1"/>
    <col min="5384" max="5384" width="16.5703125" style="42" customWidth="1"/>
    <col min="5385" max="5634" width="9.140625" style="42"/>
    <col min="5635" max="5635" width="6.28515625" style="42" customWidth="1"/>
    <col min="5636" max="5636" width="14.42578125" style="42" customWidth="1"/>
    <col min="5637" max="5637" width="52.5703125" style="42" customWidth="1"/>
    <col min="5638" max="5638" width="10" style="42" customWidth="1"/>
    <col min="5639" max="5639" width="11" style="42" customWidth="1"/>
    <col min="5640" max="5640" width="16.5703125" style="42" customWidth="1"/>
    <col min="5641" max="5890" width="9.140625" style="42"/>
    <col min="5891" max="5891" width="6.28515625" style="42" customWidth="1"/>
    <col min="5892" max="5892" width="14.42578125" style="42" customWidth="1"/>
    <col min="5893" max="5893" width="52.5703125" style="42" customWidth="1"/>
    <col min="5894" max="5894" width="10" style="42" customWidth="1"/>
    <col min="5895" max="5895" width="11" style="42" customWidth="1"/>
    <col min="5896" max="5896" width="16.5703125" style="42" customWidth="1"/>
    <col min="5897" max="6146" width="9.140625" style="42"/>
    <col min="6147" max="6147" width="6.28515625" style="42" customWidth="1"/>
    <col min="6148" max="6148" width="14.42578125" style="42" customWidth="1"/>
    <col min="6149" max="6149" width="52.5703125" style="42" customWidth="1"/>
    <col min="6150" max="6150" width="10" style="42" customWidth="1"/>
    <col min="6151" max="6151" width="11" style="42" customWidth="1"/>
    <col min="6152" max="6152" width="16.5703125" style="42" customWidth="1"/>
    <col min="6153" max="6402" width="9.140625" style="42"/>
    <col min="6403" max="6403" width="6.28515625" style="42" customWidth="1"/>
    <col min="6404" max="6404" width="14.42578125" style="42" customWidth="1"/>
    <col min="6405" max="6405" width="52.5703125" style="42" customWidth="1"/>
    <col min="6406" max="6406" width="10" style="42" customWidth="1"/>
    <col min="6407" max="6407" width="11" style="42" customWidth="1"/>
    <col min="6408" max="6408" width="16.5703125" style="42" customWidth="1"/>
    <col min="6409" max="6658" width="9.140625" style="42"/>
    <col min="6659" max="6659" width="6.28515625" style="42" customWidth="1"/>
    <col min="6660" max="6660" width="14.42578125" style="42" customWidth="1"/>
    <col min="6661" max="6661" width="52.5703125" style="42" customWidth="1"/>
    <col min="6662" max="6662" width="10" style="42" customWidth="1"/>
    <col min="6663" max="6663" width="11" style="42" customWidth="1"/>
    <col min="6664" max="6664" width="16.5703125" style="42" customWidth="1"/>
    <col min="6665" max="6914" width="9.140625" style="42"/>
    <col min="6915" max="6915" width="6.28515625" style="42" customWidth="1"/>
    <col min="6916" max="6916" width="14.42578125" style="42" customWidth="1"/>
    <col min="6917" max="6917" width="52.5703125" style="42" customWidth="1"/>
    <col min="6918" max="6918" width="10" style="42" customWidth="1"/>
    <col min="6919" max="6919" width="11" style="42" customWidth="1"/>
    <col min="6920" max="6920" width="16.5703125" style="42" customWidth="1"/>
    <col min="6921" max="7170" width="9.140625" style="42"/>
    <col min="7171" max="7171" width="6.28515625" style="42" customWidth="1"/>
    <col min="7172" max="7172" width="14.42578125" style="42" customWidth="1"/>
    <col min="7173" max="7173" width="52.5703125" style="42" customWidth="1"/>
    <col min="7174" max="7174" width="10" style="42" customWidth="1"/>
    <col min="7175" max="7175" width="11" style="42" customWidth="1"/>
    <col min="7176" max="7176" width="16.5703125" style="42" customWidth="1"/>
    <col min="7177" max="7426" width="9.140625" style="42"/>
    <col min="7427" max="7427" width="6.28515625" style="42" customWidth="1"/>
    <col min="7428" max="7428" width="14.42578125" style="42" customWidth="1"/>
    <col min="7429" max="7429" width="52.5703125" style="42" customWidth="1"/>
    <col min="7430" max="7430" width="10" style="42" customWidth="1"/>
    <col min="7431" max="7431" width="11" style="42" customWidth="1"/>
    <col min="7432" max="7432" width="16.5703125" style="42" customWidth="1"/>
    <col min="7433" max="7682" width="9.140625" style="42"/>
    <col min="7683" max="7683" width="6.28515625" style="42" customWidth="1"/>
    <col min="7684" max="7684" width="14.42578125" style="42" customWidth="1"/>
    <col min="7685" max="7685" width="52.5703125" style="42" customWidth="1"/>
    <col min="7686" max="7686" width="10" style="42" customWidth="1"/>
    <col min="7687" max="7687" width="11" style="42" customWidth="1"/>
    <col min="7688" max="7688" width="16.5703125" style="42" customWidth="1"/>
    <col min="7689" max="7938" width="9.140625" style="42"/>
    <col min="7939" max="7939" width="6.28515625" style="42" customWidth="1"/>
    <col min="7940" max="7940" width="14.42578125" style="42" customWidth="1"/>
    <col min="7941" max="7941" width="52.5703125" style="42" customWidth="1"/>
    <col min="7942" max="7942" width="10" style="42" customWidth="1"/>
    <col min="7943" max="7943" width="11" style="42" customWidth="1"/>
    <col min="7944" max="7944" width="16.5703125" style="42" customWidth="1"/>
    <col min="7945" max="8194" width="9.140625" style="42"/>
    <col min="8195" max="8195" width="6.28515625" style="42" customWidth="1"/>
    <col min="8196" max="8196" width="14.42578125" style="42" customWidth="1"/>
    <col min="8197" max="8197" width="52.5703125" style="42" customWidth="1"/>
    <col min="8198" max="8198" width="10" style="42" customWidth="1"/>
    <col min="8199" max="8199" width="11" style="42" customWidth="1"/>
    <col min="8200" max="8200" width="16.5703125" style="42" customWidth="1"/>
    <col min="8201" max="8450" width="9.140625" style="42"/>
    <col min="8451" max="8451" width="6.28515625" style="42" customWidth="1"/>
    <col min="8452" max="8452" width="14.42578125" style="42" customWidth="1"/>
    <col min="8453" max="8453" width="52.5703125" style="42" customWidth="1"/>
    <col min="8454" max="8454" width="10" style="42" customWidth="1"/>
    <col min="8455" max="8455" width="11" style="42" customWidth="1"/>
    <col min="8456" max="8456" width="16.5703125" style="42" customWidth="1"/>
    <col min="8457" max="8706" width="9.140625" style="42"/>
    <col min="8707" max="8707" width="6.28515625" style="42" customWidth="1"/>
    <col min="8708" max="8708" width="14.42578125" style="42" customWidth="1"/>
    <col min="8709" max="8709" width="52.5703125" style="42" customWidth="1"/>
    <col min="8710" max="8710" width="10" style="42" customWidth="1"/>
    <col min="8711" max="8711" width="11" style="42" customWidth="1"/>
    <col min="8712" max="8712" width="16.5703125" style="42" customWidth="1"/>
    <col min="8713" max="8962" width="9.140625" style="42"/>
    <col min="8963" max="8963" width="6.28515625" style="42" customWidth="1"/>
    <col min="8964" max="8964" width="14.42578125" style="42" customWidth="1"/>
    <col min="8965" max="8965" width="52.5703125" style="42" customWidth="1"/>
    <col min="8966" max="8966" width="10" style="42" customWidth="1"/>
    <col min="8967" max="8967" width="11" style="42" customWidth="1"/>
    <col min="8968" max="8968" width="16.5703125" style="42" customWidth="1"/>
    <col min="8969" max="9218" width="9.140625" style="42"/>
    <col min="9219" max="9219" width="6.28515625" style="42" customWidth="1"/>
    <col min="9220" max="9220" width="14.42578125" style="42" customWidth="1"/>
    <col min="9221" max="9221" width="52.5703125" style="42" customWidth="1"/>
    <col min="9222" max="9222" width="10" style="42" customWidth="1"/>
    <col min="9223" max="9223" width="11" style="42" customWidth="1"/>
    <col min="9224" max="9224" width="16.5703125" style="42" customWidth="1"/>
    <col min="9225" max="9474" width="9.140625" style="42"/>
    <col min="9475" max="9475" width="6.28515625" style="42" customWidth="1"/>
    <col min="9476" max="9476" width="14.42578125" style="42" customWidth="1"/>
    <col min="9477" max="9477" width="52.5703125" style="42" customWidth="1"/>
    <col min="9478" max="9478" width="10" style="42" customWidth="1"/>
    <col min="9479" max="9479" width="11" style="42" customWidth="1"/>
    <col min="9480" max="9480" width="16.5703125" style="42" customWidth="1"/>
    <col min="9481" max="9730" width="9.140625" style="42"/>
    <col min="9731" max="9731" width="6.28515625" style="42" customWidth="1"/>
    <col min="9732" max="9732" width="14.42578125" style="42" customWidth="1"/>
    <col min="9733" max="9733" width="52.5703125" style="42" customWidth="1"/>
    <col min="9734" max="9734" width="10" style="42" customWidth="1"/>
    <col min="9735" max="9735" width="11" style="42" customWidth="1"/>
    <col min="9736" max="9736" width="16.5703125" style="42" customWidth="1"/>
    <col min="9737" max="9986" width="9.140625" style="42"/>
    <col min="9987" max="9987" width="6.28515625" style="42" customWidth="1"/>
    <col min="9988" max="9988" width="14.42578125" style="42" customWidth="1"/>
    <col min="9989" max="9989" width="52.5703125" style="42" customWidth="1"/>
    <col min="9990" max="9990" width="10" style="42" customWidth="1"/>
    <col min="9991" max="9991" width="11" style="42" customWidth="1"/>
    <col min="9992" max="9992" width="16.5703125" style="42" customWidth="1"/>
    <col min="9993" max="10242" width="9.140625" style="42"/>
    <col min="10243" max="10243" width="6.28515625" style="42" customWidth="1"/>
    <col min="10244" max="10244" width="14.42578125" style="42" customWidth="1"/>
    <col min="10245" max="10245" width="52.5703125" style="42" customWidth="1"/>
    <col min="10246" max="10246" width="10" style="42" customWidth="1"/>
    <col min="10247" max="10247" width="11" style="42" customWidth="1"/>
    <col min="10248" max="10248" width="16.5703125" style="42" customWidth="1"/>
    <col min="10249" max="10498" width="9.140625" style="42"/>
    <col min="10499" max="10499" width="6.28515625" style="42" customWidth="1"/>
    <col min="10500" max="10500" width="14.42578125" style="42" customWidth="1"/>
    <col min="10501" max="10501" width="52.5703125" style="42" customWidth="1"/>
    <col min="10502" max="10502" width="10" style="42" customWidth="1"/>
    <col min="10503" max="10503" width="11" style="42" customWidth="1"/>
    <col min="10504" max="10504" width="16.5703125" style="42" customWidth="1"/>
    <col min="10505" max="10754" width="9.140625" style="42"/>
    <col min="10755" max="10755" width="6.28515625" style="42" customWidth="1"/>
    <col min="10756" max="10756" width="14.42578125" style="42" customWidth="1"/>
    <col min="10757" max="10757" width="52.5703125" style="42" customWidth="1"/>
    <col min="10758" max="10758" width="10" style="42" customWidth="1"/>
    <col min="10759" max="10759" width="11" style="42" customWidth="1"/>
    <col min="10760" max="10760" width="16.5703125" style="42" customWidth="1"/>
    <col min="10761" max="11010" width="9.140625" style="42"/>
    <col min="11011" max="11011" width="6.28515625" style="42" customWidth="1"/>
    <col min="11012" max="11012" width="14.42578125" style="42" customWidth="1"/>
    <col min="11013" max="11013" width="52.5703125" style="42" customWidth="1"/>
    <col min="11014" max="11014" width="10" style="42" customWidth="1"/>
    <col min="11015" max="11015" width="11" style="42" customWidth="1"/>
    <col min="11016" max="11016" width="16.5703125" style="42" customWidth="1"/>
    <col min="11017" max="11266" width="9.140625" style="42"/>
    <col min="11267" max="11267" width="6.28515625" style="42" customWidth="1"/>
    <col min="11268" max="11268" width="14.42578125" style="42" customWidth="1"/>
    <col min="11269" max="11269" width="52.5703125" style="42" customWidth="1"/>
    <col min="11270" max="11270" width="10" style="42" customWidth="1"/>
    <col min="11271" max="11271" width="11" style="42" customWidth="1"/>
    <col min="11272" max="11272" width="16.5703125" style="42" customWidth="1"/>
    <col min="11273" max="11522" width="9.140625" style="42"/>
    <col min="11523" max="11523" width="6.28515625" style="42" customWidth="1"/>
    <col min="11524" max="11524" width="14.42578125" style="42" customWidth="1"/>
    <col min="11525" max="11525" width="52.5703125" style="42" customWidth="1"/>
    <col min="11526" max="11526" width="10" style="42" customWidth="1"/>
    <col min="11527" max="11527" width="11" style="42" customWidth="1"/>
    <col min="11528" max="11528" width="16.5703125" style="42" customWidth="1"/>
    <col min="11529" max="11778" width="9.140625" style="42"/>
    <col min="11779" max="11779" width="6.28515625" style="42" customWidth="1"/>
    <col min="11780" max="11780" width="14.42578125" style="42" customWidth="1"/>
    <col min="11781" max="11781" width="52.5703125" style="42" customWidth="1"/>
    <col min="11782" max="11782" width="10" style="42" customWidth="1"/>
    <col min="11783" max="11783" width="11" style="42" customWidth="1"/>
    <col min="11784" max="11784" width="16.5703125" style="42" customWidth="1"/>
    <col min="11785" max="12034" width="9.140625" style="42"/>
    <col min="12035" max="12035" width="6.28515625" style="42" customWidth="1"/>
    <col min="12036" max="12036" width="14.42578125" style="42" customWidth="1"/>
    <col min="12037" max="12037" width="52.5703125" style="42" customWidth="1"/>
    <col min="12038" max="12038" width="10" style="42" customWidth="1"/>
    <col min="12039" max="12039" width="11" style="42" customWidth="1"/>
    <col min="12040" max="12040" width="16.5703125" style="42" customWidth="1"/>
    <col min="12041" max="12290" width="9.140625" style="42"/>
    <col min="12291" max="12291" width="6.28515625" style="42" customWidth="1"/>
    <col min="12292" max="12292" width="14.42578125" style="42" customWidth="1"/>
    <col min="12293" max="12293" width="52.5703125" style="42" customWidth="1"/>
    <col min="12294" max="12294" width="10" style="42" customWidth="1"/>
    <col min="12295" max="12295" width="11" style="42" customWidth="1"/>
    <col min="12296" max="12296" width="16.5703125" style="42" customWidth="1"/>
    <col min="12297" max="12546" width="9.140625" style="42"/>
    <col min="12547" max="12547" width="6.28515625" style="42" customWidth="1"/>
    <col min="12548" max="12548" width="14.42578125" style="42" customWidth="1"/>
    <col min="12549" max="12549" width="52.5703125" style="42" customWidth="1"/>
    <col min="12550" max="12550" width="10" style="42" customWidth="1"/>
    <col min="12551" max="12551" width="11" style="42" customWidth="1"/>
    <col min="12552" max="12552" width="16.5703125" style="42" customWidth="1"/>
    <col min="12553" max="12802" width="9.140625" style="42"/>
    <col min="12803" max="12803" width="6.28515625" style="42" customWidth="1"/>
    <col min="12804" max="12804" width="14.42578125" style="42" customWidth="1"/>
    <col min="12805" max="12805" width="52.5703125" style="42" customWidth="1"/>
    <col min="12806" max="12806" width="10" style="42" customWidth="1"/>
    <col min="12807" max="12807" width="11" style="42" customWidth="1"/>
    <col min="12808" max="12808" width="16.5703125" style="42" customWidth="1"/>
    <col min="12809" max="13058" width="9.140625" style="42"/>
    <col min="13059" max="13059" width="6.28515625" style="42" customWidth="1"/>
    <col min="13060" max="13060" width="14.42578125" style="42" customWidth="1"/>
    <col min="13061" max="13061" width="52.5703125" style="42" customWidth="1"/>
    <col min="13062" max="13062" width="10" style="42" customWidth="1"/>
    <col min="13063" max="13063" width="11" style="42" customWidth="1"/>
    <col min="13064" max="13064" width="16.5703125" style="42" customWidth="1"/>
    <col min="13065" max="13314" width="9.140625" style="42"/>
    <col min="13315" max="13315" width="6.28515625" style="42" customWidth="1"/>
    <col min="13316" max="13316" width="14.42578125" style="42" customWidth="1"/>
    <col min="13317" max="13317" width="52.5703125" style="42" customWidth="1"/>
    <col min="13318" max="13318" width="10" style="42" customWidth="1"/>
    <col min="13319" max="13319" width="11" style="42" customWidth="1"/>
    <col min="13320" max="13320" width="16.5703125" style="42" customWidth="1"/>
    <col min="13321" max="13570" width="9.140625" style="42"/>
    <col min="13571" max="13571" width="6.28515625" style="42" customWidth="1"/>
    <col min="13572" max="13572" width="14.42578125" style="42" customWidth="1"/>
    <col min="13573" max="13573" width="52.5703125" style="42" customWidth="1"/>
    <col min="13574" max="13574" width="10" style="42" customWidth="1"/>
    <col min="13575" max="13575" width="11" style="42" customWidth="1"/>
    <col min="13576" max="13576" width="16.5703125" style="42" customWidth="1"/>
    <col min="13577" max="13826" width="9.140625" style="42"/>
    <col min="13827" max="13827" width="6.28515625" style="42" customWidth="1"/>
    <col min="13828" max="13828" width="14.42578125" style="42" customWidth="1"/>
    <col min="13829" max="13829" width="52.5703125" style="42" customWidth="1"/>
    <col min="13830" max="13830" width="10" style="42" customWidth="1"/>
    <col min="13831" max="13831" width="11" style="42" customWidth="1"/>
    <col min="13832" max="13832" width="16.5703125" style="42" customWidth="1"/>
    <col min="13833" max="14082" width="9.140625" style="42"/>
    <col min="14083" max="14083" width="6.28515625" style="42" customWidth="1"/>
    <col min="14084" max="14084" width="14.42578125" style="42" customWidth="1"/>
    <col min="14085" max="14085" width="52.5703125" style="42" customWidth="1"/>
    <col min="14086" max="14086" width="10" style="42" customWidth="1"/>
    <col min="14087" max="14087" width="11" style="42" customWidth="1"/>
    <col min="14088" max="14088" width="16.5703125" style="42" customWidth="1"/>
    <col min="14089" max="14338" width="9.140625" style="42"/>
    <col min="14339" max="14339" width="6.28515625" style="42" customWidth="1"/>
    <col min="14340" max="14340" width="14.42578125" style="42" customWidth="1"/>
    <col min="14341" max="14341" width="52.5703125" style="42" customWidth="1"/>
    <col min="14342" max="14342" width="10" style="42" customWidth="1"/>
    <col min="14343" max="14343" width="11" style="42" customWidth="1"/>
    <col min="14344" max="14344" width="16.5703125" style="42" customWidth="1"/>
    <col min="14345" max="14594" width="9.140625" style="42"/>
    <col min="14595" max="14595" width="6.28515625" style="42" customWidth="1"/>
    <col min="14596" max="14596" width="14.42578125" style="42" customWidth="1"/>
    <col min="14597" max="14597" width="52.5703125" style="42" customWidth="1"/>
    <col min="14598" max="14598" width="10" style="42" customWidth="1"/>
    <col min="14599" max="14599" width="11" style="42" customWidth="1"/>
    <col min="14600" max="14600" width="16.5703125" style="42" customWidth="1"/>
    <col min="14601" max="14850" width="9.140625" style="42"/>
    <col min="14851" max="14851" width="6.28515625" style="42" customWidth="1"/>
    <col min="14852" max="14852" width="14.42578125" style="42" customWidth="1"/>
    <col min="14853" max="14853" width="52.5703125" style="42" customWidth="1"/>
    <col min="14854" max="14854" width="10" style="42" customWidth="1"/>
    <col min="14855" max="14855" width="11" style="42" customWidth="1"/>
    <col min="14856" max="14856" width="16.5703125" style="42" customWidth="1"/>
    <col min="14857" max="15106" width="9.140625" style="42"/>
    <col min="15107" max="15107" width="6.28515625" style="42" customWidth="1"/>
    <col min="15108" max="15108" width="14.42578125" style="42" customWidth="1"/>
    <col min="15109" max="15109" width="52.5703125" style="42" customWidth="1"/>
    <col min="15110" max="15110" width="10" style="42" customWidth="1"/>
    <col min="15111" max="15111" width="11" style="42" customWidth="1"/>
    <col min="15112" max="15112" width="16.5703125" style="42" customWidth="1"/>
    <col min="15113" max="15362" width="9.140625" style="42"/>
    <col min="15363" max="15363" width="6.28515625" style="42" customWidth="1"/>
    <col min="15364" max="15364" width="14.42578125" style="42" customWidth="1"/>
    <col min="15365" max="15365" width="52.5703125" style="42" customWidth="1"/>
    <col min="15366" max="15366" width="10" style="42" customWidth="1"/>
    <col min="15367" max="15367" width="11" style="42" customWidth="1"/>
    <col min="15368" max="15368" width="16.5703125" style="42" customWidth="1"/>
    <col min="15369" max="15618" width="9.140625" style="42"/>
    <col min="15619" max="15619" width="6.28515625" style="42" customWidth="1"/>
    <col min="15620" max="15620" width="14.42578125" style="42" customWidth="1"/>
    <col min="15621" max="15621" width="52.5703125" style="42" customWidth="1"/>
    <col min="15622" max="15622" width="10" style="42" customWidth="1"/>
    <col min="15623" max="15623" width="11" style="42" customWidth="1"/>
    <col min="15624" max="15624" width="16.5703125" style="42" customWidth="1"/>
    <col min="15625" max="15874" width="9.140625" style="42"/>
    <col min="15875" max="15875" width="6.28515625" style="42" customWidth="1"/>
    <col min="15876" max="15876" width="14.42578125" style="42" customWidth="1"/>
    <col min="15877" max="15877" width="52.5703125" style="42" customWidth="1"/>
    <col min="15878" max="15878" width="10" style="42" customWidth="1"/>
    <col min="15879" max="15879" width="11" style="42" customWidth="1"/>
    <col min="15880" max="15880" width="16.5703125" style="42" customWidth="1"/>
    <col min="15881" max="16130" width="9.140625" style="42"/>
    <col min="16131" max="16131" width="6.28515625" style="42" customWidth="1"/>
    <col min="16132" max="16132" width="14.42578125" style="42" customWidth="1"/>
    <col min="16133" max="16133" width="52.5703125" style="42" customWidth="1"/>
    <col min="16134" max="16134" width="10" style="42" customWidth="1"/>
    <col min="16135" max="16135" width="11" style="42" customWidth="1"/>
    <col min="16136" max="16136" width="16.5703125" style="42" customWidth="1"/>
    <col min="16137" max="16384" width="9.140625" style="42"/>
  </cols>
  <sheetData>
    <row r="1" spans="1:19" s="2" customFormat="1" ht="18" thickTop="1" thickBot="1">
      <c r="A1" s="1"/>
      <c r="H1" s="3" t="s">
        <v>0</v>
      </c>
      <c r="I1" s="139"/>
      <c r="J1" s="42"/>
      <c r="K1" s="42"/>
      <c r="L1" s="15"/>
      <c r="M1" s="139"/>
      <c r="N1" s="139"/>
      <c r="O1" s="16"/>
      <c r="P1" s="278" t="s">
        <v>19</v>
      </c>
      <c r="Q1" s="339"/>
      <c r="R1" s="339"/>
      <c r="S1" s="279"/>
    </row>
    <row r="2" spans="1:19" s="2" customFormat="1" ht="16.5" customHeight="1" thickTop="1">
      <c r="A2" s="262" t="s">
        <v>38</v>
      </c>
      <c r="B2" s="262"/>
      <c r="C2" s="262"/>
      <c r="D2" s="262"/>
      <c r="E2" s="262"/>
      <c r="F2" s="262"/>
      <c r="G2" s="262"/>
      <c r="H2" s="262"/>
      <c r="I2" s="281" t="s">
        <v>39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</row>
    <row r="3" spans="1:19" ht="11.25" customHeight="1">
      <c r="I3" s="139"/>
      <c r="L3" s="15"/>
      <c r="M3" s="139"/>
      <c r="N3" s="139"/>
      <c r="O3" s="16"/>
      <c r="P3" s="16"/>
      <c r="Q3" s="16"/>
      <c r="R3" s="16"/>
    </row>
    <row r="4" spans="1:19">
      <c r="A4" s="263" t="s">
        <v>1</v>
      </c>
      <c r="B4" s="263"/>
      <c r="C4" s="42" t="s">
        <v>2</v>
      </c>
      <c r="I4" s="143" t="s">
        <v>1</v>
      </c>
      <c r="K4" s="42" t="s">
        <v>2</v>
      </c>
      <c r="L4" s="15"/>
      <c r="M4" s="139"/>
      <c r="N4" s="139"/>
      <c r="O4" s="16"/>
      <c r="P4" s="16"/>
      <c r="Q4" s="16"/>
      <c r="R4" s="16"/>
    </row>
    <row r="5" spans="1:19">
      <c r="A5" s="263" t="s">
        <v>3</v>
      </c>
      <c r="B5" s="263"/>
      <c r="C5" s="42" t="s">
        <v>32</v>
      </c>
      <c r="I5" s="143" t="s">
        <v>3</v>
      </c>
      <c r="K5" s="42" t="s">
        <v>32</v>
      </c>
      <c r="L5" s="15"/>
      <c r="M5" s="139"/>
      <c r="N5" s="139"/>
      <c r="O5" s="16"/>
      <c r="P5" s="16"/>
      <c r="Q5" s="16"/>
      <c r="R5" s="16"/>
    </row>
    <row r="6" spans="1:19">
      <c r="A6" s="263" t="s">
        <v>4</v>
      </c>
      <c r="B6" s="263"/>
      <c r="C6" s="42" t="s">
        <v>97</v>
      </c>
      <c r="I6" s="143" t="s">
        <v>4</v>
      </c>
      <c r="K6" s="42" t="s">
        <v>97</v>
      </c>
      <c r="L6" s="15"/>
      <c r="M6" s="139"/>
      <c r="N6" s="139"/>
      <c r="O6" s="16"/>
      <c r="P6" s="16"/>
      <c r="Q6" s="16"/>
      <c r="R6" s="16"/>
    </row>
    <row r="7" spans="1:19">
      <c r="A7" s="263" t="s">
        <v>5</v>
      </c>
      <c r="B7" s="263"/>
      <c r="C7" s="42" t="s">
        <v>253</v>
      </c>
      <c r="I7" s="143" t="s">
        <v>5</v>
      </c>
      <c r="K7" s="42" t="s">
        <v>253</v>
      </c>
      <c r="L7" s="15"/>
      <c r="M7" s="139"/>
      <c r="N7" s="139"/>
      <c r="O7" s="16"/>
      <c r="P7" s="16"/>
      <c r="Q7" s="16"/>
      <c r="R7" s="16"/>
    </row>
    <row r="8" spans="1:19" ht="11.25" customHeight="1">
      <c r="I8" s="139"/>
      <c r="L8" s="15"/>
      <c r="M8" s="139"/>
      <c r="N8" s="139"/>
      <c r="O8" s="16"/>
      <c r="P8" s="16"/>
      <c r="Q8" s="16"/>
      <c r="R8" s="16"/>
    </row>
    <row r="9" spans="1:19" ht="23.2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71" t="s">
        <v>153</v>
      </c>
      <c r="G9" s="271" t="s">
        <v>154</v>
      </c>
      <c r="H9" s="266" t="s">
        <v>22</v>
      </c>
      <c r="I9" s="266" t="s">
        <v>6</v>
      </c>
      <c r="J9" s="267" t="s">
        <v>7</v>
      </c>
      <c r="K9" s="268"/>
      <c r="L9" s="282" t="s">
        <v>8</v>
      </c>
      <c r="M9" s="254" t="s">
        <v>20</v>
      </c>
      <c r="N9" s="255"/>
      <c r="O9" s="275"/>
      <c r="P9" s="264" t="s">
        <v>21</v>
      </c>
      <c r="Q9" s="271" t="s">
        <v>153</v>
      </c>
      <c r="R9" s="271" t="s">
        <v>154</v>
      </c>
      <c r="S9" s="266" t="s">
        <v>22</v>
      </c>
    </row>
    <row r="10" spans="1:19" ht="25.5" customHeight="1">
      <c r="A10" s="266"/>
      <c r="B10" s="269"/>
      <c r="C10" s="270"/>
      <c r="D10" s="266"/>
      <c r="E10" s="272"/>
      <c r="F10" s="272"/>
      <c r="G10" s="272"/>
      <c r="H10" s="266"/>
      <c r="I10" s="266"/>
      <c r="J10" s="269"/>
      <c r="K10" s="270"/>
      <c r="L10" s="282"/>
      <c r="M10" s="32" t="s">
        <v>23</v>
      </c>
      <c r="N10" s="142" t="s">
        <v>24</v>
      </c>
      <c r="O10" s="18" t="s">
        <v>25</v>
      </c>
      <c r="P10" s="265"/>
      <c r="Q10" s="272"/>
      <c r="R10" s="272"/>
      <c r="S10" s="266"/>
    </row>
    <row r="11" spans="1:19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 t="shared" ref="F11:H11" si="0">E11-1</f>
        <v>-5</v>
      </c>
      <c r="G11" s="5">
        <f t="shared" si="0"/>
        <v>-6</v>
      </c>
      <c r="H11" s="5">
        <f t="shared" si="0"/>
        <v>-7</v>
      </c>
      <c r="I11" s="5">
        <v>-1</v>
      </c>
      <c r="J11" s="286">
        <f>I11-1</f>
        <v>-2</v>
      </c>
      <c r="K11" s="287"/>
      <c r="L11" s="19">
        <f>J11-1</f>
        <v>-3</v>
      </c>
      <c r="M11" s="5">
        <f>L11-1</f>
        <v>-4</v>
      </c>
      <c r="N11" s="5">
        <f>M11-1</f>
        <v>-5</v>
      </c>
      <c r="O11" s="20" t="s">
        <v>26</v>
      </c>
      <c r="P11" s="20" t="s">
        <v>27</v>
      </c>
      <c r="Q11" s="20" t="s">
        <v>28</v>
      </c>
      <c r="R11" s="20" t="s">
        <v>155</v>
      </c>
      <c r="S11" s="20" t="s">
        <v>156</v>
      </c>
    </row>
    <row r="12" spans="1:19" ht="18" customHeight="1">
      <c r="A12" s="37"/>
      <c r="B12" s="38" t="s">
        <v>62</v>
      </c>
      <c r="C12" s="39"/>
      <c r="D12" s="40"/>
      <c r="E12" s="40"/>
      <c r="F12" s="40"/>
      <c r="G12" s="40"/>
      <c r="H12" s="40"/>
      <c r="I12" s="22"/>
      <c r="J12" s="300" t="s">
        <v>62</v>
      </c>
      <c r="K12" s="301"/>
      <c r="L12" s="6"/>
      <c r="M12" s="7"/>
      <c r="N12" s="7"/>
      <c r="O12" s="24"/>
      <c r="P12" s="24"/>
      <c r="Q12" s="24"/>
      <c r="R12" s="24"/>
      <c r="S12" s="23"/>
    </row>
    <row r="13" spans="1:19" ht="21" customHeight="1">
      <c r="A13" s="24"/>
      <c r="B13" s="252" t="s">
        <v>260</v>
      </c>
      <c r="C13" s="253"/>
      <c r="D13" s="6"/>
      <c r="E13" s="7"/>
      <c r="F13" s="7"/>
      <c r="G13" s="7"/>
      <c r="H13" s="33"/>
      <c r="I13" s="22"/>
      <c r="J13" s="252" t="s">
        <v>260</v>
      </c>
      <c r="K13" s="253"/>
      <c r="L13" s="6"/>
      <c r="M13" s="7"/>
      <c r="N13" s="7"/>
      <c r="O13" s="24"/>
      <c r="P13" s="24"/>
      <c r="Q13" s="24"/>
      <c r="R13" s="24"/>
      <c r="S13" s="23"/>
    </row>
    <row r="14" spans="1:19" ht="21" customHeight="1">
      <c r="A14" s="24"/>
      <c r="B14" s="252"/>
      <c r="C14" s="253"/>
      <c r="D14" s="6"/>
      <c r="E14" s="7"/>
      <c r="F14" s="7"/>
      <c r="G14" s="7"/>
      <c r="H14" s="33"/>
      <c r="I14" s="22"/>
      <c r="J14" s="252"/>
      <c r="K14" s="253"/>
      <c r="L14" s="6"/>
      <c r="M14" s="7"/>
      <c r="N14" s="7"/>
      <c r="O14" s="24"/>
      <c r="P14" s="24"/>
      <c r="Q14" s="24"/>
      <c r="R14" s="24"/>
      <c r="S14" s="23"/>
    </row>
    <row r="15" spans="1:19" ht="21" customHeight="1">
      <c r="A15" s="24"/>
      <c r="B15" s="252"/>
      <c r="C15" s="253"/>
      <c r="D15" s="6"/>
      <c r="E15" s="7"/>
      <c r="F15" s="7"/>
      <c r="G15" s="7"/>
      <c r="H15" s="33"/>
      <c r="I15" s="22"/>
      <c r="J15" s="252"/>
      <c r="K15" s="253"/>
      <c r="L15" s="6"/>
      <c r="M15" s="7"/>
      <c r="N15" s="7"/>
      <c r="O15" s="24"/>
      <c r="P15" s="24"/>
      <c r="Q15" s="24"/>
      <c r="R15" s="24"/>
      <c r="S15" s="23"/>
    </row>
    <row r="16" spans="1:19" ht="13.5" customHeight="1">
      <c r="A16" s="41"/>
      <c r="B16" s="292"/>
      <c r="C16" s="293"/>
      <c r="D16" s="41"/>
      <c r="E16" s="41"/>
      <c r="F16" s="41"/>
      <c r="G16" s="41"/>
      <c r="H16" s="34"/>
      <c r="I16" s="135"/>
      <c r="J16" s="340"/>
      <c r="K16" s="340"/>
      <c r="L16" s="6"/>
      <c r="M16" s="6"/>
      <c r="N16" s="7"/>
      <c r="O16" s="24"/>
      <c r="P16" s="24"/>
      <c r="Q16" s="41"/>
      <c r="R16" s="41"/>
      <c r="S16" s="136"/>
    </row>
    <row r="17" spans="1:19" ht="13.5" customHeight="1">
      <c r="A17" s="254" t="s">
        <v>12</v>
      </c>
      <c r="B17" s="255"/>
      <c r="C17" s="255"/>
      <c r="D17" s="255"/>
      <c r="E17" s="255"/>
      <c r="F17" s="141"/>
      <c r="G17" s="141"/>
      <c r="H17" s="8"/>
      <c r="I17" s="254" t="s">
        <v>29</v>
      </c>
      <c r="J17" s="255"/>
      <c r="K17" s="255"/>
      <c r="L17" s="255"/>
      <c r="M17" s="255"/>
      <c r="N17" s="275"/>
      <c r="O17" s="55" t="e">
        <f>AVERAGE(O13:O16)</f>
        <v>#DIV/0!</v>
      </c>
      <c r="P17" s="55" t="e">
        <f>AVERAGE(P13:P16)</f>
        <v>#DIV/0!</v>
      </c>
      <c r="Q17" s="79"/>
      <c r="R17" s="79"/>
      <c r="S17" s="290"/>
    </row>
    <row r="18" spans="1:19" ht="13.5" customHeight="1">
      <c r="A18" s="140"/>
      <c r="B18" s="9"/>
      <c r="C18" s="9"/>
      <c r="D18" s="9"/>
      <c r="E18" s="9"/>
      <c r="F18" s="9"/>
      <c r="G18" s="9"/>
      <c r="H18" s="10"/>
      <c r="I18" s="254" t="s">
        <v>30</v>
      </c>
      <c r="J18" s="255"/>
      <c r="K18" s="255"/>
      <c r="L18" s="255"/>
      <c r="M18" s="255"/>
      <c r="N18" s="275"/>
      <c r="O18" s="276" t="e">
        <f>AVERAGE(O17:P17)</f>
        <v>#DIV/0!</v>
      </c>
      <c r="P18" s="277"/>
      <c r="Q18" s="80"/>
      <c r="R18" s="80"/>
      <c r="S18" s="291"/>
    </row>
    <row r="19" spans="1:19">
      <c r="A19" s="140"/>
      <c r="B19" s="11" t="s">
        <v>13</v>
      </c>
      <c r="D19" s="9"/>
      <c r="H19" s="10"/>
      <c r="I19" s="140"/>
      <c r="J19" s="9"/>
      <c r="K19" s="9"/>
      <c r="L19" s="138"/>
      <c r="M19" s="140"/>
      <c r="N19" s="140"/>
      <c r="O19" s="25"/>
      <c r="P19" s="25"/>
      <c r="Q19" s="25"/>
      <c r="R19" s="25"/>
      <c r="S19" s="10"/>
    </row>
    <row r="20" spans="1:19">
      <c r="A20" s="140"/>
      <c r="B20" s="9" t="s">
        <v>237</v>
      </c>
      <c r="D20" s="9"/>
      <c r="H20" s="10"/>
      <c r="I20" s="140"/>
      <c r="J20" s="11" t="s">
        <v>31</v>
      </c>
      <c r="K20" s="17"/>
      <c r="L20" s="138"/>
      <c r="M20" s="139"/>
      <c r="N20" s="139"/>
      <c r="O20" s="25"/>
      <c r="P20" s="25"/>
      <c r="Q20" s="25"/>
      <c r="R20" s="25"/>
      <c r="S20" s="10"/>
    </row>
    <row r="21" spans="1:19">
      <c r="A21" s="140"/>
      <c r="B21" s="9"/>
      <c r="C21" s="9"/>
      <c r="D21" s="9"/>
      <c r="E21" s="9"/>
      <c r="F21" s="9"/>
      <c r="G21" s="9"/>
      <c r="H21" s="10"/>
      <c r="I21" s="140"/>
      <c r="J21" s="9" t="s">
        <v>254</v>
      </c>
      <c r="K21" s="140"/>
      <c r="L21" s="138"/>
      <c r="M21" s="139"/>
      <c r="N21" s="139"/>
      <c r="O21" s="25"/>
      <c r="P21" s="25"/>
      <c r="Q21" s="25"/>
      <c r="R21" s="25"/>
      <c r="S21" s="10"/>
    </row>
    <row r="22" spans="1:19">
      <c r="A22" s="140"/>
      <c r="B22" s="280" t="s">
        <v>14</v>
      </c>
      <c r="C22" s="280"/>
      <c r="D22" s="280" t="s">
        <v>15</v>
      </c>
      <c r="E22" s="280"/>
      <c r="F22" s="280"/>
      <c r="G22" s="280"/>
      <c r="H22" s="280"/>
      <c r="I22" s="140"/>
      <c r="J22" s="9"/>
      <c r="K22" s="9"/>
      <c r="L22" s="138"/>
      <c r="M22" s="140"/>
      <c r="N22" s="140"/>
      <c r="O22" s="25"/>
      <c r="P22" s="25"/>
      <c r="Q22" s="25"/>
      <c r="R22" s="25"/>
      <c r="S22" s="10"/>
    </row>
    <row r="23" spans="1:19" ht="32.25" customHeight="1">
      <c r="A23" s="140"/>
      <c r="B23" s="139"/>
      <c r="C23" s="139"/>
      <c r="D23" s="9"/>
      <c r="E23" s="140"/>
      <c r="F23" s="140"/>
      <c r="G23" s="140"/>
      <c r="I23" s="140"/>
      <c r="J23" s="280" t="s">
        <v>14</v>
      </c>
      <c r="K23" s="280"/>
      <c r="L23" s="138"/>
      <c r="M23" s="139"/>
      <c r="N23" s="280" t="s">
        <v>15</v>
      </c>
      <c r="O23" s="280"/>
      <c r="P23" s="280"/>
      <c r="Q23" s="280"/>
      <c r="R23" s="280"/>
      <c r="S23" s="280"/>
    </row>
    <row r="24" spans="1:19">
      <c r="A24" s="140"/>
      <c r="B24" s="284" t="s">
        <v>33</v>
      </c>
      <c r="C24" s="284"/>
      <c r="D24" s="284" t="s">
        <v>206</v>
      </c>
      <c r="E24" s="284"/>
      <c r="F24" s="284"/>
      <c r="G24" s="284"/>
      <c r="H24" s="284"/>
      <c r="I24" s="140"/>
      <c r="J24" s="285"/>
      <c r="K24" s="285"/>
      <c r="L24" s="15"/>
      <c r="M24" s="140"/>
      <c r="N24" s="140"/>
      <c r="O24" s="139"/>
      <c r="P24" s="25"/>
      <c r="Q24" s="25"/>
      <c r="R24" s="25"/>
      <c r="S24" s="10"/>
    </row>
    <row r="25" spans="1:19">
      <c r="B25" s="280" t="s">
        <v>17</v>
      </c>
      <c r="C25" s="280"/>
      <c r="D25" s="283" t="s">
        <v>207</v>
      </c>
      <c r="E25" s="283"/>
      <c r="F25" s="283"/>
      <c r="G25" s="283"/>
      <c r="H25" s="283"/>
      <c r="I25" s="140"/>
      <c r="J25" s="284" t="s">
        <v>33</v>
      </c>
      <c r="K25" s="284"/>
      <c r="L25" s="138"/>
      <c r="M25" s="139"/>
      <c r="N25" s="284" t="s">
        <v>206</v>
      </c>
      <c r="O25" s="284"/>
      <c r="P25" s="284"/>
      <c r="Q25" s="284"/>
      <c r="R25" s="284"/>
      <c r="S25" s="284"/>
    </row>
    <row r="26" spans="1:19">
      <c r="A26" s="140"/>
      <c r="B26" s="9"/>
      <c r="C26" s="9"/>
      <c r="D26" s="9"/>
      <c r="E26" s="10"/>
      <c r="F26" s="10"/>
      <c r="G26" s="10"/>
      <c r="I26" s="140"/>
      <c r="J26" s="280" t="s">
        <v>17</v>
      </c>
      <c r="K26" s="280"/>
      <c r="L26" s="138"/>
      <c r="M26" s="139"/>
      <c r="N26" s="283" t="s">
        <v>207</v>
      </c>
      <c r="O26" s="283"/>
      <c r="P26" s="283"/>
      <c r="Q26" s="283"/>
      <c r="R26" s="283"/>
      <c r="S26" s="283"/>
    </row>
  </sheetData>
  <mergeCells count="51">
    <mergeCell ref="N25:S25"/>
    <mergeCell ref="J26:K26"/>
    <mergeCell ref="N26:S26"/>
    <mergeCell ref="B24:C24"/>
    <mergeCell ref="D24:H24"/>
    <mergeCell ref="J24:K24"/>
    <mergeCell ref="B25:C25"/>
    <mergeCell ref="D25:H25"/>
    <mergeCell ref="J25:K25"/>
    <mergeCell ref="J23:K23"/>
    <mergeCell ref="N23:S23"/>
    <mergeCell ref="B16:C16"/>
    <mergeCell ref="J16:K16"/>
    <mergeCell ref="A17:E17"/>
    <mergeCell ref="I17:N17"/>
    <mergeCell ref="S17:S18"/>
    <mergeCell ref="I18:N18"/>
    <mergeCell ref="O18:P18"/>
    <mergeCell ref="B22:C22"/>
    <mergeCell ref="D22:H22"/>
    <mergeCell ref="B15:C15"/>
    <mergeCell ref="J15:K15"/>
    <mergeCell ref="P9:P10"/>
    <mergeCell ref="Q9:Q10"/>
    <mergeCell ref="R9:R10"/>
    <mergeCell ref="J12:K12"/>
    <mergeCell ref="B13:C13"/>
    <mergeCell ref="J13:K13"/>
    <mergeCell ref="B14:C14"/>
    <mergeCell ref="J14:K14"/>
    <mergeCell ref="S9:S10"/>
    <mergeCell ref="B11:C11"/>
    <mergeCell ref="J11:K11"/>
    <mergeCell ref="G9:G10"/>
    <mergeCell ref="H9:H10"/>
    <mergeCell ref="I9:I10"/>
    <mergeCell ref="J9:K10"/>
    <mergeCell ref="L9:L10"/>
    <mergeCell ref="M9:O9"/>
    <mergeCell ref="F9:F10"/>
    <mergeCell ref="A7:B7"/>
    <mergeCell ref="A9:A10"/>
    <mergeCell ref="B9:C10"/>
    <mergeCell ref="D9:D10"/>
    <mergeCell ref="E9:E10"/>
    <mergeCell ref="A6:B6"/>
    <mergeCell ref="P1:S1"/>
    <mergeCell ref="A2:H2"/>
    <mergeCell ref="I2:S2"/>
    <mergeCell ref="A4:B4"/>
    <mergeCell ref="A5:B5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9" orientation="landscape" horizontalDpi="4294967293" r:id="rId1"/>
  <colBreaks count="1" manualBreakCount="1">
    <brk id="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view="pageBreakPreview" zoomScale="90" zoomScaleNormal="100" zoomScaleSheetLayoutView="90" workbookViewId="0">
      <selection activeCell="N26" sqref="N26:S26"/>
    </sheetView>
  </sheetViews>
  <sheetFormatPr defaultRowHeight="14.25"/>
  <cols>
    <col min="1" max="1" width="4.85546875" style="139" customWidth="1"/>
    <col min="2" max="2" width="14.42578125" style="42" customWidth="1"/>
    <col min="3" max="3" width="67.5703125" style="42" customWidth="1"/>
    <col min="4" max="4" width="8.140625" style="42" customWidth="1"/>
    <col min="5" max="7" width="10.28515625" style="42" customWidth="1"/>
    <col min="8" max="8" width="7.7109375" style="42" customWidth="1"/>
    <col min="9" max="9" width="4.28515625" style="42" customWidth="1"/>
    <col min="10" max="10" width="9.140625" style="42"/>
    <col min="11" max="11" width="71.85546875" style="42" customWidth="1"/>
    <col min="12" max="12" width="7.28515625" style="42" customWidth="1"/>
    <col min="13" max="13" width="6.140625" style="42" customWidth="1"/>
    <col min="14" max="14" width="8.28515625" style="42" customWidth="1"/>
    <col min="15" max="15" width="5.140625" style="42" customWidth="1"/>
    <col min="16" max="16" width="7.7109375" style="42" customWidth="1"/>
    <col min="17" max="17" width="8.7109375" style="42" customWidth="1"/>
    <col min="18" max="18" width="6.7109375" style="42" customWidth="1"/>
    <col min="19" max="19" width="5.42578125" style="42" customWidth="1"/>
    <col min="20" max="258" width="9.140625" style="42"/>
    <col min="259" max="259" width="6.28515625" style="42" customWidth="1"/>
    <col min="260" max="260" width="14.42578125" style="42" customWidth="1"/>
    <col min="261" max="261" width="52.5703125" style="42" customWidth="1"/>
    <col min="262" max="262" width="10" style="42" customWidth="1"/>
    <col min="263" max="263" width="11" style="42" customWidth="1"/>
    <col min="264" max="264" width="16.5703125" style="42" customWidth="1"/>
    <col min="265" max="514" width="9.140625" style="42"/>
    <col min="515" max="515" width="6.28515625" style="42" customWidth="1"/>
    <col min="516" max="516" width="14.42578125" style="42" customWidth="1"/>
    <col min="517" max="517" width="52.5703125" style="42" customWidth="1"/>
    <col min="518" max="518" width="10" style="42" customWidth="1"/>
    <col min="519" max="519" width="11" style="42" customWidth="1"/>
    <col min="520" max="520" width="16.5703125" style="42" customWidth="1"/>
    <col min="521" max="770" width="9.140625" style="42"/>
    <col min="771" max="771" width="6.28515625" style="42" customWidth="1"/>
    <col min="772" max="772" width="14.42578125" style="42" customWidth="1"/>
    <col min="773" max="773" width="52.5703125" style="42" customWidth="1"/>
    <col min="774" max="774" width="10" style="42" customWidth="1"/>
    <col min="775" max="775" width="11" style="42" customWidth="1"/>
    <col min="776" max="776" width="16.5703125" style="42" customWidth="1"/>
    <col min="777" max="1026" width="9.140625" style="42"/>
    <col min="1027" max="1027" width="6.28515625" style="42" customWidth="1"/>
    <col min="1028" max="1028" width="14.42578125" style="42" customWidth="1"/>
    <col min="1029" max="1029" width="52.5703125" style="42" customWidth="1"/>
    <col min="1030" max="1030" width="10" style="42" customWidth="1"/>
    <col min="1031" max="1031" width="11" style="42" customWidth="1"/>
    <col min="1032" max="1032" width="16.5703125" style="42" customWidth="1"/>
    <col min="1033" max="1282" width="9.140625" style="42"/>
    <col min="1283" max="1283" width="6.28515625" style="42" customWidth="1"/>
    <col min="1284" max="1284" width="14.42578125" style="42" customWidth="1"/>
    <col min="1285" max="1285" width="52.5703125" style="42" customWidth="1"/>
    <col min="1286" max="1286" width="10" style="42" customWidth="1"/>
    <col min="1287" max="1287" width="11" style="42" customWidth="1"/>
    <col min="1288" max="1288" width="16.5703125" style="42" customWidth="1"/>
    <col min="1289" max="1538" width="9.140625" style="42"/>
    <col min="1539" max="1539" width="6.28515625" style="42" customWidth="1"/>
    <col min="1540" max="1540" width="14.42578125" style="42" customWidth="1"/>
    <col min="1541" max="1541" width="52.5703125" style="42" customWidth="1"/>
    <col min="1542" max="1542" width="10" style="42" customWidth="1"/>
    <col min="1543" max="1543" width="11" style="42" customWidth="1"/>
    <col min="1544" max="1544" width="16.5703125" style="42" customWidth="1"/>
    <col min="1545" max="1794" width="9.140625" style="42"/>
    <col min="1795" max="1795" width="6.28515625" style="42" customWidth="1"/>
    <col min="1796" max="1796" width="14.42578125" style="42" customWidth="1"/>
    <col min="1797" max="1797" width="52.5703125" style="42" customWidth="1"/>
    <col min="1798" max="1798" width="10" style="42" customWidth="1"/>
    <col min="1799" max="1799" width="11" style="42" customWidth="1"/>
    <col min="1800" max="1800" width="16.5703125" style="42" customWidth="1"/>
    <col min="1801" max="2050" width="9.140625" style="42"/>
    <col min="2051" max="2051" width="6.28515625" style="42" customWidth="1"/>
    <col min="2052" max="2052" width="14.42578125" style="42" customWidth="1"/>
    <col min="2053" max="2053" width="52.5703125" style="42" customWidth="1"/>
    <col min="2054" max="2054" width="10" style="42" customWidth="1"/>
    <col min="2055" max="2055" width="11" style="42" customWidth="1"/>
    <col min="2056" max="2056" width="16.5703125" style="42" customWidth="1"/>
    <col min="2057" max="2306" width="9.140625" style="42"/>
    <col min="2307" max="2307" width="6.28515625" style="42" customWidth="1"/>
    <col min="2308" max="2308" width="14.42578125" style="42" customWidth="1"/>
    <col min="2309" max="2309" width="52.5703125" style="42" customWidth="1"/>
    <col min="2310" max="2310" width="10" style="42" customWidth="1"/>
    <col min="2311" max="2311" width="11" style="42" customWidth="1"/>
    <col min="2312" max="2312" width="16.5703125" style="42" customWidth="1"/>
    <col min="2313" max="2562" width="9.140625" style="42"/>
    <col min="2563" max="2563" width="6.28515625" style="42" customWidth="1"/>
    <col min="2564" max="2564" width="14.42578125" style="42" customWidth="1"/>
    <col min="2565" max="2565" width="52.5703125" style="42" customWidth="1"/>
    <col min="2566" max="2566" width="10" style="42" customWidth="1"/>
    <col min="2567" max="2567" width="11" style="42" customWidth="1"/>
    <col min="2568" max="2568" width="16.5703125" style="42" customWidth="1"/>
    <col min="2569" max="2818" width="9.140625" style="42"/>
    <col min="2819" max="2819" width="6.28515625" style="42" customWidth="1"/>
    <col min="2820" max="2820" width="14.42578125" style="42" customWidth="1"/>
    <col min="2821" max="2821" width="52.5703125" style="42" customWidth="1"/>
    <col min="2822" max="2822" width="10" style="42" customWidth="1"/>
    <col min="2823" max="2823" width="11" style="42" customWidth="1"/>
    <col min="2824" max="2824" width="16.5703125" style="42" customWidth="1"/>
    <col min="2825" max="3074" width="9.140625" style="42"/>
    <col min="3075" max="3075" width="6.28515625" style="42" customWidth="1"/>
    <col min="3076" max="3076" width="14.42578125" style="42" customWidth="1"/>
    <col min="3077" max="3077" width="52.5703125" style="42" customWidth="1"/>
    <col min="3078" max="3078" width="10" style="42" customWidth="1"/>
    <col min="3079" max="3079" width="11" style="42" customWidth="1"/>
    <col min="3080" max="3080" width="16.5703125" style="42" customWidth="1"/>
    <col min="3081" max="3330" width="9.140625" style="42"/>
    <col min="3331" max="3331" width="6.28515625" style="42" customWidth="1"/>
    <col min="3332" max="3332" width="14.42578125" style="42" customWidth="1"/>
    <col min="3333" max="3333" width="52.5703125" style="42" customWidth="1"/>
    <col min="3334" max="3334" width="10" style="42" customWidth="1"/>
    <col min="3335" max="3335" width="11" style="42" customWidth="1"/>
    <col min="3336" max="3336" width="16.5703125" style="42" customWidth="1"/>
    <col min="3337" max="3586" width="9.140625" style="42"/>
    <col min="3587" max="3587" width="6.28515625" style="42" customWidth="1"/>
    <col min="3588" max="3588" width="14.42578125" style="42" customWidth="1"/>
    <col min="3589" max="3589" width="52.5703125" style="42" customWidth="1"/>
    <col min="3590" max="3590" width="10" style="42" customWidth="1"/>
    <col min="3591" max="3591" width="11" style="42" customWidth="1"/>
    <col min="3592" max="3592" width="16.5703125" style="42" customWidth="1"/>
    <col min="3593" max="3842" width="9.140625" style="42"/>
    <col min="3843" max="3843" width="6.28515625" style="42" customWidth="1"/>
    <col min="3844" max="3844" width="14.42578125" style="42" customWidth="1"/>
    <col min="3845" max="3845" width="52.5703125" style="42" customWidth="1"/>
    <col min="3846" max="3846" width="10" style="42" customWidth="1"/>
    <col min="3847" max="3847" width="11" style="42" customWidth="1"/>
    <col min="3848" max="3848" width="16.5703125" style="42" customWidth="1"/>
    <col min="3849" max="4098" width="9.140625" style="42"/>
    <col min="4099" max="4099" width="6.28515625" style="42" customWidth="1"/>
    <col min="4100" max="4100" width="14.42578125" style="42" customWidth="1"/>
    <col min="4101" max="4101" width="52.5703125" style="42" customWidth="1"/>
    <col min="4102" max="4102" width="10" style="42" customWidth="1"/>
    <col min="4103" max="4103" width="11" style="42" customWidth="1"/>
    <col min="4104" max="4104" width="16.5703125" style="42" customWidth="1"/>
    <col min="4105" max="4354" width="9.140625" style="42"/>
    <col min="4355" max="4355" width="6.28515625" style="42" customWidth="1"/>
    <col min="4356" max="4356" width="14.42578125" style="42" customWidth="1"/>
    <col min="4357" max="4357" width="52.5703125" style="42" customWidth="1"/>
    <col min="4358" max="4358" width="10" style="42" customWidth="1"/>
    <col min="4359" max="4359" width="11" style="42" customWidth="1"/>
    <col min="4360" max="4360" width="16.5703125" style="42" customWidth="1"/>
    <col min="4361" max="4610" width="9.140625" style="42"/>
    <col min="4611" max="4611" width="6.28515625" style="42" customWidth="1"/>
    <col min="4612" max="4612" width="14.42578125" style="42" customWidth="1"/>
    <col min="4613" max="4613" width="52.5703125" style="42" customWidth="1"/>
    <col min="4614" max="4614" width="10" style="42" customWidth="1"/>
    <col min="4615" max="4615" width="11" style="42" customWidth="1"/>
    <col min="4616" max="4616" width="16.5703125" style="42" customWidth="1"/>
    <col min="4617" max="4866" width="9.140625" style="42"/>
    <col min="4867" max="4867" width="6.28515625" style="42" customWidth="1"/>
    <col min="4868" max="4868" width="14.42578125" style="42" customWidth="1"/>
    <col min="4869" max="4869" width="52.5703125" style="42" customWidth="1"/>
    <col min="4870" max="4870" width="10" style="42" customWidth="1"/>
    <col min="4871" max="4871" width="11" style="42" customWidth="1"/>
    <col min="4872" max="4872" width="16.5703125" style="42" customWidth="1"/>
    <col min="4873" max="5122" width="9.140625" style="42"/>
    <col min="5123" max="5123" width="6.28515625" style="42" customWidth="1"/>
    <col min="5124" max="5124" width="14.42578125" style="42" customWidth="1"/>
    <col min="5125" max="5125" width="52.5703125" style="42" customWidth="1"/>
    <col min="5126" max="5126" width="10" style="42" customWidth="1"/>
    <col min="5127" max="5127" width="11" style="42" customWidth="1"/>
    <col min="5128" max="5128" width="16.5703125" style="42" customWidth="1"/>
    <col min="5129" max="5378" width="9.140625" style="42"/>
    <col min="5379" max="5379" width="6.28515625" style="42" customWidth="1"/>
    <col min="5380" max="5380" width="14.42578125" style="42" customWidth="1"/>
    <col min="5381" max="5381" width="52.5703125" style="42" customWidth="1"/>
    <col min="5382" max="5382" width="10" style="42" customWidth="1"/>
    <col min="5383" max="5383" width="11" style="42" customWidth="1"/>
    <col min="5384" max="5384" width="16.5703125" style="42" customWidth="1"/>
    <col min="5385" max="5634" width="9.140625" style="42"/>
    <col min="5635" max="5635" width="6.28515625" style="42" customWidth="1"/>
    <col min="5636" max="5636" width="14.42578125" style="42" customWidth="1"/>
    <col min="5637" max="5637" width="52.5703125" style="42" customWidth="1"/>
    <col min="5638" max="5638" width="10" style="42" customWidth="1"/>
    <col min="5639" max="5639" width="11" style="42" customWidth="1"/>
    <col min="5640" max="5640" width="16.5703125" style="42" customWidth="1"/>
    <col min="5641" max="5890" width="9.140625" style="42"/>
    <col min="5891" max="5891" width="6.28515625" style="42" customWidth="1"/>
    <col min="5892" max="5892" width="14.42578125" style="42" customWidth="1"/>
    <col min="5893" max="5893" width="52.5703125" style="42" customWidth="1"/>
    <col min="5894" max="5894" width="10" style="42" customWidth="1"/>
    <col min="5895" max="5895" width="11" style="42" customWidth="1"/>
    <col min="5896" max="5896" width="16.5703125" style="42" customWidth="1"/>
    <col min="5897" max="6146" width="9.140625" style="42"/>
    <col min="6147" max="6147" width="6.28515625" style="42" customWidth="1"/>
    <col min="6148" max="6148" width="14.42578125" style="42" customWidth="1"/>
    <col min="6149" max="6149" width="52.5703125" style="42" customWidth="1"/>
    <col min="6150" max="6150" width="10" style="42" customWidth="1"/>
    <col min="6151" max="6151" width="11" style="42" customWidth="1"/>
    <col min="6152" max="6152" width="16.5703125" style="42" customWidth="1"/>
    <col min="6153" max="6402" width="9.140625" style="42"/>
    <col min="6403" max="6403" width="6.28515625" style="42" customWidth="1"/>
    <col min="6404" max="6404" width="14.42578125" style="42" customWidth="1"/>
    <col min="6405" max="6405" width="52.5703125" style="42" customWidth="1"/>
    <col min="6406" max="6406" width="10" style="42" customWidth="1"/>
    <col min="6407" max="6407" width="11" style="42" customWidth="1"/>
    <col min="6408" max="6408" width="16.5703125" style="42" customWidth="1"/>
    <col min="6409" max="6658" width="9.140625" style="42"/>
    <col min="6659" max="6659" width="6.28515625" style="42" customWidth="1"/>
    <col min="6660" max="6660" width="14.42578125" style="42" customWidth="1"/>
    <col min="6661" max="6661" width="52.5703125" style="42" customWidth="1"/>
    <col min="6662" max="6662" width="10" style="42" customWidth="1"/>
    <col min="6663" max="6663" width="11" style="42" customWidth="1"/>
    <col min="6664" max="6664" width="16.5703125" style="42" customWidth="1"/>
    <col min="6665" max="6914" width="9.140625" style="42"/>
    <col min="6915" max="6915" width="6.28515625" style="42" customWidth="1"/>
    <col min="6916" max="6916" width="14.42578125" style="42" customWidth="1"/>
    <col min="6917" max="6917" width="52.5703125" style="42" customWidth="1"/>
    <col min="6918" max="6918" width="10" style="42" customWidth="1"/>
    <col min="6919" max="6919" width="11" style="42" customWidth="1"/>
    <col min="6920" max="6920" width="16.5703125" style="42" customWidth="1"/>
    <col min="6921" max="7170" width="9.140625" style="42"/>
    <col min="7171" max="7171" width="6.28515625" style="42" customWidth="1"/>
    <col min="7172" max="7172" width="14.42578125" style="42" customWidth="1"/>
    <col min="7173" max="7173" width="52.5703125" style="42" customWidth="1"/>
    <col min="7174" max="7174" width="10" style="42" customWidth="1"/>
    <col min="7175" max="7175" width="11" style="42" customWidth="1"/>
    <col min="7176" max="7176" width="16.5703125" style="42" customWidth="1"/>
    <col min="7177" max="7426" width="9.140625" style="42"/>
    <col min="7427" max="7427" width="6.28515625" style="42" customWidth="1"/>
    <col min="7428" max="7428" width="14.42578125" style="42" customWidth="1"/>
    <col min="7429" max="7429" width="52.5703125" style="42" customWidth="1"/>
    <col min="7430" max="7430" width="10" style="42" customWidth="1"/>
    <col min="7431" max="7431" width="11" style="42" customWidth="1"/>
    <col min="7432" max="7432" width="16.5703125" style="42" customWidth="1"/>
    <col min="7433" max="7682" width="9.140625" style="42"/>
    <col min="7683" max="7683" width="6.28515625" style="42" customWidth="1"/>
    <col min="7684" max="7684" width="14.42578125" style="42" customWidth="1"/>
    <col min="7685" max="7685" width="52.5703125" style="42" customWidth="1"/>
    <col min="7686" max="7686" width="10" style="42" customWidth="1"/>
    <col min="7687" max="7687" width="11" style="42" customWidth="1"/>
    <col min="7688" max="7688" width="16.5703125" style="42" customWidth="1"/>
    <col min="7689" max="7938" width="9.140625" style="42"/>
    <col min="7939" max="7939" width="6.28515625" style="42" customWidth="1"/>
    <col min="7940" max="7940" width="14.42578125" style="42" customWidth="1"/>
    <col min="7941" max="7941" width="52.5703125" style="42" customWidth="1"/>
    <col min="7942" max="7942" width="10" style="42" customWidth="1"/>
    <col min="7943" max="7943" width="11" style="42" customWidth="1"/>
    <col min="7944" max="7944" width="16.5703125" style="42" customWidth="1"/>
    <col min="7945" max="8194" width="9.140625" style="42"/>
    <col min="8195" max="8195" width="6.28515625" style="42" customWidth="1"/>
    <col min="8196" max="8196" width="14.42578125" style="42" customWidth="1"/>
    <col min="8197" max="8197" width="52.5703125" style="42" customWidth="1"/>
    <col min="8198" max="8198" width="10" style="42" customWidth="1"/>
    <col min="8199" max="8199" width="11" style="42" customWidth="1"/>
    <col min="8200" max="8200" width="16.5703125" style="42" customWidth="1"/>
    <col min="8201" max="8450" width="9.140625" style="42"/>
    <col min="8451" max="8451" width="6.28515625" style="42" customWidth="1"/>
    <col min="8452" max="8452" width="14.42578125" style="42" customWidth="1"/>
    <col min="8453" max="8453" width="52.5703125" style="42" customWidth="1"/>
    <col min="8454" max="8454" width="10" style="42" customWidth="1"/>
    <col min="8455" max="8455" width="11" style="42" customWidth="1"/>
    <col min="8456" max="8456" width="16.5703125" style="42" customWidth="1"/>
    <col min="8457" max="8706" width="9.140625" style="42"/>
    <col min="8707" max="8707" width="6.28515625" style="42" customWidth="1"/>
    <col min="8708" max="8708" width="14.42578125" style="42" customWidth="1"/>
    <col min="8709" max="8709" width="52.5703125" style="42" customWidth="1"/>
    <col min="8710" max="8710" width="10" style="42" customWidth="1"/>
    <col min="8711" max="8711" width="11" style="42" customWidth="1"/>
    <col min="8712" max="8712" width="16.5703125" style="42" customWidth="1"/>
    <col min="8713" max="8962" width="9.140625" style="42"/>
    <col min="8963" max="8963" width="6.28515625" style="42" customWidth="1"/>
    <col min="8964" max="8964" width="14.42578125" style="42" customWidth="1"/>
    <col min="8965" max="8965" width="52.5703125" style="42" customWidth="1"/>
    <col min="8966" max="8966" width="10" style="42" customWidth="1"/>
    <col min="8967" max="8967" width="11" style="42" customWidth="1"/>
    <col min="8968" max="8968" width="16.5703125" style="42" customWidth="1"/>
    <col min="8969" max="9218" width="9.140625" style="42"/>
    <col min="9219" max="9219" width="6.28515625" style="42" customWidth="1"/>
    <col min="9220" max="9220" width="14.42578125" style="42" customWidth="1"/>
    <col min="9221" max="9221" width="52.5703125" style="42" customWidth="1"/>
    <col min="9222" max="9222" width="10" style="42" customWidth="1"/>
    <col min="9223" max="9223" width="11" style="42" customWidth="1"/>
    <col min="9224" max="9224" width="16.5703125" style="42" customWidth="1"/>
    <col min="9225" max="9474" width="9.140625" style="42"/>
    <col min="9475" max="9475" width="6.28515625" style="42" customWidth="1"/>
    <col min="9476" max="9476" width="14.42578125" style="42" customWidth="1"/>
    <col min="9477" max="9477" width="52.5703125" style="42" customWidth="1"/>
    <col min="9478" max="9478" width="10" style="42" customWidth="1"/>
    <col min="9479" max="9479" width="11" style="42" customWidth="1"/>
    <col min="9480" max="9480" width="16.5703125" style="42" customWidth="1"/>
    <col min="9481" max="9730" width="9.140625" style="42"/>
    <col min="9731" max="9731" width="6.28515625" style="42" customWidth="1"/>
    <col min="9732" max="9732" width="14.42578125" style="42" customWidth="1"/>
    <col min="9733" max="9733" width="52.5703125" style="42" customWidth="1"/>
    <col min="9734" max="9734" width="10" style="42" customWidth="1"/>
    <col min="9735" max="9735" width="11" style="42" customWidth="1"/>
    <col min="9736" max="9736" width="16.5703125" style="42" customWidth="1"/>
    <col min="9737" max="9986" width="9.140625" style="42"/>
    <col min="9987" max="9987" width="6.28515625" style="42" customWidth="1"/>
    <col min="9988" max="9988" width="14.42578125" style="42" customWidth="1"/>
    <col min="9989" max="9989" width="52.5703125" style="42" customWidth="1"/>
    <col min="9990" max="9990" width="10" style="42" customWidth="1"/>
    <col min="9991" max="9991" width="11" style="42" customWidth="1"/>
    <col min="9992" max="9992" width="16.5703125" style="42" customWidth="1"/>
    <col min="9993" max="10242" width="9.140625" style="42"/>
    <col min="10243" max="10243" width="6.28515625" style="42" customWidth="1"/>
    <col min="10244" max="10244" width="14.42578125" style="42" customWidth="1"/>
    <col min="10245" max="10245" width="52.5703125" style="42" customWidth="1"/>
    <col min="10246" max="10246" width="10" style="42" customWidth="1"/>
    <col min="10247" max="10247" width="11" style="42" customWidth="1"/>
    <col min="10248" max="10248" width="16.5703125" style="42" customWidth="1"/>
    <col min="10249" max="10498" width="9.140625" style="42"/>
    <col min="10499" max="10499" width="6.28515625" style="42" customWidth="1"/>
    <col min="10500" max="10500" width="14.42578125" style="42" customWidth="1"/>
    <col min="10501" max="10501" width="52.5703125" style="42" customWidth="1"/>
    <col min="10502" max="10502" width="10" style="42" customWidth="1"/>
    <col min="10503" max="10503" width="11" style="42" customWidth="1"/>
    <col min="10504" max="10504" width="16.5703125" style="42" customWidth="1"/>
    <col min="10505" max="10754" width="9.140625" style="42"/>
    <col min="10755" max="10755" width="6.28515625" style="42" customWidth="1"/>
    <col min="10756" max="10756" width="14.42578125" style="42" customWidth="1"/>
    <col min="10757" max="10757" width="52.5703125" style="42" customWidth="1"/>
    <col min="10758" max="10758" width="10" style="42" customWidth="1"/>
    <col min="10759" max="10759" width="11" style="42" customWidth="1"/>
    <col min="10760" max="10760" width="16.5703125" style="42" customWidth="1"/>
    <col min="10761" max="11010" width="9.140625" style="42"/>
    <col min="11011" max="11011" width="6.28515625" style="42" customWidth="1"/>
    <col min="11012" max="11012" width="14.42578125" style="42" customWidth="1"/>
    <col min="11013" max="11013" width="52.5703125" style="42" customWidth="1"/>
    <col min="11014" max="11014" width="10" style="42" customWidth="1"/>
    <col min="11015" max="11015" width="11" style="42" customWidth="1"/>
    <col min="11016" max="11016" width="16.5703125" style="42" customWidth="1"/>
    <col min="11017" max="11266" width="9.140625" style="42"/>
    <col min="11267" max="11267" width="6.28515625" style="42" customWidth="1"/>
    <col min="11268" max="11268" width="14.42578125" style="42" customWidth="1"/>
    <col min="11269" max="11269" width="52.5703125" style="42" customWidth="1"/>
    <col min="11270" max="11270" width="10" style="42" customWidth="1"/>
    <col min="11271" max="11271" width="11" style="42" customWidth="1"/>
    <col min="11272" max="11272" width="16.5703125" style="42" customWidth="1"/>
    <col min="11273" max="11522" width="9.140625" style="42"/>
    <col min="11523" max="11523" width="6.28515625" style="42" customWidth="1"/>
    <col min="11524" max="11524" width="14.42578125" style="42" customWidth="1"/>
    <col min="11525" max="11525" width="52.5703125" style="42" customWidth="1"/>
    <col min="11526" max="11526" width="10" style="42" customWidth="1"/>
    <col min="11527" max="11527" width="11" style="42" customWidth="1"/>
    <col min="11528" max="11528" width="16.5703125" style="42" customWidth="1"/>
    <col min="11529" max="11778" width="9.140625" style="42"/>
    <col min="11779" max="11779" width="6.28515625" style="42" customWidth="1"/>
    <col min="11780" max="11780" width="14.42578125" style="42" customWidth="1"/>
    <col min="11781" max="11781" width="52.5703125" style="42" customWidth="1"/>
    <col min="11782" max="11782" width="10" style="42" customWidth="1"/>
    <col min="11783" max="11783" width="11" style="42" customWidth="1"/>
    <col min="11784" max="11784" width="16.5703125" style="42" customWidth="1"/>
    <col min="11785" max="12034" width="9.140625" style="42"/>
    <col min="12035" max="12035" width="6.28515625" style="42" customWidth="1"/>
    <col min="12036" max="12036" width="14.42578125" style="42" customWidth="1"/>
    <col min="12037" max="12037" width="52.5703125" style="42" customWidth="1"/>
    <col min="12038" max="12038" width="10" style="42" customWidth="1"/>
    <col min="12039" max="12039" width="11" style="42" customWidth="1"/>
    <col min="12040" max="12040" width="16.5703125" style="42" customWidth="1"/>
    <col min="12041" max="12290" width="9.140625" style="42"/>
    <col min="12291" max="12291" width="6.28515625" style="42" customWidth="1"/>
    <col min="12292" max="12292" width="14.42578125" style="42" customWidth="1"/>
    <col min="12293" max="12293" width="52.5703125" style="42" customWidth="1"/>
    <col min="12294" max="12294" width="10" style="42" customWidth="1"/>
    <col min="12295" max="12295" width="11" style="42" customWidth="1"/>
    <col min="12296" max="12296" width="16.5703125" style="42" customWidth="1"/>
    <col min="12297" max="12546" width="9.140625" style="42"/>
    <col min="12547" max="12547" width="6.28515625" style="42" customWidth="1"/>
    <col min="12548" max="12548" width="14.42578125" style="42" customWidth="1"/>
    <col min="12549" max="12549" width="52.5703125" style="42" customWidth="1"/>
    <col min="12550" max="12550" width="10" style="42" customWidth="1"/>
    <col min="12551" max="12551" width="11" style="42" customWidth="1"/>
    <col min="12552" max="12552" width="16.5703125" style="42" customWidth="1"/>
    <col min="12553" max="12802" width="9.140625" style="42"/>
    <col min="12803" max="12803" width="6.28515625" style="42" customWidth="1"/>
    <col min="12804" max="12804" width="14.42578125" style="42" customWidth="1"/>
    <col min="12805" max="12805" width="52.5703125" style="42" customWidth="1"/>
    <col min="12806" max="12806" width="10" style="42" customWidth="1"/>
    <col min="12807" max="12807" width="11" style="42" customWidth="1"/>
    <col min="12808" max="12808" width="16.5703125" style="42" customWidth="1"/>
    <col min="12809" max="13058" width="9.140625" style="42"/>
    <col min="13059" max="13059" width="6.28515625" style="42" customWidth="1"/>
    <col min="13060" max="13060" width="14.42578125" style="42" customWidth="1"/>
    <col min="13061" max="13061" width="52.5703125" style="42" customWidth="1"/>
    <col min="13062" max="13062" width="10" style="42" customWidth="1"/>
    <col min="13063" max="13063" width="11" style="42" customWidth="1"/>
    <col min="13064" max="13064" width="16.5703125" style="42" customWidth="1"/>
    <col min="13065" max="13314" width="9.140625" style="42"/>
    <col min="13315" max="13315" width="6.28515625" style="42" customWidth="1"/>
    <col min="13316" max="13316" width="14.42578125" style="42" customWidth="1"/>
    <col min="13317" max="13317" width="52.5703125" style="42" customWidth="1"/>
    <col min="13318" max="13318" width="10" style="42" customWidth="1"/>
    <col min="13319" max="13319" width="11" style="42" customWidth="1"/>
    <col min="13320" max="13320" width="16.5703125" style="42" customWidth="1"/>
    <col min="13321" max="13570" width="9.140625" style="42"/>
    <col min="13571" max="13571" width="6.28515625" style="42" customWidth="1"/>
    <col min="13572" max="13572" width="14.42578125" style="42" customWidth="1"/>
    <col min="13573" max="13573" width="52.5703125" style="42" customWidth="1"/>
    <col min="13574" max="13574" width="10" style="42" customWidth="1"/>
    <col min="13575" max="13575" width="11" style="42" customWidth="1"/>
    <col min="13576" max="13576" width="16.5703125" style="42" customWidth="1"/>
    <col min="13577" max="13826" width="9.140625" style="42"/>
    <col min="13827" max="13827" width="6.28515625" style="42" customWidth="1"/>
    <col min="13828" max="13828" width="14.42578125" style="42" customWidth="1"/>
    <col min="13829" max="13829" width="52.5703125" style="42" customWidth="1"/>
    <col min="13830" max="13830" width="10" style="42" customWidth="1"/>
    <col min="13831" max="13831" width="11" style="42" customWidth="1"/>
    <col min="13832" max="13832" width="16.5703125" style="42" customWidth="1"/>
    <col min="13833" max="14082" width="9.140625" style="42"/>
    <col min="14083" max="14083" width="6.28515625" style="42" customWidth="1"/>
    <col min="14084" max="14084" width="14.42578125" style="42" customWidth="1"/>
    <col min="14085" max="14085" width="52.5703125" style="42" customWidth="1"/>
    <col min="14086" max="14086" width="10" style="42" customWidth="1"/>
    <col min="14087" max="14087" width="11" style="42" customWidth="1"/>
    <col min="14088" max="14088" width="16.5703125" style="42" customWidth="1"/>
    <col min="14089" max="14338" width="9.140625" style="42"/>
    <col min="14339" max="14339" width="6.28515625" style="42" customWidth="1"/>
    <col min="14340" max="14340" width="14.42578125" style="42" customWidth="1"/>
    <col min="14341" max="14341" width="52.5703125" style="42" customWidth="1"/>
    <col min="14342" max="14342" width="10" style="42" customWidth="1"/>
    <col min="14343" max="14343" width="11" style="42" customWidth="1"/>
    <col min="14344" max="14344" width="16.5703125" style="42" customWidth="1"/>
    <col min="14345" max="14594" width="9.140625" style="42"/>
    <col min="14595" max="14595" width="6.28515625" style="42" customWidth="1"/>
    <col min="14596" max="14596" width="14.42578125" style="42" customWidth="1"/>
    <col min="14597" max="14597" width="52.5703125" style="42" customWidth="1"/>
    <col min="14598" max="14598" width="10" style="42" customWidth="1"/>
    <col min="14599" max="14599" width="11" style="42" customWidth="1"/>
    <col min="14600" max="14600" width="16.5703125" style="42" customWidth="1"/>
    <col min="14601" max="14850" width="9.140625" style="42"/>
    <col min="14851" max="14851" width="6.28515625" style="42" customWidth="1"/>
    <col min="14852" max="14852" width="14.42578125" style="42" customWidth="1"/>
    <col min="14853" max="14853" width="52.5703125" style="42" customWidth="1"/>
    <col min="14854" max="14854" width="10" style="42" customWidth="1"/>
    <col min="14855" max="14855" width="11" style="42" customWidth="1"/>
    <col min="14856" max="14856" width="16.5703125" style="42" customWidth="1"/>
    <col min="14857" max="15106" width="9.140625" style="42"/>
    <col min="15107" max="15107" width="6.28515625" style="42" customWidth="1"/>
    <col min="15108" max="15108" width="14.42578125" style="42" customWidth="1"/>
    <col min="15109" max="15109" width="52.5703125" style="42" customWidth="1"/>
    <col min="15110" max="15110" width="10" style="42" customWidth="1"/>
    <col min="15111" max="15111" width="11" style="42" customWidth="1"/>
    <col min="15112" max="15112" width="16.5703125" style="42" customWidth="1"/>
    <col min="15113" max="15362" width="9.140625" style="42"/>
    <col min="15363" max="15363" width="6.28515625" style="42" customWidth="1"/>
    <col min="15364" max="15364" width="14.42578125" style="42" customWidth="1"/>
    <col min="15365" max="15365" width="52.5703125" style="42" customWidth="1"/>
    <col min="15366" max="15366" width="10" style="42" customWidth="1"/>
    <col min="15367" max="15367" width="11" style="42" customWidth="1"/>
    <col min="15368" max="15368" width="16.5703125" style="42" customWidth="1"/>
    <col min="15369" max="15618" width="9.140625" style="42"/>
    <col min="15619" max="15619" width="6.28515625" style="42" customWidth="1"/>
    <col min="15620" max="15620" width="14.42578125" style="42" customWidth="1"/>
    <col min="15621" max="15621" width="52.5703125" style="42" customWidth="1"/>
    <col min="15622" max="15622" width="10" style="42" customWidth="1"/>
    <col min="15623" max="15623" width="11" style="42" customWidth="1"/>
    <col min="15624" max="15624" width="16.5703125" style="42" customWidth="1"/>
    <col min="15625" max="15874" width="9.140625" style="42"/>
    <col min="15875" max="15875" width="6.28515625" style="42" customWidth="1"/>
    <col min="15876" max="15876" width="14.42578125" style="42" customWidth="1"/>
    <col min="15877" max="15877" width="52.5703125" style="42" customWidth="1"/>
    <col min="15878" max="15878" width="10" style="42" customWidth="1"/>
    <col min="15879" max="15879" width="11" style="42" customWidth="1"/>
    <col min="15880" max="15880" width="16.5703125" style="42" customWidth="1"/>
    <col min="15881" max="16130" width="9.140625" style="42"/>
    <col min="16131" max="16131" width="6.28515625" style="42" customWidth="1"/>
    <col min="16132" max="16132" width="14.42578125" style="42" customWidth="1"/>
    <col min="16133" max="16133" width="52.5703125" style="42" customWidth="1"/>
    <col min="16134" max="16134" width="10" style="42" customWidth="1"/>
    <col min="16135" max="16135" width="11" style="42" customWidth="1"/>
    <col min="16136" max="16136" width="16.5703125" style="42" customWidth="1"/>
    <col min="16137" max="16384" width="9.140625" style="42"/>
  </cols>
  <sheetData>
    <row r="1" spans="1:19" s="2" customFormat="1" ht="18" thickTop="1" thickBot="1">
      <c r="A1" s="1"/>
      <c r="H1" s="3" t="s">
        <v>0</v>
      </c>
      <c r="I1" s="139"/>
      <c r="J1" s="42"/>
      <c r="K1" s="42"/>
      <c r="L1" s="15"/>
      <c r="M1" s="139"/>
      <c r="N1" s="139"/>
      <c r="O1" s="16"/>
      <c r="P1" s="278" t="s">
        <v>19</v>
      </c>
      <c r="Q1" s="339"/>
      <c r="R1" s="339"/>
      <c r="S1" s="279"/>
    </row>
    <row r="2" spans="1:19" s="2" customFormat="1" ht="16.5" customHeight="1" thickTop="1">
      <c r="A2" s="262" t="s">
        <v>38</v>
      </c>
      <c r="B2" s="262"/>
      <c r="C2" s="262"/>
      <c r="D2" s="262"/>
      <c r="E2" s="262"/>
      <c r="F2" s="262"/>
      <c r="G2" s="262"/>
      <c r="H2" s="262"/>
      <c r="I2" s="281" t="s">
        <v>39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</row>
    <row r="3" spans="1:19" ht="11.25" customHeight="1">
      <c r="I3" s="139"/>
      <c r="L3" s="15"/>
      <c r="M3" s="139"/>
      <c r="N3" s="139"/>
      <c r="O3" s="16"/>
      <c r="P3" s="16"/>
      <c r="Q3" s="16"/>
      <c r="R3" s="16"/>
    </row>
    <row r="4" spans="1:19">
      <c r="A4" s="263" t="s">
        <v>1</v>
      </c>
      <c r="B4" s="263"/>
      <c r="C4" s="42" t="s">
        <v>2</v>
      </c>
      <c r="I4" s="143" t="s">
        <v>1</v>
      </c>
      <c r="K4" s="42" t="s">
        <v>2</v>
      </c>
      <c r="L4" s="15"/>
      <c r="M4" s="139"/>
      <c r="N4" s="139"/>
      <c r="O4" s="16"/>
      <c r="P4" s="16"/>
      <c r="Q4" s="16"/>
      <c r="R4" s="16"/>
    </row>
    <row r="5" spans="1:19">
      <c r="A5" s="263" t="s">
        <v>3</v>
      </c>
      <c r="B5" s="263"/>
      <c r="C5" s="42" t="s">
        <v>32</v>
      </c>
      <c r="I5" s="143" t="s">
        <v>3</v>
      </c>
      <c r="K5" s="42" t="s">
        <v>32</v>
      </c>
      <c r="L5" s="15"/>
      <c r="M5" s="139"/>
      <c r="N5" s="139"/>
      <c r="O5" s="16"/>
      <c r="P5" s="16"/>
      <c r="Q5" s="16"/>
      <c r="R5" s="16"/>
    </row>
    <row r="6" spans="1:19">
      <c r="A6" s="263" t="s">
        <v>4</v>
      </c>
      <c r="B6" s="263"/>
      <c r="C6" s="42" t="s">
        <v>97</v>
      </c>
      <c r="I6" s="143" t="s">
        <v>4</v>
      </c>
      <c r="K6" s="42" t="s">
        <v>97</v>
      </c>
      <c r="L6" s="15"/>
      <c r="M6" s="139"/>
      <c r="N6" s="139"/>
      <c r="O6" s="16"/>
      <c r="P6" s="16"/>
      <c r="Q6" s="16"/>
      <c r="R6" s="16"/>
    </row>
    <row r="7" spans="1:19">
      <c r="A7" s="263" t="s">
        <v>5</v>
      </c>
      <c r="B7" s="263"/>
      <c r="C7" s="42" t="s">
        <v>256</v>
      </c>
      <c r="I7" s="143" t="s">
        <v>5</v>
      </c>
      <c r="K7" s="42" t="s">
        <v>256</v>
      </c>
      <c r="L7" s="15"/>
      <c r="M7" s="139"/>
      <c r="N7" s="139"/>
      <c r="O7" s="16"/>
      <c r="P7" s="16"/>
      <c r="Q7" s="16"/>
      <c r="R7" s="16"/>
    </row>
    <row r="8" spans="1:19" ht="11.25" customHeight="1">
      <c r="I8" s="139"/>
      <c r="L8" s="15"/>
      <c r="M8" s="139"/>
      <c r="N8" s="139"/>
      <c r="O8" s="16"/>
      <c r="P8" s="16"/>
      <c r="Q8" s="16"/>
      <c r="R8" s="16"/>
    </row>
    <row r="9" spans="1:19" ht="23.2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71" t="s">
        <v>153</v>
      </c>
      <c r="G9" s="271" t="s">
        <v>154</v>
      </c>
      <c r="H9" s="266" t="s">
        <v>22</v>
      </c>
      <c r="I9" s="266" t="s">
        <v>6</v>
      </c>
      <c r="J9" s="267" t="s">
        <v>7</v>
      </c>
      <c r="K9" s="268"/>
      <c r="L9" s="282" t="s">
        <v>8</v>
      </c>
      <c r="M9" s="254" t="s">
        <v>20</v>
      </c>
      <c r="N9" s="255"/>
      <c r="O9" s="275"/>
      <c r="P9" s="264" t="s">
        <v>21</v>
      </c>
      <c r="Q9" s="271" t="s">
        <v>153</v>
      </c>
      <c r="R9" s="271" t="s">
        <v>154</v>
      </c>
      <c r="S9" s="266" t="s">
        <v>22</v>
      </c>
    </row>
    <row r="10" spans="1:19" ht="23.25" customHeight="1">
      <c r="A10" s="266"/>
      <c r="B10" s="269"/>
      <c r="C10" s="270"/>
      <c r="D10" s="266"/>
      <c r="E10" s="272"/>
      <c r="F10" s="272"/>
      <c r="G10" s="272"/>
      <c r="H10" s="266"/>
      <c r="I10" s="266"/>
      <c r="J10" s="269"/>
      <c r="K10" s="270"/>
      <c r="L10" s="282"/>
      <c r="M10" s="32" t="s">
        <v>23</v>
      </c>
      <c r="N10" s="142" t="s">
        <v>24</v>
      </c>
      <c r="O10" s="18" t="s">
        <v>25</v>
      </c>
      <c r="P10" s="265"/>
      <c r="Q10" s="272"/>
      <c r="R10" s="272"/>
      <c r="S10" s="266"/>
    </row>
    <row r="11" spans="1:19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 t="shared" ref="F11:H11" si="0">E11-1</f>
        <v>-5</v>
      </c>
      <c r="G11" s="5">
        <f t="shared" si="0"/>
        <v>-6</v>
      </c>
      <c r="H11" s="5">
        <f t="shared" si="0"/>
        <v>-7</v>
      </c>
      <c r="I11" s="5">
        <v>-1</v>
      </c>
      <c r="J11" s="286">
        <f>I11-1</f>
        <v>-2</v>
      </c>
      <c r="K11" s="287"/>
      <c r="L11" s="19">
        <f>J11-1</f>
        <v>-3</v>
      </c>
      <c r="M11" s="5">
        <f>L11-1</f>
        <v>-4</v>
      </c>
      <c r="N11" s="5">
        <f>M11-1</f>
        <v>-5</v>
      </c>
      <c r="O11" s="20" t="s">
        <v>26</v>
      </c>
      <c r="P11" s="20" t="s">
        <v>27</v>
      </c>
      <c r="Q11" s="20" t="s">
        <v>28</v>
      </c>
      <c r="R11" s="20" t="s">
        <v>155</v>
      </c>
      <c r="S11" s="20" t="s">
        <v>156</v>
      </c>
    </row>
    <row r="12" spans="1:19" ht="18" customHeight="1">
      <c r="A12" s="37"/>
      <c r="B12" s="38" t="s">
        <v>62</v>
      </c>
      <c r="C12" s="39"/>
      <c r="D12" s="40"/>
      <c r="E12" s="40"/>
      <c r="F12" s="40"/>
      <c r="G12" s="40"/>
      <c r="H12" s="40"/>
      <c r="I12" s="22"/>
      <c r="J12" s="300" t="s">
        <v>62</v>
      </c>
      <c r="K12" s="301"/>
      <c r="L12" s="6"/>
      <c r="M12" s="7"/>
      <c r="N12" s="7"/>
      <c r="O12" s="24"/>
      <c r="P12" s="24"/>
      <c r="Q12" s="24"/>
      <c r="R12" s="24"/>
      <c r="S12" s="23"/>
    </row>
    <row r="13" spans="1:19" ht="21" customHeight="1">
      <c r="A13" s="24"/>
      <c r="B13" s="252" t="s">
        <v>260</v>
      </c>
      <c r="C13" s="253"/>
      <c r="D13" s="6"/>
      <c r="E13" s="7"/>
      <c r="F13" s="7"/>
      <c r="G13" s="7"/>
      <c r="H13" s="33"/>
      <c r="I13" s="22"/>
      <c r="J13" s="252" t="s">
        <v>260</v>
      </c>
      <c r="K13" s="253"/>
      <c r="L13" s="6"/>
      <c r="M13" s="7"/>
      <c r="N13" s="7"/>
      <c r="O13" s="24"/>
      <c r="P13" s="24"/>
      <c r="Q13" s="24"/>
      <c r="R13" s="24"/>
      <c r="S13" s="23"/>
    </row>
    <row r="14" spans="1:19" ht="21" customHeight="1">
      <c r="A14" s="24"/>
      <c r="B14" s="252"/>
      <c r="C14" s="253"/>
      <c r="D14" s="6"/>
      <c r="E14" s="7"/>
      <c r="F14" s="7"/>
      <c r="G14" s="7"/>
      <c r="H14" s="33"/>
      <c r="I14" s="22"/>
      <c r="J14" s="252"/>
      <c r="K14" s="253"/>
      <c r="L14" s="6"/>
      <c r="M14" s="7"/>
      <c r="N14" s="7"/>
      <c r="O14" s="24"/>
      <c r="P14" s="24"/>
      <c r="Q14" s="24"/>
      <c r="R14" s="24"/>
      <c r="S14" s="23"/>
    </row>
    <row r="15" spans="1:19" ht="21" customHeight="1">
      <c r="A15" s="24"/>
      <c r="B15" s="252"/>
      <c r="C15" s="253"/>
      <c r="D15" s="6"/>
      <c r="E15" s="7"/>
      <c r="F15" s="7"/>
      <c r="G15" s="7"/>
      <c r="H15" s="33"/>
      <c r="I15" s="22"/>
      <c r="J15" s="252"/>
      <c r="K15" s="253"/>
      <c r="L15" s="6"/>
      <c r="M15" s="7"/>
      <c r="N15" s="7"/>
      <c r="O15" s="24"/>
      <c r="P15" s="24"/>
      <c r="Q15" s="24"/>
      <c r="R15" s="24"/>
      <c r="S15" s="23"/>
    </row>
    <row r="16" spans="1:19" ht="13.5" customHeight="1">
      <c r="A16" s="41"/>
      <c r="B16" s="292"/>
      <c r="C16" s="293"/>
      <c r="D16" s="41"/>
      <c r="E16" s="41"/>
      <c r="F16" s="41"/>
      <c r="G16" s="41"/>
      <c r="H16" s="34"/>
      <c r="I16" s="135"/>
      <c r="J16" s="340"/>
      <c r="K16" s="340"/>
      <c r="L16" s="6"/>
      <c r="M16" s="6"/>
      <c r="N16" s="7"/>
      <c r="O16" s="24"/>
      <c r="P16" s="24"/>
      <c r="Q16" s="41"/>
      <c r="R16" s="41"/>
      <c r="S16" s="136"/>
    </row>
    <row r="17" spans="1:19" ht="13.5" customHeight="1">
      <c r="A17" s="254" t="s">
        <v>12</v>
      </c>
      <c r="B17" s="255"/>
      <c r="C17" s="255"/>
      <c r="D17" s="255"/>
      <c r="E17" s="255"/>
      <c r="F17" s="141"/>
      <c r="G17" s="141"/>
      <c r="H17" s="8"/>
      <c r="I17" s="254" t="s">
        <v>29</v>
      </c>
      <c r="J17" s="255"/>
      <c r="K17" s="255"/>
      <c r="L17" s="255"/>
      <c r="M17" s="255"/>
      <c r="N17" s="275"/>
      <c r="O17" s="55" t="e">
        <f>AVERAGE(O13:O16)</f>
        <v>#DIV/0!</v>
      </c>
      <c r="P17" s="55" t="e">
        <f>AVERAGE(P13:P16)</f>
        <v>#DIV/0!</v>
      </c>
      <c r="Q17" s="79"/>
      <c r="R17" s="79"/>
      <c r="S17" s="290"/>
    </row>
    <row r="18" spans="1:19" ht="13.5" customHeight="1">
      <c r="A18" s="140"/>
      <c r="B18" s="9"/>
      <c r="C18" s="9"/>
      <c r="D18" s="9"/>
      <c r="E18" s="9"/>
      <c r="F18" s="9"/>
      <c r="G18" s="9"/>
      <c r="H18" s="10"/>
      <c r="I18" s="254" t="s">
        <v>30</v>
      </c>
      <c r="J18" s="255"/>
      <c r="K18" s="255"/>
      <c r="L18" s="255"/>
      <c r="M18" s="255"/>
      <c r="N18" s="275"/>
      <c r="O18" s="276" t="e">
        <f>AVERAGE(O17:P17)</f>
        <v>#DIV/0!</v>
      </c>
      <c r="P18" s="277"/>
      <c r="Q18" s="80"/>
      <c r="R18" s="80"/>
      <c r="S18" s="291"/>
    </row>
    <row r="19" spans="1:19">
      <c r="A19" s="140"/>
      <c r="B19" s="11" t="s">
        <v>13</v>
      </c>
      <c r="D19" s="9"/>
      <c r="H19" s="10"/>
      <c r="I19" s="140"/>
      <c r="J19" s="9"/>
      <c r="K19" s="9"/>
      <c r="L19" s="138"/>
      <c r="M19" s="140"/>
      <c r="N19" s="140"/>
      <c r="O19" s="25"/>
      <c r="P19" s="25"/>
      <c r="Q19" s="25"/>
      <c r="R19" s="25"/>
      <c r="S19" s="10"/>
    </row>
    <row r="20" spans="1:19">
      <c r="A20" s="140"/>
      <c r="B20" s="9" t="s">
        <v>254</v>
      </c>
      <c r="D20" s="9"/>
      <c r="H20" s="10"/>
      <c r="I20" s="140"/>
      <c r="J20" s="11" t="s">
        <v>31</v>
      </c>
      <c r="K20" s="17"/>
      <c r="L20" s="138"/>
      <c r="M20" s="139"/>
      <c r="N20" s="139"/>
      <c r="O20" s="25"/>
      <c r="P20" s="25"/>
      <c r="Q20" s="25"/>
      <c r="R20" s="25"/>
      <c r="S20" s="10"/>
    </row>
    <row r="21" spans="1:19">
      <c r="A21" s="140"/>
      <c r="B21" s="9"/>
      <c r="C21" s="9"/>
      <c r="D21" s="9"/>
      <c r="E21" s="9"/>
      <c r="F21" s="9"/>
      <c r="G21" s="9"/>
      <c r="H21" s="10"/>
      <c r="I21" s="140"/>
      <c r="J21" s="9" t="s">
        <v>255</v>
      </c>
      <c r="K21" s="140"/>
      <c r="L21" s="138"/>
      <c r="M21" s="139"/>
      <c r="N21" s="139"/>
      <c r="O21" s="25"/>
      <c r="P21" s="25"/>
      <c r="Q21" s="25"/>
      <c r="R21" s="25"/>
      <c r="S21" s="10"/>
    </row>
    <row r="22" spans="1:19">
      <c r="A22" s="140"/>
      <c r="B22" s="280" t="s">
        <v>14</v>
      </c>
      <c r="C22" s="280"/>
      <c r="D22" s="280" t="s">
        <v>15</v>
      </c>
      <c r="E22" s="280"/>
      <c r="F22" s="280"/>
      <c r="G22" s="280"/>
      <c r="H22" s="280"/>
      <c r="I22" s="140"/>
      <c r="J22" s="9"/>
      <c r="K22" s="9"/>
      <c r="L22" s="138"/>
      <c r="M22" s="140"/>
      <c r="N22" s="140"/>
      <c r="O22" s="25"/>
      <c r="P22" s="25"/>
      <c r="Q22" s="25"/>
      <c r="R22" s="25"/>
      <c r="S22" s="10"/>
    </row>
    <row r="23" spans="1:19" ht="32.25" customHeight="1">
      <c r="A23" s="140"/>
      <c r="B23" s="139"/>
      <c r="C23" s="139"/>
      <c r="D23" s="9"/>
      <c r="E23" s="140"/>
      <c r="F23" s="140"/>
      <c r="G23" s="140"/>
      <c r="I23" s="140"/>
      <c r="J23" s="280" t="s">
        <v>14</v>
      </c>
      <c r="K23" s="280"/>
      <c r="L23" s="138"/>
      <c r="M23" s="139"/>
      <c r="N23" s="280" t="s">
        <v>15</v>
      </c>
      <c r="O23" s="280"/>
      <c r="P23" s="280"/>
      <c r="Q23" s="280"/>
      <c r="R23" s="280"/>
      <c r="S23" s="280"/>
    </row>
    <row r="24" spans="1:19">
      <c r="A24" s="140"/>
      <c r="B24" s="284" t="s">
        <v>33</v>
      </c>
      <c r="C24" s="284"/>
      <c r="D24" s="284" t="s">
        <v>206</v>
      </c>
      <c r="E24" s="284"/>
      <c r="F24" s="284"/>
      <c r="G24" s="284"/>
      <c r="H24" s="284"/>
      <c r="I24" s="140"/>
      <c r="J24" s="285"/>
      <c r="K24" s="285"/>
      <c r="L24" s="15"/>
      <c r="M24" s="140"/>
      <c r="N24" s="140"/>
      <c r="O24" s="139"/>
      <c r="P24" s="25"/>
      <c r="Q24" s="25"/>
      <c r="R24" s="25"/>
      <c r="S24" s="10"/>
    </row>
    <row r="25" spans="1:19">
      <c r="B25" s="280" t="s">
        <v>17</v>
      </c>
      <c r="C25" s="280"/>
      <c r="D25" s="283" t="s">
        <v>207</v>
      </c>
      <c r="E25" s="283"/>
      <c r="F25" s="283"/>
      <c r="G25" s="283"/>
      <c r="H25" s="283"/>
      <c r="I25" s="140"/>
      <c r="J25" s="284" t="s">
        <v>33</v>
      </c>
      <c r="K25" s="284"/>
      <c r="L25" s="138"/>
      <c r="M25" s="139"/>
      <c r="N25" s="284" t="s">
        <v>206</v>
      </c>
      <c r="O25" s="284"/>
      <c r="P25" s="284"/>
      <c r="Q25" s="284"/>
      <c r="R25" s="284"/>
      <c r="S25" s="284"/>
    </row>
    <row r="26" spans="1:19">
      <c r="A26" s="140"/>
      <c r="B26" s="9"/>
      <c r="C26" s="9"/>
      <c r="D26" s="9"/>
      <c r="E26" s="10"/>
      <c r="F26" s="10"/>
      <c r="G26" s="10"/>
      <c r="I26" s="140"/>
      <c r="J26" s="280" t="s">
        <v>17</v>
      </c>
      <c r="K26" s="280"/>
      <c r="L26" s="138"/>
      <c r="M26" s="139"/>
      <c r="N26" s="283" t="s">
        <v>207</v>
      </c>
      <c r="O26" s="283"/>
      <c r="P26" s="283"/>
      <c r="Q26" s="283"/>
      <c r="R26" s="283"/>
      <c r="S26" s="283"/>
    </row>
  </sheetData>
  <mergeCells count="51">
    <mergeCell ref="B25:C25"/>
    <mergeCell ref="D25:H25"/>
    <mergeCell ref="J25:K25"/>
    <mergeCell ref="N25:S25"/>
    <mergeCell ref="J26:K26"/>
    <mergeCell ref="N26:S26"/>
    <mergeCell ref="B22:C22"/>
    <mergeCell ref="D22:H22"/>
    <mergeCell ref="J23:K23"/>
    <mergeCell ref="N23:S23"/>
    <mergeCell ref="B24:C24"/>
    <mergeCell ref="D24:H24"/>
    <mergeCell ref="J24:K24"/>
    <mergeCell ref="B16:C16"/>
    <mergeCell ref="J16:K16"/>
    <mergeCell ref="A17:E17"/>
    <mergeCell ref="I17:N17"/>
    <mergeCell ref="S17:S18"/>
    <mergeCell ref="I18:N18"/>
    <mergeCell ref="O18:P18"/>
    <mergeCell ref="B15:C15"/>
    <mergeCell ref="J15:K15"/>
    <mergeCell ref="P9:P10"/>
    <mergeCell ref="Q9:Q10"/>
    <mergeCell ref="R9:R10"/>
    <mergeCell ref="J12:K12"/>
    <mergeCell ref="B13:C13"/>
    <mergeCell ref="J13:K13"/>
    <mergeCell ref="B14:C14"/>
    <mergeCell ref="J14:K14"/>
    <mergeCell ref="S9:S10"/>
    <mergeCell ref="B11:C11"/>
    <mergeCell ref="J11:K11"/>
    <mergeCell ref="G9:G10"/>
    <mergeCell ref="H9:H10"/>
    <mergeCell ref="I9:I10"/>
    <mergeCell ref="J9:K10"/>
    <mergeCell ref="L9:L10"/>
    <mergeCell ref="M9:O9"/>
    <mergeCell ref="F9:F10"/>
    <mergeCell ref="A7:B7"/>
    <mergeCell ref="A9:A10"/>
    <mergeCell ref="B9:C10"/>
    <mergeCell ref="D9:D10"/>
    <mergeCell ref="E9:E10"/>
    <mergeCell ref="A6:B6"/>
    <mergeCell ref="P1:S1"/>
    <mergeCell ref="A2:H2"/>
    <mergeCell ref="I2:S2"/>
    <mergeCell ref="A4:B4"/>
    <mergeCell ref="A5:B5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9" orientation="landscape" horizontalDpi="4294967293" r:id="rId1"/>
  <colBreaks count="1" manualBreakCount="1">
    <brk id="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topLeftCell="A4" zoomScale="90" zoomScaleNormal="100" zoomScaleSheetLayoutView="90" workbookViewId="0">
      <selection activeCell="B20" sqref="B20:C20"/>
    </sheetView>
  </sheetViews>
  <sheetFormatPr defaultRowHeight="14.25"/>
  <cols>
    <col min="1" max="1" width="4.85546875" style="139" customWidth="1"/>
    <col min="2" max="2" width="14.42578125" style="42" customWidth="1"/>
    <col min="3" max="3" width="67.5703125" style="42" customWidth="1"/>
    <col min="4" max="4" width="8.140625" style="42" customWidth="1"/>
    <col min="5" max="7" width="10.28515625" style="42" customWidth="1"/>
    <col min="8" max="8" width="7.7109375" style="42" customWidth="1"/>
    <col min="9" max="9" width="4.28515625" style="42" customWidth="1"/>
    <col min="10" max="10" width="9.140625" style="42"/>
    <col min="11" max="11" width="71.85546875" style="42" customWidth="1"/>
    <col min="12" max="12" width="7.28515625" style="42" customWidth="1"/>
    <col min="13" max="13" width="6.140625" style="42" customWidth="1"/>
    <col min="14" max="14" width="8.28515625" style="42" customWidth="1"/>
    <col min="15" max="15" width="5.140625" style="42" customWidth="1"/>
    <col min="16" max="16" width="7.7109375" style="42" customWidth="1"/>
    <col min="17" max="17" width="8.7109375" style="42" customWidth="1"/>
    <col min="18" max="18" width="6.7109375" style="42" customWidth="1"/>
    <col min="19" max="19" width="5.42578125" style="42" customWidth="1"/>
    <col min="20" max="258" width="9.140625" style="42"/>
    <col min="259" max="259" width="6.28515625" style="42" customWidth="1"/>
    <col min="260" max="260" width="14.42578125" style="42" customWidth="1"/>
    <col min="261" max="261" width="52.5703125" style="42" customWidth="1"/>
    <col min="262" max="262" width="10" style="42" customWidth="1"/>
    <col min="263" max="263" width="11" style="42" customWidth="1"/>
    <col min="264" max="264" width="16.5703125" style="42" customWidth="1"/>
    <col min="265" max="514" width="9.140625" style="42"/>
    <col min="515" max="515" width="6.28515625" style="42" customWidth="1"/>
    <col min="516" max="516" width="14.42578125" style="42" customWidth="1"/>
    <col min="517" max="517" width="52.5703125" style="42" customWidth="1"/>
    <col min="518" max="518" width="10" style="42" customWidth="1"/>
    <col min="519" max="519" width="11" style="42" customWidth="1"/>
    <col min="520" max="520" width="16.5703125" style="42" customWidth="1"/>
    <col min="521" max="770" width="9.140625" style="42"/>
    <col min="771" max="771" width="6.28515625" style="42" customWidth="1"/>
    <col min="772" max="772" width="14.42578125" style="42" customWidth="1"/>
    <col min="773" max="773" width="52.5703125" style="42" customWidth="1"/>
    <col min="774" max="774" width="10" style="42" customWidth="1"/>
    <col min="775" max="775" width="11" style="42" customWidth="1"/>
    <col min="776" max="776" width="16.5703125" style="42" customWidth="1"/>
    <col min="777" max="1026" width="9.140625" style="42"/>
    <col min="1027" max="1027" width="6.28515625" style="42" customWidth="1"/>
    <col min="1028" max="1028" width="14.42578125" style="42" customWidth="1"/>
    <col min="1029" max="1029" width="52.5703125" style="42" customWidth="1"/>
    <col min="1030" max="1030" width="10" style="42" customWidth="1"/>
    <col min="1031" max="1031" width="11" style="42" customWidth="1"/>
    <col min="1032" max="1032" width="16.5703125" style="42" customWidth="1"/>
    <col min="1033" max="1282" width="9.140625" style="42"/>
    <col min="1283" max="1283" width="6.28515625" style="42" customWidth="1"/>
    <col min="1284" max="1284" width="14.42578125" style="42" customWidth="1"/>
    <col min="1285" max="1285" width="52.5703125" style="42" customWidth="1"/>
    <col min="1286" max="1286" width="10" style="42" customWidth="1"/>
    <col min="1287" max="1287" width="11" style="42" customWidth="1"/>
    <col min="1288" max="1288" width="16.5703125" style="42" customWidth="1"/>
    <col min="1289" max="1538" width="9.140625" style="42"/>
    <col min="1539" max="1539" width="6.28515625" style="42" customWidth="1"/>
    <col min="1540" max="1540" width="14.42578125" style="42" customWidth="1"/>
    <col min="1541" max="1541" width="52.5703125" style="42" customWidth="1"/>
    <col min="1542" max="1542" width="10" style="42" customWidth="1"/>
    <col min="1543" max="1543" width="11" style="42" customWidth="1"/>
    <col min="1544" max="1544" width="16.5703125" style="42" customWidth="1"/>
    <col min="1545" max="1794" width="9.140625" style="42"/>
    <col min="1795" max="1795" width="6.28515625" style="42" customWidth="1"/>
    <col min="1796" max="1796" width="14.42578125" style="42" customWidth="1"/>
    <col min="1797" max="1797" width="52.5703125" style="42" customWidth="1"/>
    <col min="1798" max="1798" width="10" style="42" customWidth="1"/>
    <col min="1799" max="1799" width="11" style="42" customWidth="1"/>
    <col min="1800" max="1800" width="16.5703125" style="42" customWidth="1"/>
    <col min="1801" max="2050" width="9.140625" style="42"/>
    <col min="2051" max="2051" width="6.28515625" style="42" customWidth="1"/>
    <col min="2052" max="2052" width="14.42578125" style="42" customWidth="1"/>
    <col min="2053" max="2053" width="52.5703125" style="42" customWidth="1"/>
    <col min="2054" max="2054" width="10" style="42" customWidth="1"/>
    <col min="2055" max="2055" width="11" style="42" customWidth="1"/>
    <col min="2056" max="2056" width="16.5703125" style="42" customWidth="1"/>
    <col min="2057" max="2306" width="9.140625" style="42"/>
    <col min="2307" max="2307" width="6.28515625" style="42" customWidth="1"/>
    <col min="2308" max="2308" width="14.42578125" style="42" customWidth="1"/>
    <col min="2309" max="2309" width="52.5703125" style="42" customWidth="1"/>
    <col min="2310" max="2310" width="10" style="42" customWidth="1"/>
    <col min="2311" max="2311" width="11" style="42" customWidth="1"/>
    <col min="2312" max="2312" width="16.5703125" style="42" customWidth="1"/>
    <col min="2313" max="2562" width="9.140625" style="42"/>
    <col min="2563" max="2563" width="6.28515625" style="42" customWidth="1"/>
    <col min="2564" max="2564" width="14.42578125" style="42" customWidth="1"/>
    <col min="2565" max="2565" width="52.5703125" style="42" customWidth="1"/>
    <col min="2566" max="2566" width="10" style="42" customWidth="1"/>
    <col min="2567" max="2567" width="11" style="42" customWidth="1"/>
    <col min="2568" max="2568" width="16.5703125" style="42" customWidth="1"/>
    <col min="2569" max="2818" width="9.140625" style="42"/>
    <col min="2819" max="2819" width="6.28515625" style="42" customWidth="1"/>
    <col min="2820" max="2820" width="14.42578125" style="42" customWidth="1"/>
    <col min="2821" max="2821" width="52.5703125" style="42" customWidth="1"/>
    <col min="2822" max="2822" width="10" style="42" customWidth="1"/>
    <col min="2823" max="2823" width="11" style="42" customWidth="1"/>
    <col min="2824" max="2824" width="16.5703125" style="42" customWidth="1"/>
    <col min="2825" max="3074" width="9.140625" style="42"/>
    <col min="3075" max="3075" width="6.28515625" style="42" customWidth="1"/>
    <col min="3076" max="3076" width="14.42578125" style="42" customWidth="1"/>
    <col min="3077" max="3077" width="52.5703125" style="42" customWidth="1"/>
    <col min="3078" max="3078" width="10" style="42" customWidth="1"/>
    <col min="3079" max="3079" width="11" style="42" customWidth="1"/>
    <col min="3080" max="3080" width="16.5703125" style="42" customWidth="1"/>
    <col min="3081" max="3330" width="9.140625" style="42"/>
    <col min="3331" max="3331" width="6.28515625" style="42" customWidth="1"/>
    <col min="3332" max="3332" width="14.42578125" style="42" customWidth="1"/>
    <col min="3333" max="3333" width="52.5703125" style="42" customWidth="1"/>
    <col min="3334" max="3334" width="10" style="42" customWidth="1"/>
    <col min="3335" max="3335" width="11" style="42" customWidth="1"/>
    <col min="3336" max="3336" width="16.5703125" style="42" customWidth="1"/>
    <col min="3337" max="3586" width="9.140625" style="42"/>
    <col min="3587" max="3587" width="6.28515625" style="42" customWidth="1"/>
    <col min="3588" max="3588" width="14.42578125" style="42" customWidth="1"/>
    <col min="3589" max="3589" width="52.5703125" style="42" customWidth="1"/>
    <col min="3590" max="3590" width="10" style="42" customWidth="1"/>
    <col min="3591" max="3591" width="11" style="42" customWidth="1"/>
    <col min="3592" max="3592" width="16.5703125" style="42" customWidth="1"/>
    <col min="3593" max="3842" width="9.140625" style="42"/>
    <col min="3843" max="3843" width="6.28515625" style="42" customWidth="1"/>
    <col min="3844" max="3844" width="14.42578125" style="42" customWidth="1"/>
    <col min="3845" max="3845" width="52.5703125" style="42" customWidth="1"/>
    <col min="3846" max="3846" width="10" style="42" customWidth="1"/>
    <col min="3847" max="3847" width="11" style="42" customWidth="1"/>
    <col min="3848" max="3848" width="16.5703125" style="42" customWidth="1"/>
    <col min="3849" max="4098" width="9.140625" style="42"/>
    <col min="4099" max="4099" width="6.28515625" style="42" customWidth="1"/>
    <col min="4100" max="4100" width="14.42578125" style="42" customWidth="1"/>
    <col min="4101" max="4101" width="52.5703125" style="42" customWidth="1"/>
    <col min="4102" max="4102" width="10" style="42" customWidth="1"/>
    <col min="4103" max="4103" width="11" style="42" customWidth="1"/>
    <col min="4104" max="4104" width="16.5703125" style="42" customWidth="1"/>
    <col min="4105" max="4354" width="9.140625" style="42"/>
    <col min="4355" max="4355" width="6.28515625" style="42" customWidth="1"/>
    <col min="4356" max="4356" width="14.42578125" style="42" customWidth="1"/>
    <col min="4357" max="4357" width="52.5703125" style="42" customWidth="1"/>
    <col min="4358" max="4358" width="10" style="42" customWidth="1"/>
    <col min="4359" max="4359" width="11" style="42" customWidth="1"/>
    <col min="4360" max="4360" width="16.5703125" style="42" customWidth="1"/>
    <col min="4361" max="4610" width="9.140625" style="42"/>
    <col min="4611" max="4611" width="6.28515625" style="42" customWidth="1"/>
    <col min="4612" max="4612" width="14.42578125" style="42" customWidth="1"/>
    <col min="4613" max="4613" width="52.5703125" style="42" customWidth="1"/>
    <col min="4614" max="4614" width="10" style="42" customWidth="1"/>
    <col min="4615" max="4615" width="11" style="42" customWidth="1"/>
    <col min="4616" max="4616" width="16.5703125" style="42" customWidth="1"/>
    <col min="4617" max="4866" width="9.140625" style="42"/>
    <col min="4867" max="4867" width="6.28515625" style="42" customWidth="1"/>
    <col min="4868" max="4868" width="14.42578125" style="42" customWidth="1"/>
    <col min="4869" max="4869" width="52.5703125" style="42" customWidth="1"/>
    <col min="4870" max="4870" width="10" style="42" customWidth="1"/>
    <col min="4871" max="4871" width="11" style="42" customWidth="1"/>
    <col min="4872" max="4872" width="16.5703125" style="42" customWidth="1"/>
    <col min="4873" max="5122" width="9.140625" style="42"/>
    <col min="5123" max="5123" width="6.28515625" style="42" customWidth="1"/>
    <col min="5124" max="5124" width="14.42578125" style="42" customWidth="1"/>
    <col min="5125" max="5125" width="52.5703125" style="42" customWidth="1"/>
    <col min="5126" max="5126" width="10" style="42" customWidth="1"/>
    <col min="5127" max="5127" width="11" style="42" customWidth="1"/>
    <col min="5128" max="5128" width="16.5703125" style="42" customWidth="1"/>
    <col min="5129" max="5378" width="9.140625" style="42"/>
    <col min="5379" max="5379" width="6.28515625" style="42" customWidth="1"/>
    <col min="5380" max="5380" width="14.42578125" style="42" customWidth="1"/>
    <col min="5381" max="5381" width="52.5703125" style="42" customWidth="1"/>
    <col min="5382" max="5382" width="10" style="42" customWidth="1"/>
    <col min="5383" max="5383" width="11" style="42" customWidth="1"/>
    <col min="5384" max="5384" width="16.5703125" style="42" customWidth="1"/>
    <col min="5385" max="5634" width="9.140625" style="42"/>
    <col min="5635" max="5635" width="6.28515625" style="42" customWidth="1"/>
    <col min="5636" max="5636" width="14.42578125" style="42" customWidth="1"/>
    <col min="5637" max="5637" width="52.5703125" style="42" customWidth="1"/>
    <col min="5638" max="5638" width="10" style="42" customWidth="1"/>
    <col min="5639" max="5639" width="11" style="42" customWidth="1"/>
    <col min="5640" max="5640" width="16.5703125" style="42" customWidth="1"/>
    <col min="5641" max="5890" width="9.140625" style="42"/>
    <col min="5891" max="5891" width="6.28515625" style="42" customWidth="1"/>
    <col min="5892" max="5892" width="14.42578125" style="42" customWidth="1"/>
    <col min="5893" max="5893" width="52.5703125" style="42" customWidth="1"/>
    <col min="5894" max="5894" width="10" style="42" customWidth="1"/>
    <col min="5895" max="5895" width="11" style="42" customWidth="1"/>
    <col min="5896" max="5896" width="16.5703125" style="42" customWidth="1"/>
    <col min="5897" max="6146" width="9.140625" style="42"/>
    <col min="6147" max="6147" width="6.28515625" style="42" customWidth="1"/>
    <col min="6148" max="6148" width="14.42578125" style="42" customWidth="1"/>
    <col min="6149" max="6149" width="52.5703125" style="42" customWidth="1"/>
    <col min="6150" max="6150" width="10" style="42" customWidth="1"/>
    <col min="6151" max="6151" width="11" style="42" customWidth="1"/>
    <col min="6152" max="6152" width="16.5703125" style="42" customWidth="1"/>
    <col min="6153" max="6402" width="9.140625" style="42"/>
    <col min="6403" max="6403" width="6.28515625" style="42" customWidth="1"/>
    <col min="6404" max="6404" width="14.42578125" style="42" customWidth="1"/>
    <col min="6405" max="6405" width="52.5703125" style="42" customWidth="1"/>
    <col min="6406" max="6406" width="10" style="42" customWidth="1"/>
    <col min="6407" max="6407" width="11" style="42" customWidth="1"/>
    <col min="6408" max="6408" width="16.5703125" style="42" customWidth="1"/>
    <col min="6409" max="6658" width="9.140625" style="42"/>
    <col min="6659" max="6659" width="6.28515625" style="42" customWidth="1"/>
    <col min="6660" max="6660" width="14.42578125" style="42" customWidth="1"/>
    <col min="6661" max="6661" width="52.5703125" style="42" customWidth="1"/>
    <col min="6662" max="6662" width="10" style="42" customWidth="1"/>
    <col min="6663" max="6663" width="11" style="42" customWidth="1"/>
    <col min="6664" max="6664" width="16.5703125" style="42" customWidth="1"/>
    <col min="6665" max="6914" width="9.140625" style="42"/>
    <col min="6915" max="6915" width="6.28515625" style="42" customWidth="1"/>
    <col min="6916" max="6916" width="14.42578125" style="42" customWidth="1"/>
    <col min="6917" max="6917" width="52.5703125" style="42" customWidth="1"/>
    <col min="6918" max="6918" width="10" style="42" customWidth="1"/>
    <col min="6919" max="6919" width="11" style="42" customWidth="1"/>
    <col min="6920" max="6920" width="16.5703125" style="42" customWidth="1"/>
    <col min="6921" max="7170" width="9.140625" style="42"/>
    <col min="7171" max="7171" width="6.28515625" style="42" customWidth="1"/>
    <col min="7172" max="7172" width="14.42578125" style="42" customWidth="1"/>
    <col min="7173" max="7173" width="52.5703125" style="42" customWidth="1"/>
    <col min="7174" max="7174" width="10" style="42" customWidth="1"/>
    <col min="7175" max="7175" width="11" style="42" customWidth="1"/>
    <col min="7176" max="7176" width="16.5703125" style="42" customWidth="1"/>
    <col min="7177" max="7426" width="9.140625" style="42"/>
    <col min="7427" max="7427" width="6.28515625" style="42" customWidth="1"/>
    <col min="7428" max="7428" width="14.42578125" style="42" customWidth="1"/>
    <col min="7429" max="7429" width="52.5703125" style="42" customWidth="1"/>
    <col min="7430" max="7430" width="10" style="42" customWidth="1"/>
    <col min="7431" max="7431" width="11" style="42" customWidth="1"/>
    <col min="7432" max="7432" width="16.5703125" style="42" customWidth="1"/>
    <col min="7433" max="7682" width="9.140625" style="42"/>
    <col min="7683" max="7683" width="6.28515625" style="42" customWidth="1"/>
    <col min="7684" max="7684" width="14.42578125" style="42" customWidth="1"/>
    <col min="7685" max="7685" width="52.5703125" style="42" customWidth="1"/>
    <col min="7686" max="7686" width="10" style="42" customWidth="1"/>
    <col min="7687" max="7687" width="11" style="42" customWidth="1"/>
    <col min="7688" max="7688" width="16.5703125" style="42" customWidth="1"/>
    <col min="7689" max="7938" width="9.140625" style="42"/>
    <col min="7939" max="7939" width="6.28515625" style="42" customWidth="1"/>
    <col min="7940" max="7940" width="14.42578125" style="42" customWidth="1"/>
    <col min="7941" max="7941" width="52.5703125" style="42" customWidth="1"/>
    <col min="7942" max="7942" width="10" style="42" customWidth="1"/>
    <col min="7943" max="7943" width="11" style="42" customWidth="1"/>
    <col min="7944" max="7944" width="16.5703125" style="42" customWidth="1"/>
    <col min="7945" max="8194" width="9.140625" style="42"/>
    <col min="8195" max="8195" width="6.28515625" style="42" customWidth="1"/>
    <col min="8196" max="8196" width="14.42578125" style="42" customWidth="1"/>
    <col min="8197" max="8197" width="52.5703125" style="42" customWidth="1"/>
    <col min="8198" max="8198" width="10" style="42" customWidth="1"/>
    <col min="8199" max="8199" width="11" style="42" customWidth="1"/>
    <col min="8200" max="8200" width="16.5703125" style="42" customWidth="1"/>
    <col min="8201" max="8450" width="9.140625" style="42"/>
    <col min="8451" max="8451" width="6.28515625" style="42" customWidth="1"/>
    <col min="8452" max="8452" width="14.42578125" style="42" customWidth="1"/>
    <col min="8453" max="8453" width="52.5703125" style="42" customWidth="1"/>
    <col min="8454" max="8454" width="10" style="42" customWidth="1"/>
    <col min="8455" max="8455" width="11" style="42" customWidth="1"/>
    <col min="8456" max="8456" width="16.5703125" style="42" customWidth="1"/>
    <col min="8457" max="8706" width="9.140625" style="42"/>
    <col min="8707" max="8707" width="6.28515625" style="42" customWidth="1"/>
    <col min="8708" max="8708" width="14.42578125" style="42" customWidth="1"/>
    <col min="8709" max="8709" width="52.5703125" style="42" customWidth="1"/>
    <col min="8710" max="8710" width="10" style="42" customWidth="1"/>
    <col min="8711" max="8711" width="11" style="42" customWidth="1"/>
    <col min="8712" max="8712" width="16.5703125" style="42" customWidth="1"/>
    <col min="8713" max="8962" width="9.140625" style="42"/>
    <col min="8963" max="8963" width="6.28515625" style="42" customWidth="1"/>
    <col min="8964" max="8964" width="14.42578125" style="42" customWidth="1"/>
    <col min="8965" max="8965" width="52.5703125" style="42" customWidth="1"/>
    <col min="8966" max="8966" width="10" style="42" customWidth="1"/>
    <col min="8967" max="8967" width="11" style="42" customWidth="1"/>
    <col min="8968" max="8968" width="16.5703125" style="42" customWidth="1"/>
    <col min="8969" max="9218" width="9.140625" style="42"/>
    <col min="9219" max="9219" width="6.28515625" style="42" customWidth="1"/>
    <col min="9220" max="9220" width="14.42578125" style="42" customWidth="1"/>
    <col min="9221" max="9221" width="52.5703125" style="42" customWidth="1"/>
    <col min="9222" max="9222" width="10" style="42" customWidth="1"/>
    <col min="9223" max="9223" width="11" style="42" customWidth="1"/>
    <col min="9224" max="9224" width="16.5703125" style="42" customWidth="1"/>
    <col min="9225" max="9474" width="9.140625" style="42"/>
    <col min="9475" max="9475" width="6.28515625" style="42" customWidth="1"/>
    <col min="9476" max="9476" width="14.42578125" style="42" customWidth="1"/>
    <col min="9477" max="9477" width="52.5703125" style="42" customWidth="1"/>
    <col min="9478" max="9478" width="10" style="42" customWidth="1"/>
    <col min="9479" max="9479" width="11" style="42" customWidth="1"/>
    <col min="9480" max="9480" width="16.5703125" style="42" customWidth="1"/>
    <col min="9481" max="9730" width="9.140625" style="42"/>
    <col min="9731" max="9731" width="6.28515625" style="42" customWidth="1"/>
    <col min="9732" max="9732" width="14.42578125" style="42" customWidth="1"/>
    <col min="9733" max="9733" width="52.5703125" style="42" customWidth="1"/>
    <col min="9734" max="9734" width="10" style="42" customWidth="1"/>
    <col min="9735" max="9735" width="11" style="42" customWidth="1"/>
    <col min="9736" max="9736" width="16.5703125" style="42" customWidth="1"/>
    <col min="9737" max="9986" width="9.140625" style="42"/>
    <col min="9987" max="9987" width="6.28515625" style="42" customWidth="1"/>
    <col min="9988" max="9988" width="14.42578125" style="42" customWidth="1"/>
    <col min="9989" max="9989" width="52.5703125" style="42" customWidth="1"/>
    <col min="9990" max="9990" width="10" style="42" customWidth="1"/>
    <col min="9991" max="9991" width="11" style="42" customWidth="1"/>
    <col min="9992" max="9992" width="16.5703125" style="42" customWidth="1"/>
    <col min="9993" max="10242" width="9.140625" style="42"/>
    <col min="10243" max="10243" width="6.28515625" style="42" customWidth="1"/>
    <col min="10244" max="10244" width="14.42578125" style="42" customWidth="1"/>
    <col min="10245" max="10245" width="52.5703125" style="42" customWidth="1"/>
    <col min="10246" max="10246" width="10" style="42" customWidth="1"/>
    <col min="10247" max="10247" width="11" style="42" customWidth="1"/>
    <col min="10248" max="10248" width="16.5703125" style="42" customWidth="1"/>
    <col min="10249" max="10498" width="9.140625" style="42"/>
    <col min="10499" max="10499" width="6.28515625" style="42" customWidth="1"/>
    <col min="10500" max="10500" width="14.42578125" style="42" customWidth="1"/>
    <col min="10501" max="10501" width="52.5703125" style="42" customWidth="1"/>
    <col min="10502" max="10502" width="10" style="42" customWidth="1"/>
    <col min="10503" max="10503" width="11" style="42" customWidth="1"/>
    <col min="10504" max="10504" width="16.5703125" style="42" customWidth="1"/>
    <col min="10505" max="10754" width="9.140625" style="42"/>
    <col min="10755" max="10755" width="6.28515625" style="42" customWidth="1"/>
    <col min="10756" max="10756" width="14.42578125" style="42" customWidth="1"/>
    <col min="10757" max="10757" width="52.5703125" style="42" customWidth="1"/>
    <col min="10758" max="10758" width="10" style="42" customWidth="1"/>
    <col min="10759" max="10759" width="11" style="42" customWidth="1"/>
    <col min="10760" max="10760" width="16.5703125" style="42" customWidth="1"/>
    <col min="10761" max="11010" width="9.140625" style="42"/>
    <col min="11011" max="11011" width="6.28515625" style="42" customWidth="1"/>
    <col min="11012" max="11012" width="14.42578125" style="42" customWidth="1"/>
    <col min="11013" max="11013" width="52.5703125" style="42" customWidth="1"/>
    <col min="11014" max="11014" width="10" style="42" customWidth="1"/>
    <col min="11015" max="11015" width="11" style="42" customWidth="1"/>
    <col min="11016" max="11016" width="16.5703125" style="42" customWidth="1"/>
    <col min="11017" max="11266" width="9.140625" style="42"/>
    <col min="11267" max="11267" width="6.28515625" style="42" customWidth="1"/>
    <col min="11268" max="11268" width="14.42578125" style="42" customWidth="1"/>
    <col min="11269" max="11269" width="52.5703125" style="42" customWidth="1"/>
    <col min="11270" max="11270" width="10" style="42" customWidth="1"/>
    <col min="11271" max="11271" width="11" style="42" customWidth="1"/>
    <col min="11272" max="11272" width="16.5703125" style="42" customWidth="1"/>
    <col min="11273" max="11522" width="9.140625" style="42"/>
    <col min="11523" max="11523" width="6.28515625" style="42" customWidth="1"/>
    <col min="11524" max="11524" width="14.42578125" style="42" customWidth="1"/>
    <col min="11525" max="11525" width="52.5703125" style="42" customWidth="1"/>
    <col min="11526" max="11526" width="10" style="42" customWidth="1"/>
    <col min="11527" max="11527" width="11" style="42" customWidth="1"/>
    <col min="11528" max="11528" width="16.5703125" style="42" customWidth="1"/>
    <col min="11529" max="11778" width="9.140625" style="42"/>
    <col min="11779" max="11779" width="6.28515625" style="42" customWidth="1"/>
    <col min="11780" max="11780" width="14.42578125" style="42" customWidth="1"/>
    <col min="11781" max="11781" width="52.5703125" style="42" customWidth="1"/>
    <col min="11782" max="11782" width="10" style="42" customWidth="1"/>
    <col min="11783" max="11783" width="11" style="42" customWidth="1"/>
    <col min="11784" max="11784" width="16.5703125" style="42" customWidth="1"/>
    <col min="11785" max="12034" width="9.140625" style="42"/>
    <col min="12035" max="12035" width="6.28515625" style="42" customWidth="1"/>
    <col min="12036" max="12036" width="14.42578125" style="42" customWidth="1"/>
    <col min="12037" max="12037" width="52.5703125" style="42" customWidth="1"/>
    <col min="12038" max="12038" width="10" style="42" customWidth="1"/>
    <col min="12039" max="12039" width="11" style="42" customWidth="1"/>
    <col min="12040" max="12040" width="16.5703125" style="42" customWidth="1"/>
    <col min="12041" max="12290" width="9.140625" style="42"/>
    <col min="12291" max="12291" width="6.28515625" style="42" customWidth="1"/>
    <col min="12292" max="12292" width="14.42578125" style="42" customWidth="1"/>
    <col min="12293" max="12293" width="52.5703125" style="42" customWidth="1"/>
    <col min="12294" max="12294" width="10" style="42" customWidth="1"/>
    <col min="12295" max="12295" width="11" style="42" customWidth="1"/>
    <col min="12296" max="12296" width="16.5703125" style="42" customWidth="1"/>
    <col min="12297" max="12546" width="9.140625" style="42"/>
    <col min="12547" max="12547" width="6.28515625" style="42" customWidth="1"/>
    <col min="12548" max="12548" width="14.42578125" style="42" customWidth="1"/>
    <col min="12549" max="12549" width="52.5703125" style="42" customWidth="1"/>
    <col min="12550" max="12550" width="10" style="42" customWidth="1"/>
    <col min="12551" max="12551" width="11" style="42" customWidth="1"/>
    <col min="12552" max="12552" width="16.5703125" style="42" customWidth="1"/>
    <col min="12553" max="12802" width="9.140625" style="42"/>
    <col min="12803" max="12803" width="6.28515625" style="42" customWidth="1"/>
    <col min="12804" max="12804" width="14.42578125" style="42" customWidth="1"/>
    <col min="12805" max="12805" width="52.5703125" style="42" customWidth="1"/>
    <col min="12806" max="12806" width="10" style="42" customWidth="1"/>
    <col min="12807" max="12807" width="11" style="42" customWidth="1"/>
    <col min="12808" max="12808" width="16.5703125" style="42" customWidth="1"/>
    <col min="12809" max="13058" width="9.140625" style="42"/>
    <col min="13059" max="13059" width="6.28515625" style="42" customWidth="1"/>
    <col min="13060" max="13060" width="14.42578125" style="42" customWidth="1"/>
    <col min="13061" max="13061" width="52.5703125" style="42" customWidth="1"/>
    <col min="13062" max="13062" width="10" style="42" customWidth="1"/>
    <col min="13063" max="13063" width="11" style="42" customWidth="1"/>
    <col min="13064" max="13064" width="16.5703125" style="42" customWidth="1"/>
    <col min="13065" max="13314" width="9.140625" style="42"/>
    <col min="13315" max="13315" width="6.28515625" style="42" customWidth="1"/>
    <col min="13316" max="13316" width="14.42578125" style="42" customWidth="1"/>
    <col min="13317" max="13317" width="52.5703125" style="42" customWidth="1"/>
    <col min="13318" max="13318" width="10" style="42" customWidth="1"/>
    <col min="13319" max="13319" width="11" style="42" customWidth="1"/>
    <col min="13320" max="13320" width="16.5703125" style="42" customWidth="1"/>
    <col min="13321" max="13570" width="9.140625" style="42"/>
    <col min="13571" max="13571" width="6.28515625" style="42" customWidth="1"/>
    <col min="13572" max="13572" width="14.42578125" style="42" customWidth="1"/>
    <col min="13573" max="13573" width="52.5703125" style="42" customWidth="1"/>
    <col min="13574" max="13574" width="10" style="42" customWidth="1"/>
    <col min="13575" max="13575" width="11" style="42" customWidth="1"/>
    <col min="13576" max="13576" width="16.5703125" style="42" customWidth="1"/>
    <col min="13577" max="13826" width="9.140625" style="42"/>
    <col min="13827" max="13827" width="6.28515625" style="42" customWidth="1"/>
    <col min="13828" max="13828" width="14.42578125" style="42" customWidth="1"/>
    <col min="13829" max="13829" width="52.5703125" style="42" customWidth="1"/>
    <col min="13830" max="13830" width="10" style="42" customWidth="1"/>
    <col min="13831" max="13831" width="11" style="42" customWidth="1"/>
    <col min="13832" max="13832" width="16.5703125" style="42" customWidth="1"/>
    <col min="13833" max="14082" width="9.140625" style="42"/>
    <col min="14083" max="14083" width="6.28515625" style="42" customWidth="1"/>
    <col min="14084" max="14084" width="14.42578125" style="42" customWidth="1"/>
    <col min="14085" max="14085" width="52.5703125" style="42" customWidth="1"/>
    <col min="14086" max="14086" width="10" style="42" customWidth="1"/>
    <col min="14087" max="14087" width="11" style="42" customWidth="1"/>
    <col min="14088" max="14088" width="16.5703125" style="42" customWidth="1"/>
    <col min="14089" max="14338" width="9.140625" style="42"/>
    <col min="14339" max="14339" width="6.28515625" style="42" customWidth="1"/>
    <col min="14340" max="14340" width="14.42578125" style="42" customWidth="1"/>
    <col min="14341" max="14341" width="52.5703125" style="42" customWidth="1"/>
    <col min="14342" max="14342" width="10" style="42" customWidth="1"/>
    <col min="14343" max="14343" width="11" style="42" customWidth="1"/>
    <col min="14344" max="14344" width="16.5703125" style="42" customWidth="1"/>
    <col min="14345" max="14594" width="9.140625" style="42"/>
    <col min="14595" max="14595" width="6.28515625" style="42" customWidth="1"/>
    <col min="14596" max="14596" width="14.42578125" style="42" customWidth="1"/>
    <col min="14597" max="14597" width="52.5703125" style="42" customWidth="1"/>
    <col min="14598" max="14598" width="10" style="42" customWidth="1"/>
    <col min="14599" max="14599" width="11" style="42" customWidth="1"/>
    <col min="14600" max="14600" width="16.5703125" style="42" customWidth="1"/>
    <col min="14601" max="14850" width="9.140625" style="42"/>
    <col min="14851" max="14851" width="6.28515625" style="42" customWidth="1"/>
    <col min="14852" max="14852" width="14.42578125" style="42" customWidth="1"/>
    <col min="14853" max="14853" width="52.5703125" style="42" customWidth="1"/>
    <col min="14854" max="14854" width="10" style="42" customWidth="1"/>
    <col min="14855" max="14855" width="11" style="42" customWidth="1"/>
    <col min="14856" max="14856" width="16.5703125" style="42" customWidth="1"/>
    <col min="14857" max="15106" width="9.140625" style="42"/>
    <col min="15107" max="15107" width="6.28515625" style="42" customWidth="1"/>
    <col min="15108" max="15108" width="14.42578125" style="42" customWidth="1"/>
    <col min="15109" max="15109" width="52.5703125" style="42" customWidth="1"/>
    <col min="15110" max="15110" width="10" style="42" customWidth="1"/>
    <col min="15111" max="15111" width="11" style="42" customWidth="1"/>
    <col min="15112" max="15112" width="16.5703125" style="42" customWidth="1"/>
    <col min="15113" max="15362" width="9.140625" style="42"/>
    <col min="15363" max="15363" width="6.28515625" style="42" customWidth="1"/>
    <col min="15364" max="15364" width="14.42578125" style="42" customWidth="1"/>
    <col min="15365" max="15365" width="52.5703125" style="42" customWidth="1"/>
    <col min="15366" max="15366" width="10" style="42" customWidth="1"/>
    <col min="15367" max="15367" width="11" style="42" customWidth="1"/>
    <col min="15368" max="15368" width="16.5703125" style="42" customWidth="1"/>
    <col min="15369" max="15618" width="9.140625" style="42"/>
    <col min="15619" max="15619" width="6.28515625" style="42" customWidth="1"/>
    <col min="15620" max="15620" width="14.42578125" style="42" customWidth="1"/>
    <col min="15621" max="15621" width="52.5703125" style="42" customWidth="1"/>
    <col min="15622" max="15622" width="10" style="42" customWidth="1"/>
    <col min="15623" max="15623" width="11" style="42" customWidth="1"/>
    <col min="15624" max="15624" width="16.5703125" style="42" customWidth="1"/>
    <col min="15625" max="15874" width="9.140625" style="42"/>
    <col min="15875" max="15875" width="6.28515625" style="42" customWidth="1"/>
    <col min="15876" max="15876" width="14.42578125" style="42" customWidth="1"/>
    <col min="15877" max="15877" width="52.5703125" style="42" customWidth="1"/>
    <col min="15878" max="15878" width="10" style="42" customWidth="1"/>
    <col min="15879" max="15879" width="11" style="42" customWidth="1"/>
    <col min="15880" max="15880" width="16.5703125" style="42" customWidth="1"/>
    <col min="15881" max="16130" width="9.140625" style="42"/>
    <col min="16131" max="16131" width="6.28515625" style="42" customWidth="1"/>
    <col min="16132" max="16132" width="14.42578125" style="42" customWidth="1"/>
    <col min="16133" max="16133" width="52.5703125" style="42" customWidth="1"/>
    <col min="16134" max="16134" width="10" style="42" customWidth="1"/>
    <col min="16135" max="16135" width="11" style="42" customWidth="1"/>
    <col min="16136" max="16136" width="16.5703125" style="42" customWidth="1"/>
    <col min="16137" max="16384" width="9.140625" style="42"/>
  </cols>
  <sheetData>
    <row r="1" spans="1:19" s="2" customFormat="1" ht="18" thickTop="1" thickBot="1">
      <c r="A1" s="1"/>
      <c r="H1" s="3" t="s">
        <v>0</v>
      </c>
      <c r="I1" s="139"/>
      <c r="J1" s="42"/>
      <c r="K1" s="42"/>
      <c r="L1" s="15"/>
      <c r="M1" s="139"/>
      <c r="N1" s="139"/>
      <c r="O1" s="16"/>
      <c r="P1" s="278" t="s">
        <v>19</v>
      </c>
      <c r="Q1" s="339"/>
      <c r="R1" s="339"/>
      <c r="S1" s="279"/>
    </row>
    <row r="2" spans="1:19" s="2" customFormat="1" ht="16.5" customHeight="1" thickTop="1">
      <c r="A2" s="262" t="s">
        <v>38</v>
      </c>
      <c r="B2" s="262"/>
      <c r="C2" s="262"/>
      <c r="D2" s="262"/>
      <c r="E2" s="262"/>
      <c r="F2" s="262"/>
      <c r="G2" s="262"/>
      <c r="H2" s="262"/>
      <c r="I2" s="281" t="s">
        <v>39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</row>
    <row r="3" spans="1:19" ht="11.25" customHeight="1">
      <c r="I3" s="139"/>
      <c r="L3" s="15"/>
      <c r="M3" s="139"/>
      <c r="N3" s="139"/>
      <c r="O3" s="16"/>
      <c r="P3" s="16"/>
      <c r="Q3" s="16"/>
      <c r="R3" s="16"/>
    </row>
    <row r="4" spans="1:19">
      <c r="A4" s="263" t="s">
        <v>1</v>
      </c>
      <c r="B4" s="263"/>
      <c r="C4" s="42" t="s">
        <v>2</v>
      </c>
      <c r="I4" s="143" t="s">
        <v>1</v>
      </c>
      <c r="K4" s="42" t="s">
        <v>2</v>
      </c>
      <c r="L4" s="15"/>
      <c r="M4" s="139"/>
      <c r="N4" s="139"/>
      <c r="O4" s="16"/>
      <c r="P4" s="16"/>
      <c r="Q4" s="16"/>
      <c r="R4" s="16"/>
    </row>
    <row r="5" spans="1:19">
      <c r="A5" s="263" t="s">
        <v>3</v>
      </c>
      <c r="B5" s="263"/>
      <c r="C5" s="42" t="s">
        <v>32</v>
      </c>
      <c r="I5" s="143" t="s">
        <v>3</v>
      </c>
      <c r="K5" s="42" t="s">
        <v>32</v>
      </c>
      <c r="L5" s="15"/>
      <c r="M5" s="139"/>
      <c r="N5" s="139"/>
      <c r="O5" s="16"/>
      <c r="P5" s="16"/>
      <c r="Q5" s="16"/>
      <c r="R5" s="16"/>
    </row>
    <row r="6" spans="1:19">
      <c r="A6" s="263" t="s">
        <v>4</v>
      </c>
      <c r="B6" s="263"/>
      <c r="C6" s="42" t="s">
        <v>97</v>
      </c>
      <c r="I6" s="143" t="s">
        <v>4</v>
      </c>
      <c r="K6" s="42" t="s">
        <v>97</v>
      </c>
      <c r="L6" s="15"/>
      <c r="M6" s="139"/>
      <c r="N6" s="139"/>
      <c r="O6" s="16"/>
      <c r="P6" s="16"/>
      <c r="Q6" s="16"/>
      <c r="R6" s="16"/>
    </row>
    <row r="7" spans="1:19">
      <c r="A7" s="263" t="s">
        <v>5</v>
      </c>
      <c r="B7" s="263"/>
      <c r="C7" s="42" t="s">
        <v>257</v>
      </c>
      <c r="I7" s="143" t="s">
        <v>5</v>
      </c>
      <c r="K7" s="42" t="s">
        <v>257</v>
      </c>
      <c r="L7" s="15"/>
      <c r="M7" s="139"/>
      <c r="N7" s="139"/>
      <c r="O7" s="16"/>
      <c r="P7" s="16"/>
      <c r="Q7" s="16"/>
      <c r="R7" s="16"/>
    </row>
    <row r="8" spans="1:19" ht="11.25" customHeight="1">
      <c r="I8" s="139"/>
      <c r="L8" s="15"/>
      <c r="M8" s="139"/>
      <c r="N8" s="139"/>
      <c r="O8" s="16"/>
      <c r="P8" s="16"/>
      <c r="Q8" s="16"/>
      <c r="R8" s="16"/>
    </row>
    <row r="9" spans="1:19" ht="23.2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71" t="s">
        <v>153</v>
      </c>
      <c r="G9" s="271" t="s">
        <v>154</v>
      </c>
      <c r="H9" s="266" t="s">
        <v>22</v>
      </c>
      <c r="I9" s="266" t="s">
        <v>6</v>
      </c>
      <c r="J9" s="267" t="s">
        <v>7</v>
      </c>
      <c r="K9" s="268"/>
      <c r="L9" s="282" t="s">
        <v>8</v>
      </c>
      <c r="M9" s="254" t="s">
        <v>20</v>
      </c>
      <c r="N9" s="255"/>
      <c r="O9" s="275"/>
      <c r="P9" s="264" t="s">
        <v>21</v>
      </c>
      <c r="Q9" s="271" t="s">
        <v>153</v>
      </c>
      <c r="R9" s="271" t="s">
        <v>154</v>
      </c>
      <c r="S9" s="266" t="s">
        <v>22</v>
      </c>
    </row>
    <row r="10" spans="1:19" ht="23.25" customHeight="1">
      <c r="A10" s="266"/>
      <c r="B10" s="269"/>
      <c r="C10" s="270"/>
      <c r="D10" s="266"/>
      <c r="E10" s="272"/>
      <c r="F10" s="272"/>
      <c r="G10" s="272"/>
      <c r="H10" s="266"/>
      <c r="I10" s="266"/>
      <c r="J10" s="269"/>
      <c r="K10" s="270"/>
      <c r="L10" s="282"/>
      <c r="M10" s="32" t="s">
        <v>23</v>
      </c>
      <c r="N10" s="142" t="s">
        <v>24</v>
      </c>
      <c r="O10" s="18" t="s">
        <v>25</v>
      </c>
      <c r="P10" s="265"/>
      <c r="Q10" s="272"/>
      <c r="R10" s="272"/>
      <c r="S10" s="266"/>
    </row>
    <row r="11" spans="1:19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 t="shared" ref="F11:H11" si="0">E11-1</f>
        <v>-5</v>
      </c>
      <c r="G11" s="5">
        <f t="shared" si="0"/>
        <v>-6</v>
      </c>
      <c r="H11" s="5">
        <f t="shared" si="0"/>
        <v>-7</v>
      </c>
      <c r="I11" s="5">
        <v>-1</v>
      </c>
      <c r="J11" s="286">
        <f>I11-1</f>
        <v>-2</v>
      </c>
      <c r="K11" s="287"/>
      <c r="L11" s="19">
        <f>J11-1</f>
        <v>-3</v>
      </c>
      <c r="M11" s="5">
        <f>L11-1</f>
        <v>-4</v>
      </c>
      <c r="N11" s="5">
        <f>M11-1</f>
        <v>-5</v>
      </c>
      <c r="O11" s="20" t="s">
        <v>26</v>
      </c>
      <c r="P11" s="20" t="s">
        <v>27</v>
      </c>
      <c r="Q11" s="20" t="s">
        <v>28</v>
      </c>
      <c r="R11" s="20" t="s">
        <v>155</v>
      </c>
      <c r="S11" s="20" t="s">
        <v>156</v>
      </c>
    </row>
    <row r="12" spans="1:19" ht="18" customHeight="1">
      <c r="A12" s="37"/>
      <c r="B12" s="38" t="s">
        <v>62</v>
      </c>
      <c r="C12" s="39"/>
      <c r="D12" s="40"/>
      <c r="E12" s="40"/>
      <c r="F12" s="40"/>
      <c r="G12" s="40"/>
      <c r="H12" s="40"/>
      <c r="I12" s="22"/>
      <c r="J12" s="300" t="s">
        <v>62</v>
      </c>
      <c r="K12" s="301"/>
      <c r="L12" s="6"/>
      <c r="M12" s="7"/>
      <c r="N12" s="7"/>
      <c r="O12" s="24"/>
      <c r="P12" s="24"/>
      <c r="Q12" s="24"/>
      <c r="R12" s="24"/>
      <c r="S12" s="23"/>
    </row>
    <row r="13" spans="1:19" ht="21" customHeight="1">
      <c r="A13" s="24">
        <v>1</v>
      </c>
      <c r="B13" s="252" t="s">
        <v>260</v>
      </c>
      <c r="C13" s="253"/>
      <c r="D13" s="144" t="s">
        <v>270</v>
      </c>
      <c r="E13" s="145" t="s">
        <v>270</v>
      </c>
      <c r="F13" s="145" t="s">
        <v>270</v>
      </c>
      <c r="G13" s="7"/>
      <c r="H13" s="33"/>
      <c r="I13" s="22">
        <f>A13</f>
        <v>1</v>
      </c>
      <c r="J13" s="345" t="str">
        <f t="shared" ref="J13" si="1">B13</f>
        <v>Cuti melahirkan dari 25 Oktober sampai tanggal 24 Januari 2022</v>
      </c>
      <c r="K13" s="346"/>
      <c r="L13" s="6" t="str">
        <f>D13</f>
        <v>-</v>
      </c>
      <c r="M13" s="6" t="str">
        <f>E13</f>
        <v>-</v>
      </c>
      <c r="N13" s="7" t="str">
        <f>M13</f>
        <v>-</v>
      </c>
      <c r="O13" s="24">
        <v>100</v>
      </c>
      <c r="P13" s="24">
        <v>98</v>
      </c>
      <c r="Q13" s="24"/>
      <c r="R13" s="24"/>
      <c r="S13" s="23"/>
    </row>
    <row r="14" spans="1:19" ht="21" customHeight="1">
      <c r="A14" s="24">
        <v>2</v>
      </c>
      <c r="B14" s="343" t="s">
        <v>271</v>
      </c>
      <c r="C14" s="344"/>
      <c r="D14" s="6" t="s">
        <v>18</v>
      </c>
      <c r="E14" s="7">
        <v>20</v>
      </c>
      <c r="F14" s="7" t="s">
        <v>178</v>
      </c>
      <c r="G14" s="7">
        <f>0.003*E14</f>
        <v>0.06</v>
      </c>
      <c r="H14" s="33"/>
      <c r="I14" s="22">
        <f t="shared" ref="I14:I22" si="2">A14</f>
        <v>2</v>
      </c>
      <c r="J14" s="345" t="str">
        <f t="shared" ref="J14:J21" si="3">B14</f>
        <v xml:space="preserve">Melakukan edit dan entri Survei Perkebunan Tahunan </v>
      </c>
      <c r="K14" s="346"/>
      <c r="L14" s="6" t="str">
        <f t="shared" ref="L14:L21" si="4">D14</f>
        <v>dok</v>
      </c>
      <c r="M14" s="6">
        <f t="shared" ref="M14:M21" si="5">E14</f>
        <v>20</v>
      </c>
      <c r="N14" s="7">
        <f t="shared" ref="N14:N27" si="6">M14</f>
        <v>20</v>
      </c>
      <c r="O14" s="24">
        <v>100</v>
      </c>
      <c r="P14" s="24">
        <v>98</v>
      </c>
      <c r="Q14" s="24" t="str">
        <f>F14</f>
        <v>II.B.6.b</v>
      </c>
      <c r="R14" s="24">
        <f>G14</f>
        <v>0.06</v>
      </c>
      <c r="S14" s="23"/>
    </row>
    <row r="15" spans="1:19" ht="21" customHeight="1">
      <c r="A15" s="24">
        <v>3</v>
      </c>
      <c r="B15" s="343" t="s">
        <v>272</v>
      </c>
      <c r="C15" s="344"/>
      <c r="D15" s="6" t="s">
        <v>18</v>
      </c>
      <c r="E15" s="7">
        <v>20</v>
      </c>
      <c r="F15" s="7" t="s">
        <v>177</v>
      </c>
      <c r="G15" s="7">
        <f>0.002*E15</f>
        <v>0.04</v>
      </c>
      <c r="H15" s="33"/>
      <c r="I15" s="22">
        <f t="shared" si="2"/>
        <v>3</v>
      </c>
      <c r="J15" s="345" t="str">
        <f t="shared" si="3"/>
        <v xml:space="preserve">Melakukan edit dan entri Survei Perkebunan Triwulanan </v>
      </c>
      <c r="K15" s="346"/>
      <c r="L15" s="6" t="str">
        <f t="shared" si="4"/>
        <v>dok</v>
      </c>
      <c r="M15" s="6">
        <f t="shared" si="5"/>
        <v>20</v>
      </c>
      <c r="N15" s="7">
        <f t="shared" si="6"/>
        <v>20</v>
      </c>
      <c r="O15" s="24">
        <v>100</v>
      </c>
      <c r="P15" s="24">
        <v>98</v>
      </c>
      <c r="Q15" s="24" t="str">
        <f t="shared" ref="Q15:Q18" si="7">F15</f>
        <v>II.B.6.a</v>
      </c>
      <c r="R15" s="24">
        <f t="shared" ref="R15:R18" si="8">G15</f>
        <v>0.04</v>
      </c>
      <c r="S15" s="23"/>
    </row>
    <row r="16" spans="1:19" ht="21" customHeight="1">
      <c r="A16" s="24">
        <v>4</v>
      </c>
      <c r="B16" s="252" t="s">
        <v>261</v>
      </c>
      <c r="C16" s="253"/>
      <c r="D16" s="6" t="s">
        <v>35</v>
      </c>
      <c r="E16" s="7">
        <v>1</v>
      </c>
      <c r="F16" s="7"/>
      <c r="G16" s="7"/>
      <c r="H16" s="33"/>
      <c r="I16" s="22">
        <f t="shared" si="2"/>
        <v>4</v>
      </c>
      <c r="J16" s="345" t="str">
        <f t="shared" si="3"/>
        <v>Mengikuti vicon Sensus Pertanian 2023</v>
      </c>
      <c r="K16" s="346"/>
      <c r="L16" s="6" t="str">
        <f t="shared" si="4"/>
        <v>jam</v>
      </c>
      <c r="M16" s="6">
        <f t="shared" si="5"/>
        <v>1</v>
      </c>
      <c r="N16" s="7">
        <f t="shared" si="6"/>
        <v>1</v>
      </c>
      <c r="O16" s="24">
        <v>100</v>
      </c>
      <c r="P16" s="24">
        <v>98</v>
      </c>
      <c r="Q16" s="24"/>
      <c r="R16" s="24"/>
      <c r="S16" s="23"/>
    </row>
    <row r="17" spans="1:19" ht="21" customHeight="1">
      <c r="A17" s="24">
        <v>5</v>
      </c>
      <c r="B17" s="343" t="s">
        <v>262</v>
      </c>
      <c r="C17" s="344"/>
      <c r="D17" s="6" t="s">
        <v>35</v>
      </c>
      <c r="E17" s="7">
        <v>2</v>
      </c>
      <c r="F17" s="7" t="s">
        <v>179</v>
      </c>
      <c r="G17" s="7">
        <f>0.015*2</f>
        <v>0.03</v>
      </c>
      <c r="H17" s="33"/>
      <c r="I17" s="22">
        <f t="shared" si="2"/>
        <v>5</v>
      </c>
      <c r="J17" s="345" t="str">
        <f t="shared" si="3"/>
        <v>Mengikuti rapat rekomendasi statistik tanggal 25 Januari 2022</v>
      </c>
      <c r="K17" s="346"/>
      <c r="L17" s="6" t="str">
        <f t="shared" si="4"/>
        <v>jam</v>
      </c>
      <c r="M17" s="6">
        <f t="shared" si="5"/>
        <v>2</v>
      </c>
      <c r="N17" s="7">
        <f t="shared" si="6"/>
        <v>2</v>
      </c>
      <c r="O17" s="24">
        <v>100</v>
      </c>
      <c r="P17" s="24">
        <v>98</v>
      </c>
      <c r="Q17" s="24" t="str">
        <f t="shared" si="7"/>
        <v>II.A.11</v>
      </c>
      <c r="R17" s="24">
        <f t="shared" si="8"/>
        <v>0.03</v>
      </c>
      <c r="S17" s="23"/>
    </row>
    <row r="18" spans="1:19" ht="21" customHeight="1">
      <c r="A18" s="24">
        <v>6</v>
      </c>
      <c r="B18" s="343" t="s">
        <v>263</v>
      </c>
      <c r="C18" s="344"/>
      <c r="D18" s="6" t="s">
        <v>35</v>
      </c>
      <c r="E18" s="7">
        <v>2</v>
      </c>
      <c r="F18" s="7" t="s">
        <v>179</v>
      </c>
      <c r="G18" s="7">
        <f>0.015*2</f>
        <v>0.03</v>
      </c>
      <c r="H18" s="33"/>
      <c r="I18" s="22">
        <f t="shared" si="2"/>
        <v>6</v>
      </c>
      <c r="J18" s="345" t="str">
        <f t="shared" si="3"/>
        <v>Mengikuti knowledge sharing AKSI tanggal 21 Januari 2022</v>
      </c>
      <c r="K18" s="346"/>
      <c r="L18" s="6" t="str">
        <f t="shared" si="4"/>
        <v>jam</v>
      </c>
      <c r="M18" s="6">
        <f t="shared" si="5"/>
        <v>2</v>
      </c>
      <c r="N18" s="7">
        <f t="shared" si="6"/>
        <v>2</v>
      </c>
      <c r="O18" s="24">
        <v>100</v>
      </c>
      <c r="P18" s="24">
        <v>98</v>
      </c>
      <c r="Q18" s="24" t="str">
        <f t="shared" si="7"/>
        <v>II.A.11</v>
      </c>
      <c r="R18" s="24">
        <f t="shared" si="8"/>
        <v>0.03</v>
      </c>
      <c r="S18" s="23"/>
    </row>
    <row r="19" spans="1:19" ht="21" customHeight="1">
      <c r="A19" s="24">
        <v>7</v>
      </c>
      <c r="B19" s="258" t="s">
        <v>264</v>
      </c>
      <c r="C19" s="259"/>
      <c r="D19" s="6" t="s">
        <v>18</v>
      </c>
      <c r="E19" s="7">
        <v>20</v>
      </c>
      <c r="F19" s="7"/>
      <c r="G19" s="7"/>
      <c r="H19" s="33"/>
      <c r="I19" s="22">
        <f t="shared" si="2"/>
        <v>7</v>
      </c>
      <c r="J19" s="345" t="str">
        <f t="shared" si="3"/>
        <v>Melakukan validasi dokumen perkebunan tahun 2020</v>
      </c>
      <c r="K19" s="346"/>
      <c r="L19" s="6" t="str">
        <f t="shared" si="4"/>
        <v>dok</v>
      </c>
      <c r="M19" s="6">
        <f t="shared" si="5"/>
        <v>20</v>
      </c>
      <c r="N19" s="7">
        <f t="shared" si="6"/>
        <v>20</v>
      </c>
      <c r="O19" s="24">
        <v>100</v>
      </c>
      <c r="P19" s="24">
        <v>98</v>
      </c>
      <c r="Q19" s="24"/>
      <c r="R19" s="24"/>
      <c r="S19" s="23"/>
    </row>
    <row r="20" spans="1:19" ht="21" customHeight="1">
      <c r="A20" s="24">
        <v>8</v>
      </c>
      <c r="B20" s="252" t="s">
        <v>266</v>
      </c>
      <c r="C20" s="253"/>
      <c r="D20" s="6" t="s">
        <v>35</v>
      </c>
      <c r="E20" s="7">
        <v>1</v>
      </c>
      <c r="F20" s="7"/>
      <c r="G20" s="7"/>
      <c r="H20" s="33"/>
      <c r="I20" s="22">
        <f t="shared" si="2"/>
        <v>8</v>
      </c>
      <c r="J20" s="345" t="str">
        <f t="shared" si="3"/>
        <v>Mengikuti kegiatan Obsesi (Obrolan Sesi Pagi) Pukul 07.30 - 08.00 WIB</v>
      </c>
      <c r="K20" s="346"/>
      <c r="L20" s="6" t="str">
        <f t="shared" si="4"/>
        <v>jam</v>
      </c>
      <c r="M20" s="6">
        <f t="shared" si="5"/>
        <v>1</v>
      </c>
      <c r="N20" s="7">
        <f t="shared" si="6"/>
        <v>1</v>
      </c>
      <c r="O20" s="24">
        <v>100</v>
      </c>
      <c r="P20" s="24">
        <v>98</v>
      </c>
      <c r="Q20" s="24"/>
      <c r="R20" s="24"/>
      <c r="S20" s="23"/>
    </row>
    <row r="21" spans="1:19" ht="21" customHeight="1">
      <c r="A21" s="24">
        <v>9</v>
      </c>
      <c r="B21" s="343" t="s">
        <v>267</v>
      </c>
      <c r="C21" s="344"/>
      <c r="D21" s="6" t="s">
        <v>35</v>
      </c>
      <c r="E21" s="7">
        <v>4</v>
      </c>
      <c r="F21" s="7" t="s">
        <v>179</v>
      </c>
      <c r="G21" s="7">
        <f>0.015*4</f>
        <v>0.06</v>
      </c>
      <c r="H21" s="33"/>
      <c r="I21" s="22">
        <f t="shared" si="2"/>
        <v>9</v>
      </c>
      <c r="J21" s="345" t="str">
        <f t="shared" si="3"/>
        <v>Mengikuti pelatihan SEDAPP Online tanggal 28 Januari 2022 Pukul 08.00 - 11.00 WIB</v>
      </c>
      <c r="K21" s="346"/>
      <c r="L21" s="6" t="str">
        <f t="shared" si="4"/>
        <v>jam</v>
      </c>
      <c r="M21" s="6">
        <f t="shared" si="5"/>
        <v>4</v>
      </c>
      <c r="N21" s="7">
        <f t="shared" si="6"/>
        <v>4</v>
      </c>
      <c r="O21" s="24">
        <v>100</v>
      </c>
      <c r="P21" s="24">
        <v>98</v>
      </c>
      <c r="Q21" s="24" t="str">
        <f>F21</f>
        <v>II.A.11</v>
      </c>
      <c r="R21" s="24">
        <f>G21</f>
        <v>0.06</v>
      </c>
      <c r="S21" s="23"/>
    </row>
    <row r="22" spans="1:19" ht="21" customHeight="1">
      <c r="A22" s="24">
        <v>10</v>
      </c>
      <c r="B22" s="343" t="s">
        <v>274</v>
      </c>
      <c r="C22" s="344"/>
      <c r="D22" s="6" t="s">
        <v>35</v>
      </c>
      <c r="E22" s="7">
        <v>4</v>
      </c>
      <c r="F22" s="7" t="s">
        <v>234</v>
      </c>
      <c r="G22" s="7">
        <v>1</v>
      </c>
      <c r="H22" s="33"/>
      <c r="I22" s="22">
        <f t="shared" si="2"/>
        <v>10</v>
      </c>
      <c r="J22" s="345" t="s">
        <v>274</v>
      </c>
      <c r="K22" s="346"/>
      <c r="L22" s="6" t="str">
        <f t="shared" ref="L22" si="9">D22</f>
        <v>jam</v>
      </c>
      <c r="M22" s="6">
        <f t="shared" ref="M22" si="10">E22</f>
        <v>4</v>
      </c>
      <c r="N22" s="7">
        <f t="shared" si="6"/>
        <v>4</v>
      </c>
      <c r="O22" s="24">
        <v>100</v>
      </c>
      <c r="P22" s="24">
        <v>98</v>
      </c>
      <c r="Q22" s="7" t="s">
        <v>234</v>
      </c>
      <c r="R22" s="24">
        <v>1</v>
      </c>
      <c r="S22" s="23"/>
    </row>
    <row r="23" spans="1:19" ht="7.5" customHeight="1">
      <c r="A23" s="24"/>
      <c r="B23" s="252"/>
      <c r="C23" s="253"/>
      <c r="D23" s="6"/>
      <c r="E23" s="7"/>
      <c r="F23" s="7"/>
      <c r="G23" s="7"/>
      <c r="H23" s="33"/>
      <c r="I23" s="22"/>
      <c r="J23" s="252"/>
      <c r="K23" s="253"/>
      <c r="L23" s="6"/>
      <c r="M23" s="7"/>
      <c r="N23" s="7"/>
      <c r="O23" s="24"/>
      <c r="P23" s="24"/>
      <c r="Q23" s="24"/>
      <c r="R23" s="24"/>
      <c r="S23" s="23"/>
    </row>
    <row r="24" spans="1:19" ht="21" customHeight="1">
      <c r="A24" s="24"/>
      <c r="B24" s="300" t="s">
        <v>63</v>
      </c>
      <c r="C24" s="301"/>
      <c r="D24" s="6"/>
      <c r="E24" s="7"/>
      <c r="F24" s="7"/>
      <c r="G24" s="7"/>
      <c r="H24" s="33"/>
      <c r="I24" s="22"/>
      <c r="J24" s="300" t="s">
        <v>63</v>
      </c>
      <c r="K24" s="301"/>
      <c r="L24" s="6"/>
      <c r="M24" s="7"/>
      <c r="N24" s="7"/>
      <c r="O24" s="24"/>
      <c r="P24" s="24"/>
      <c r="Q24" s="24"/>
      <c r="R24" s="24"/>
      <c r="S24" s="23"/>
    </row>
    <row r="25" spans="1:19" ht="21" customHeight="1">
      <c r="A25" s="24">
        <v>1</v>
      </c>
      <c r="B25" s="252" t="s">
        <v>265</v>
      </c>
      <c r="C25" s="253"/>
      <c r="D25" s="6" t="s">
        <v>11</v>
      </c>
      <c r="E25" s="7">
        <v>1</v>
      </c>
      <c r="F25" s="7"/>
      <c r="G25" s="7"/>
      <c r="H25" s="33"/>
      <c r="I25" s="22">
        <f>A25</f>
        <v>1</v>
      </c>
      <c r="J25" s="252" t="str">
        <f>B25</f>
        <v>Membuat konten di media sosial terkait ST 2023 untuk Humas</v>
      </c>
      <c r="K25" s="253"/>
      <c r="L25" s="6" t="str">
        <f>D25</f>
        <v>file</v>
      </c>
      <c r="M25" s="6">
        <f>E25</f>
        <v>1</v>
      </c>
      <c r="N25" s="7">
        <f t="shared" si="6"/>
        <v>1</v>
      </c>
      <c r="O25" s="24">
        <v>100</v>
      </c>
      <c r="P25" s="24">
        <v>98</v>
      </c>
      <c r="Q25" s="24"/>
      <c r="R25" s="24"/>
      <c r="S25" s="23"/>
    </row>
    <row r="26" spans="1:19" ht="21" customHeight="1">
      <c r="A26" s="24">
        <v>2</v>
      </c>
      <c r="B26" s="252" t="s">
        <v>268</v>
      </c>
      <c r="C26" s="253"/>
      <c r="D26" s="6" t="s">
        <v>11</v>
      </c>
      <c r="E26" s="7">
        <v>1</v>
      </c>
      <c r="F26" s="7"/>
      <c r="G26" s="7"/>
      <c r="H26" s="33"/>
      <c r="I26" s="22">
        <f t="shared" ref="I26:I27" si="11">A26</f>
        <v>2</v>
      </c>
      <c r="J26" s="252" t="str">
        <f t="shared" ref="J26:J27" si="12">B26</f>
        <v>Membuat Dupak Semester 1 tahun 2022</v>
      </c>
      <c r="K26" s="253"/>
      <c r="L26" s="6" t="str">
        <f t="shared" ref="L26:L27" si="13">D26</f>
        <v>file</v>
      </c>
      <c r="M26" s="6">
        <f t="shared" ref="M26:M27" si="14">E26</f>
        <v>1</v>
      </c>
      <c r="N26" s="7">
        <f t="shared" si="6"/>
        <v>1</v>
      </c>
      <c r="O26" s="24">
        <v>100</v>
      </c>
      <c r="P26" s="24">
        <v>98</v>
      </c>
      <c r="Q26" s="24"/>
      <c r="R26" s="24"/>
      <c r="S26" s="23"/>
    </row>
    <row r="27" spans="1:19" ht="21" customHeight="1">
      <c r="A27" s="24">
        <v>3</v>
      </c>
      <c r="B27" s="252" t="s">
        <v>269</v>
      </c>
      <c r="C27" s="253"/>
      <c r="D27" s="6" t="s">
        <v>11</v>
      </c>
      <c r="E27" s="7">
        <v>1</v>
      </c>
      <c r="F27" s="7"/>
      <c r="G27" s="7"/>
      <c r="H27" s="33"/>
      <c r="I27" s="22">
        <f t="shared" si="11"/>
        <v>3</v>
      </c>
      <c r="J27" s="252" t="str">
        <f t="shared" si="12"/>
        <v>Membuat SKP tahun 2021</v>
      </c>
      <c r="K27" s="253"/>
      <c r="L27" s="6" t="str">
        <f t="shared" si="13"/>
        <v>file</v>
      </c>
      <c r="M27" s="6">
        <f t="shared" si="14"/>
        <v>1</v>
      </c>
      <c r="N27" s="7">
        <f t="shared" si="6"/>
        <v>1</v>
      </c>
      <c r="O27" s="24">
        <v>100</v>
      </c>
      <c r="P27" s="24">
        <v>98</v>
      </c>
      <c r="Q27" s="24"/>
      <c r="R27" s="24"/>
      <c r="S27" s="23"/>
    </row>
    <row r="28" spans="1:19" ht="9" customHeight="1">
      <c r="A28" s="41"/>
      <c r="B28" s="292"/>
      <c r="C28" s="293"/>
      <c r="D28" s="41"/>
      <c r="E28" s="41"/>
      <c r="F28" s="41"/>
      <c r="G28" s="41"/>
      <c r="H28" s="34"/>
      <c r="I28" s="135"/>
      <c r="J28" s="340"/>
      <c r="K28" s="340"/>
      <c r="L28" s="6"/>
      <c r="M28" s="6"/>
      <c r="N28" s="7"/>
      <c r="O28" s="24"/>
      <c r="P28" s="24"/>
      <c r="Q28" s="41"/>
      <c r="R28" s="41"/>
      <c r="S28" s="136"/>
    </row>
    <row r="29" spans="1:19" ht="13.5" customHeight="1">
      <c r="A29" s="254" t="s">
        <v>12</v>
      </c>
      <c r="B29" s="255"/>
      <c r="C29" s="255"/>
      <c r="D29" s="255"/>
      <c r="E29" s="255"/>
      <c r="F29" s="141"/>
      <c r="G29" s="141"/>
      <c r="H29" s="8"/>
      <c r="I29" s="254" t="s">
        <v>29</v>
      </c>
      <c r="J29" s="255"/>
      <c r="K29" s="255"/>
      <c r="L29" s="255"/>
      <c r="M29" s="255"/>
      <c r="N29" s="275"/>
      <c r="O29" s="55">
        <f>AVERAGE(O13:O28)</f>
        <v>100</v>
      </c>
      <c r="P29" s="55">
        <f>AVERAGE(P13:P28)</f>
        <v>98</v>
      </c>
      <c r="Q29" s="79"/>
      <c r="R29" s="79"/>
      <c r="S29" s="290"/>
    </row>
    <row r="30" spans="1:19" ht="13.5" customHeight="1">
      <c r="A30" s="140"/>
      <c r="B30" s="9"/>
      <c r="C30" s="9"/>
      <c r="D30" s="9"/>
      <c r="E30" s="9"/>
      <c r="F30" s="9"/>
      <c r="G30" s="9"/>
      <c r="H30" s="10"/>
      <c r="I30" s="254" t="s">
        <v>30</v>
      </c>
      <c r="J30" s="255"/>
      <c r="K30" s="255"/>
      <c r="L30" s="255"/>
      <c r="M30" s="255"/>
      <c r="N30" s="275"/>
      <c r="O30" s="276">
        <f>AVERAGE(O29:P29)</f>
        <v>99</v>
      </c>
      <c r="P30" s="277"/>
      <c r="Q30" s="80"/>
      <c r="R30" s="80"/>
      <c r="S30" s="291"/>
    </row>
    <row r="31" spans="1:19">
      <c r="A31" s="140"/>
      <c r="B31" s="11" t="s">
        <v>13</v>
      </c>
      <c r="D31" s="9"/>
      <c r="H31" s="10"/>
      <c r="I31" s="140"/>
      <c r="J31" s="9"/>
      <c r="K31" s="9"/>
      <c r="L31" s="138"/>
      <c r="M31" s="140"/>
      <c r="N31" s="140"/>
      <c r="O31" s="25"/>
      <c r="P31" s="25"/>
      <c r="Q31" s="25"/>
      <c r="R31" s="25"/>
      <c r="S31" s="10"/>
    </row>
    <row r="32" spans="1:19">
      <c r="A32" s="140"/>
      <c r="B32" s="9" t="s">
        <v>255</v>
      </c>
      <c r="D32" s="9"/>
      <c r="H32" s="10"/>
      <c r="I32" s="140"/>
      <c r="J32" s="11" t="s">
        <v>31</v>
      </c>
      <c r="K32" s="17"/>
      <c r="L32" s="138"/>
      <c r="M32" s="139"/>
      <c r="N32" s="139"/>
      <c r="O32" s="25"/>
      <c r="P32" s="25"/>
      <c r="Q32" s="25"/>
      <c r="R32" s="25"/>
      <c r="S32" s="10"/>
    </row>
    <row r="33" spans="1:19">
      <c r="A33" s="140"/>
      <c r="B33" s="9"/>
      <c r="C33" s="9"/>
      <c r="D33" s="9"/>
      <c r="E33" s="9"/>
      <c r="F33" s="9"/>
      <c r="G33" s="9"/>
      <c r="H33" s="10"/>
      <c r="I33" s="140"/>
      <c r="J33" s="9" t="s">
        <v>258</v>
      </c>
      <c r="K33" s="140"/>
      <c r="L33" s="138"/>
      <c r="M33" s="139"/>
      <c r="N33" s="139"/>
      <c r="O33" s="25"/>
      <c r="P33" s="25"/>
      <c r="Q33" s="25"/>
      <c r="R33" s="25"/>
      <c r="S33" s="10"/>
    </row>
    <row r="34" spans="1:19">
      <c r="A34" s="140"/>
      <c r="B34" s="280" t="s">
        <v>14</v>
      </c>
      <c r="C34" s="280"/>
      <c r="D34" s="280" t="s">
        <v>15</v>
      </c>
      <c r="E34" s="280"/>
      <c r="F34" s="280"/>
      <c r="G34" s="280"/>
      <c r="H34" s="280"/>
      <c r="I34" s="140"/>
      <c r="J34" s="9"/>
      <c r="K34" s="9"/>
      <c r="L34" s="138"/>
      <c r="M34" s="140"/>
      <c r="N34" s="140"/>
      <c r="O34" s="25"/>
      <c r="P34" s="25"/>
      <c r="Q34" s="25"/>
      <c r="R34" s="25"/>
      <c r="S34" s="10"/>
    </row>
    <row r="35" spans="1:19" ht="32.25" customHeight="1">
      <c r="A35" s="140"/>
      <c r="B35" s="139"/>
      <c r="C35" s="139"/>
      <c r="D35" s="9"/>
      <c r="E35" s="140"/>
      <c r="F35" s="140"/>
      <c r="G35" s="140"/>
      <c r="I35" s="140"/>
      <c r="J35" s="280" t="s">
        <v>14</v>
      </c>
      <c r="K35" s="280"/>
      <c r="L35" s="138"/>
      <c r="M35" s="139"/>
      <c r="N35" s="280" t="s">
        <v>15</v>
      </c>
      <c r="O35" s="280"/>
      <c r="P35" s="280"/>
      <c r="Q35" s="280"/>
      <c r="R35" s="280"/>
      <c r="S35" s="280"/>
    </row>
    <row r="36" spans="1:19">
      <c r="A36" s="140"/>
      <c r="B36" s="284" t="s">
        <v>33</v>
      </c>
      <c r="C36" s="284"/>
      <c r="D36" s="284" t="s">
        <v>206</v>
      </c>
      <c r="E36" s="284"/>
      <c r="F36" s="284"/>
      <c r="G36" s="284"/>
      <c r="H36" s="284"/>
      <c r="I36" s="140"/>
      <c r="J36" s="285"/>
      <c r="K36" s="285"/>
      <c r="L36" s="15"/>
      <c r="M36" s="140"/>
      <c r="N36" s="140"/>
      <c r="O36" s="139"/>
      <c r="P36" s="25"/>
      <c r="Q36" s="25"/>
      <c r="R36" s="25"/>
      <c r="S36" s="10"/>
    </row>
    <row r="37" spans="1:19">
      <c r="B37" s="280" t="s">
        <v>17</v>
      </c>
      <c r="C37" s="280"/>
      <c r="D37" s="283" t="s">
        <v>207</v>
      </c>
      <c r="E37" s="283"/>
      <c r="F37" s="283"/>
      <c r="G37" s="283"/>
      <c r="H37" s="283"/>
      <c r="I37" s="140"/>
      <c r="J37" s="284" t="s">
        <v>33</v>
      </c>
      <c r="K37" s="284"/>
      <c r="L37" s="138"/>
      <c r="M37" s="139"/>
      <c r="N37" s="284" t="s">
        <v>206</v>
      </c>
      <c r="O37" s="284"/>
      <c r="P37" s="284"/>
      <c r="Q37" s="284"/>
      <c r="R37" s="284"/>
      <c r="S37" s="284"/>
    </row>
    <row r="38" spans="1:19">
      <c r="A38" s="140"/>
      <c r="B38" s="9"/>
      <c r="C38" s="9"/>
      <c r="D38" s="9"/>
      <c r="E38" s="10"/>
      <c r="F38" s="10"/>
      <c r="G38" s="10"/>
      <c r="I38" s="140"/>
      <c r="J38" s="280" t="s">
        <v>17</v>
      </c>
      <c r="K38" s="280"/>
      <c r="L38" s="138"/>
      <c r="M38" s="139"/>
      <c r="N38" s="283" t="s">
        <v>207</v>
      </c>
      <c r="O38" s="283"/>
      <c r="P38" s="283"/>
      <c r="Q38" s="283"/>
      <c r="R38" s="283"/>
      <c r="S38" s="283"/>
    </row>
  </sheetData>
  <mergeCells count="75">
    <mergeCell ref="J20:K20"/>
    <mergeCell ref="J24:K24"/>
    <mergeCell ref="J25:K25"/>
    <mergeCell ref="B21:C21"/>
    <mergeCell ref="B23:C23"/>
    <mergeCell ref="J21:K21"/>
    <mergeCell ref="J23:K23"/>
    <mergeCell ref="B20:C20"/>
    <mergeCell ref="B22:C22"/>
    <mergeCell ref="J22:K22"/>
    <mergeCell ref="J15:K15"/>
    <mergeCell ref="J16:K16"/>
    <mergeCell ref="J17:K17"/>
    <mergeCell ref="J18:K18"/>
    <mergeCell ref="J19:K19"/>
    <mergeCell ref="B37:C37"/>
    <mergeCell ref="D37:H37"/>
    <mergeCell ref="J37:K37"/>
    <mergeCell ref="N37:S37"/>
    <mergeCell ref="J38:K38"/>
    <mergeCell ref="N38:S38"/>
    <mergeCell ref="B34:C34"/>
    <mergeCell ref="D34:H34"/>
    <mergeCell ref="J35:K35"/>
    <mergeCell ref="N35:S35"/>
    <mergeCell ref="B36:C36"/>
    <mergeCell ref="D36:H36"/>
    <mergeCell ref="J36:K36"/>
    <mergeCell ref="B28:C28"/>
    <mergeCell ref="J28:K28"/>
    <mergeCell ref="A29:E29"/>
    <mergeCell ref="I29:N29"/>
    <mergeCell ref="S29:S30"/>
    <mergeCell ref="I30:N30"/>
    <mergeCell ref="O30:P30"/>
    <mergeCell ref="J12:K12"/>
    <mergeCell ref="B13:C13"/>
    <mergeCell ref="J13:K13"/>
    <mergeCell ref="M9:O9"/>
    <mergeCell ref="F9:F10"/>
    <mergeCell ref="I9:I10"/>
    <mergeCell ref="J9:K10"/>
    <mergeCell ref="L9:L10"/>
    <mergeCell ref="B27:C27"/>
    <mergeCell ref="J27:K27"/>
    <mergeCell ref="P9:P10"/>
    <mergeCell ref="B26:C26"/>
    <mergeCell ref="J26:K26"/>
    <mergeCell ref="B14:C14"/>
    <mergeCell ref="B15:C15"/>
    <mergeCell ref="B16:C16"/>
    <mergeCell ref="B17:C17"/>
    <mergeCell ref="B18:C18"/>
    <mergeCell ref="B19:C19"/>
    <mergeCell ref="B24:C24"/>
    <mergeCell ref="B25:C25"/>
    <mergeCell ref="J14:K14"/>
    <mergeCell ref="G9:G10"/>
    <mergeCell ref="H9:H10"/>
    <mergeCell ref="A6:B6"/>
    <mergeCell ref="P1:S1"/>
    <mergeCell ref="A2:H2"/>
    <mergeCell ref="I2:S2"/>
    <mergeCell ref="A4:B4"/>
    <mergeCell ref="A5:B5"/>
    <mergeCell ref="S9:S10"/>
    <mergeCell ref="B11:C11"/>
    <mergeCell ref="J11:K11"/>
    <mergeCell ref="A7:B7"/>
    <mergeCell ref="A9:A10"/>
    <mergeCell ref="B9:C10"/>
    <mergeCell ref="D9:D10"/>
    <mergeCell ref="E9:E10"/>
    <mergeCell ref="Q9:Q10"/>
    <mergeCell ref="R9:R10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9" orientation="landscape" horizontalDpi="4294967293" r:id="rId1"/>
  <colBreaks count="1" manualBreakCount="1">
    <brk id="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4"/>
  <sheetViews>
    <sheetView topLeftCell="A61" zoomScaleNormal="100" workbookViewId="0">
      <selection activeCell="B70" sqref="B70:C70"/>
    </sheetView>
  </sheetViews>
  <sheetFormatPr defaultColWidth="14.42578125" defaultRowHeight="15" customHeight="1"/>
  <cols>
    <col min="1" max="1" width="3.42578125" style="161" customWidth="1"/>
    <col min="2" max="2" width="14.42578125" style="161" customWidth="1"/>
    <col min="3" max="3" width="70.42578125" style="161" customWidth="1"/>
    <col min="4" max="4" width="11.140625" style="161" customWidth="1"/>
    <col min="5" max="5" width="9.7109375" style="161" customWidth="1"/>
    <col min="6" max="7" width="9.85546875" style="161" customWidth="1"/>
    <col min="8" max="8" width="11.7109375" style="161" customWidth="1"/>
    <col min="9" max="10" width="3.42578125" style="161" customWidth="1"/>
    <col min="11" max="11" width="14.42578125" style="161" customWidth="1"/>
    <col min="12" max="12" width="66.140625" style="161" customWidth="1"/>
    <col min="13" max="13" width="7.42578125" style="161" customWidth="1"/>
    <col min="14" max="14" width="6.42578125" style="161" customWidth="1"/>
    <col min="15" max="15" width="8.28515625" style="161" customWidth="1"/>
    <col min="16" max="16" width="7.7109375" style="161" customWidth="1"/>
    <col min="17" max="18" width="7.85546875" style="161" customWidth="1"/>
    <col min="19" max="19" width="6.85546875" style="161" customWidth="1"/>
    <col min="20" max="20" width="9.5703125" style="161" customWidth="1"/>
    <col min="21" max="16384" width="14.42578125" style="161"/>
  </cols>
  <sheetData>
    <row r="1" spans="1:20" ht="17.25" customHeight="1" thickTop="1" thickBot="1">
      <c r="A1" s="159"/>
      <c r="B1" s="159"/>
      <c r="C1" s="159"/>
      <c r="D1" s="159"/>
      <c r="E1" s="159"/>
      <c r="F1" s="159"/>
      <c r="G1" s="159"/>
      <c r="H1" s="160" t="s">
        <v>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60" t="s">
        <v>19</v>
      </c>
    </row>
    <row r="2" spans="1:20" ht="16.5" customHeight="1" thickTop="1">
      <c r="A2" s="353" t="s">
        <v>317</v>
      </c>
      <c r="B2" s="354"/>
      <c r="C2" s="354"/>
      <c r="D2" s="354"/>
      <c r="E2" s="354"/>
      <c r="F2" s="354"/>
      <c r="G2" s="354"/>
      <c r="H2" s="354"/>
      <c r="I2" s="159"/>
      <c r="J2" s="353" t="s">
        <v>318</v>
      </c>
      <c r="K2" s="354"/>
      <c r="L2" s="354"/>
      <c r="M2" s="354"/>
      <c r="N2" s="354"/>
      <c r="O2" s="354"/>
      <c r="P2" s="354"/>
      <c r="Q2" s="354"/>
      <c r="R2" s="354"/>
      <c r="S2" s="354"/>
      <c r="T2" s="354"/>
    </row>
    <row r="3" spans="1:20" ht="3.75" customHeight="1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</row>
    <row r="4" spans="1:20" ht="12" customHeight="1">
      <c r="A4" s="159" t="s">
        <v>1</v>
      </c>
      <c r="B4" s="159"/>
      <c r="C4" s="159" t="s">
        <v>2</v>
      </c>
      <c r="D4" s="159"/>
      <c r="E4" s="159"/>
      <c r="F4" s="159"/>
      <c r="G4" s="159"/>
      <c r="H4" s="159"/>
      <c r="I4" s="159"/>
      <c r="J4" s="159" t="s">
        <v>1</v>
      </c>
      <c r="K4" s="159"/>
      <c r="L4" s="159" t="str">
        <f>C4</f>
        <v>:  BPS Provinsi Jambi</v>
      </c>
      <c r="M4" s="159"/>
      <c r="N4" s="159"/>
      <c r="O4" s="159"/>
      <c r="P4" s="159"/>
      <c r="Q4" s="159"/>
      <c r="R4" s="159"/>
      <c r="S4" s="159"/>
      <c r="T4" s="159"/>
    </row>
    <row r="5" spans="1:20" ht="12" customHeight="1">
      <c r="A5" s="159" t="s">
        <v>3</v>
      </c>
      <c r="B5" s="159"/>
      <c r="C5" s="159" t="s">
        <v>32</v>
      </c>
      <c r="D5" s="159"/>
      <c r="E5" s="159"/>
      <c r="F5" s="159"/>
      <c r="G5" s="159"/>
      <c r="H5" s="159"/>
      <c r="I5" s="159"/>
      <c r="J5" s="159" t="s">
        <v>3</v>
      </c>
      <c r="K5" s="159"/>
      <c r="L5" s="159" t="str">
        <f>C5</f>
        <v>:  Septie Wulandary, SST, M.Stat</v>
      </c>
      <c r="M5" s="159"/>
      <c r="N5" s="159"/>
      <c r="O5" s="159"/>
      <c r="P5" s="159"/>
      <c r="Q5" s="159"/>
      <c r="R5" s="159"/>
      <c r="S5" s="159"/>
      <c r="T5" s="159"/>
    </row>
    <row r="6" spans="1:20" ht="12" customHeight="1">
      <c r="A6" s="159" t="s">
        <v>4</v>
      </c>
      <c r="B6" s="159"/>
      <c r="C6" s="159" t="s">
        <v>97</v>
      </c>
      <c r="D6" s="159"/>
      <c r="E6" s="159"/>
      <c r="F6" s="159"/>
      <c r="G6" s="159"/>
      <c r="H6" s="159"/>
      <c r="I6" s="159"/>
      <c r="J6" s="159" t="s">
        <v>4</v>
      </c>
      <c r="K6" s="159"/>
      <c r="L6" s="159" t="str">
        <f>C6</f>
        <v>:  Statistisi Ahli Muda</v>
      </c>
      <c r="M6" s="159"/>
      <c r="N6" s="159"/>
      <c r="O6" s="159"/>
      <c r="P6" s="159"/>
      <c r="Q6" s="159"/>
      <c r="R6" s="159"/>
      <c r="S6" s="159"/>
      <c r="T6" s="159"/>
    </row>
    <row r="7" spans="1:20" ht="12" customHeight="1">
      <c r="A7" s="159" t="s">
        <v>5</v>
      </c>
      <c r="B7" s="159"/>
      <c r="C7" s="159" t="s">
        <v>257</v>
      </c>
      <c r="D7" s="159"/>
      <c r="E7" s="159"/>
      <c r="F7" s="159"/>
      <c r="G7" s="159"/>
      <c r="H7" s="159"/>
      <c r="I7" s="159"/>
      <c r="J7" s="159" t="s">
        <v>5</v>
      </c>
      <c r="K7" s="159"/>
      <c r="L7" s="159" t="str">
        <f>C7</f>
        <v>:  1 - 31 Januari 2022</v>
      </c>
      <c r="M7" s="159"/>
      <c r="N7" s="159"/>
      <c r="O7" s="159"/>
      <c r="P7" s="159"/>
      <c r="Q7" s="159"/>
      <c r="R7" s="159"/>
      <c r="S7" s="159"/>
      <c r="T7" s="159"/>
    </row>
    <row r="8" spans="1:20" ht="4.5" customHeigh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</row>
    <row r="9" spans="1:20" ht="21" customHeight="1">
      <c r="A9" s="347" t="s">
        <v>6</v>
      </c>
      <c r="B9" s="355" t="s">
        <v>7</v>
      </c>
      <c r="C9" s="356"/>
      <c r="D9" s="347" t="s">
        <v>8</v>
      </c>
      <c r="E9" s="162" t="s">
        <v>20</v>
      </c>
      <c r="F9" s="352" t="s">
        <v>153</v>
      </c>
      <c r="G9" s="352" t="s">
        <v>154</v>
      </c>
      <c r="H9" s="347" t="s">
        <v>10</v>
      </c>
      <c r="I9" s="159"/>
      <c r="J9" s="347" t="s">
        <v>6</v>
      </c>
      <c r="K9" s="355" t="s">
        <v>7</v>
      </c>
      <c r="L9" s="356"/>
      <c r="M9" s="347" t="s">
        <v>8</v>
      </c>
      <c r="N9" s="349" t="s">
        <v>20</v>
      </c>
      <c r="O9" s="350"/>
      <c r="P9" s="351"/>
      <c r="Q9" s="352" t="s">
        <v>21</v>
      </c>
      <c r="R9" s="352" t="s">
        <v>153</v>
      </c>
      <c r="S9" s="352" t="s">
        <v>154</v>
      </c>
      <c r="T9" s="347" t="s">
        <v>10</v>
      </c>
    </row>
    <row r="10" spans="1:20" ht="21" customHeight="1">
      <c r="A10" s="348"/>
      <c r="B10" s="357"/>
      <c r="C10" s="358"/>
      <c r="D10" s="348"/>
      <c r="E10" s="163" t="s">
        <v>23</v>
      </c>
      <c r="F10" s="348"/>
      <c r="G10" s="348"/>
      <c r="H10" s="348"/>
      <c r="I10" s="159"/>
      <c r="J10" s="348"/>
      <c r="K10" s="357"/>
      <c r="L10" s="358"/>
      <c r="M10" s="348"/>
      <c r="N10" s="163" t="s">
        <v>23</v>
      </c>
      <c r="O10" s="163" t="s">
        <v>24</v>
      </c>
      <c r="P10" s="163" t="s">
        <v>25</v>
      </c>
      <c r="Q10" s="348"/>
      <c r="R10" s="348"/>
      <c r="S10" s="348"/>
      <c r="T10" s="348"/>
    </row>
    <row r="11" spans="1:20" ht="12" customHeight="1">
      <c r="A11" s="164" t="s">
        <v>319</v>
      </c>
      <c r="B11" s="362" t="s">
        <v>320</v>
      </c>
      <c r="C11" s="351"/>
      <c r="D11" s="164" t="s">
        <v>321</v>
      </c>
      <c r="E11" s="164" t="s">
        <v>322</v>
      </c>
      <c r="F11" s="164" t="s">
        <v>323</v>
      </c>
      <c r="G11" s="164" t="s">
        <v>26</v>
      </c>
      <c r="H11" s="164" t="s">
        <v>27</v>
      </c>
      <c r="I11" s="159"/>
      <c r="J11" s="165">
        <v>-1</v>
      </c>
      <c r="K11" s="363">
        <f>J11-1</f>
        <v>-2</v>
      </c>
      <c r="L11" s="351"/>
      <c r="M11" s="165">
        <f>K11-1</f>
        <v>-3</v>
      </c>
      <c r="N11" s="165">
        <f t="shared" ref="N11:T11" si="0">M11-1</f>
        <v>-4</v>
      </c>
      <c r="O11" s="165">
        <f t="shared" si="0"/>
        <v>-5</v>
      </c>
      <c r="P11" s="165">
        <f t="shared" si="0"/>
        <v>-6</v>
      </c>
      <c r="Q11" s="165">
        <f t="shared" si="0"/>
        <v>-7</v>
      </c>
      <c r="R11" s="165">
        <f t="shared" si="0"/>
        <v>-8</v>
      </c>
      <c r="S11" s="165">
        <f t="shared" si="0"/>
        <v>-9</v>
      </c>
      <c r="T11" s="165">
        <f t="shared" si="0"/>
        <v>-10</v>
      </c>
    </row>
    <row r="12" spans="1:20" ht="12" customHeight="1">
      <c r="A12" s="364" t="s">
        <v>62</v>
      </c>
      <c r="B12" s="365"/>
      <c r="C12" s="366"/>
      <c r="D12" s="166"/>
      <c r="E12" s="166"/>
      <c r="F12" s="166"/>
      <c r="G12" s="167"/>
      <c r="H12" s="166"/>
      <c r="I12" s="159"/>
      <c r="J12" s="364" t="s">
        <v>62</v>
      </c>
      <c r="K12" s="365"/>
      <c r="L12" s="366"/>
      <c r="M12" s="166"/>
      <c r="N12" s="166"/>
      <c r="O12" s="166"/>
      <c r="P12" s="166"/>
      <c r="Q12" s="166"/>
      <c r="R12" s="166"/>
      <c r="S12" s="167"/>
      <c r="T12" s="166"/>
    </row>
    <row r="13" spans="1:20" ht="15.75" customHeight="1">
      <c r="A13" s="168">
        <v>1</v>
      </c>
      <c r="B13" s="367" t="s">
        <v>260</v>
      </c>
      <c r="C13" s="360"/>
      <c r="D13" s="169" t="s">
        <v>270</v>
      </c>
      <c r="E13" s="169" t="s">
        <v>270</v>
      </c>
      <c r="F13" s="170" t="s">
        <v>270</v>
      </c>
      <c r="G13" s="170" t="s">
        <v>270</v>
      </c>
      <c r="H13" s="171"/>
      <c r="I13" s="159"/>
      <c r="J13" s="168">
        <f t="shared" ref="J13:J22" si="1">A13</f>
        <v>1</v>
      </c>
      <c r="K13" s="361" t="str">
        <f t="shared" ref="K13:K22" si="2">B13</f>
        <v>Cuti melahirkan dari 25 Oktober sampai tanggal 24 Januari 2022</v>
      </c>
      <c r="L13" s="360"/>
      <c r="M13" s="169" t="str">
        <f t="shared" ref="M13:M22" si="3">D13</f>
        <v>-</v>
      </c>
      <c r="N13" s="169" t="str">
        <f t="shared" ref="N13:N22" si="4">E13</f>
        <v>-</v>
      </c>
      <c r="O13" s="169"/>
      <c r="P13" s="170" t="str">
        <f>G13</f>
        <v>-</v>
      </c>
      <c r="Q13" s="170"/>
      <c r="R13" s="170" t="str">
        <f t="shared" ref="R13:R22" si="5">F13</f>
        <v>-</v>
      </c>
      <c r="S13" s="170" t="str">
        <f t="shared" ref="S13:S22" si="6">G13</f>
        <v>-</v>
      </c>
      <c r="T13" s="171"/>
    </row>
    <row r="14" spans="1:20" ht="15.75" customHeight="1">
      <c r="A14" s="168">
        <v>2</v>
      </c>
      <c r="B14" s="359" t="s">
        <v>271</v>
      </c>
      <c r="C14" s="360"/>
      <c r="D14" s="169" t="s">
        <v>18</v>
      </c>
      <c r="E14" s="169">
        <v>20</v>
      </c>
      <c r="F14" s="170" t="s">
        <v>178</v>
      </c>
      <c r="G14" s="172">
        <v>0.06</v>
      </c>
      <c r="H14" s="171"/>
      <c r="I14" s="159"/>
      <c r="J14" s="168">
        <f t="shared" si="1"/>
        <v>2</v>
      </c>
      <c r="K14" s="361" t="str">
        <f t="shared" si="2"/>
        <v xml:space="preserve">Melakukan edit dan entri Survei Perkebunan Tahunan </v>
      </c>
      <c r="L14" s="360"/>
      <c r="M14" s="169" t="str">
        <f t="shared" si="3"/>
        <v>dok</v>
      </c>
      <c r="N14" s="169">
        <f t="shared" si="4"/>
        <v>20</v>
      </c>
      <c r="O14" s="169">
        <v>20</v>
      </c>
      <c r="P14" s="170">
        <f t="shared" ref="P14:P22" si="7">IF(N14=0,IF(O14=0,0,1),IF(O14&gt;N14,1,O14/N14))*100</f>
        <v>100</v>
      </c>
      <c r="Q14" s="170">
        <v>98</v>
      </c>
      <c r="R14" s="170" t="str">
        <f t="shared" si="5"/>
        <v>II.B.6.b</v>
      </c>
      <c r="S14" s="172">
        <f t="shared" si="6"/>
        <v>0.06</v>
      </c>
      <c r="T14" s="171"/>
    </row>
    <row r="15" spans="1:20" ht="15.75" customHeight="1">
      <c r="A15" s="168">
        <v>3</v>
      </c>
      <c r="B15" s="359" t="s">
        <v>272</v>
      </c>
      <c r="C15" s="360"/>
      <c r="D15" s="169" t="s">
        <v>18</v>
      </c>
      <c r="E15" s="169">
        <v>20</v>
      </c>
      <c r="F15" s="173" t="s">
        <v>177</v>
      </c>
      <c r="G15" s="172">
        <v>0.04</v>
      </c>
      <c r="H15" s="171"/>
      <c r="I15" s="159"/>
      <c r="J15" s="168">
        <f t="shared" si="1"/>
        <v>3</v>
      </c>
      <c r="K15" s="361" t="str">
        <f t="shared" si="2"/>
        <v xml:space="preserve">Melakukan edit dan entri Survei Perkebunan Triwulanan </v>
      </c>
      <c r="L15" s="360"/>
      <c r="M15" s="169" t="str">
        <f t="shared" si="3"/>
        <v>dok</v>
      </c>
      <c r="N15" s="169">
        <f t="shared" si="4"/>
        <v>20</v>
      </c>
      <c r="O15" s="169">
        <v>20</v>
      </c>
      <c r="P15" s="170">
        <f t="shared" si="7"/>
        <v>100</v>
      </c>
      <c r="Q15" s="170">
        <v>98</v>
      </c>
      <c r="R15" s="169" t="str">
        <f t="shared" si="5"/>
        <v>II.B.6.a</v>
      </c>
      <c r="S15" s="172">
        <f t="shared" si="6"/>
        <v>0.04</v>
      </c>
      <c r="T15" s="171"/>
    </row>
    <row r="16" spans="1:20" ht="15.75" customHeight="1">
      <c r="A16" s="168">
        <v>4</v>
      </c>
      <c r="B16" s="359" t="s">
        <v>261</v>
      </c>
      <c r="C16" s="360"/>
      <c r="D16" s="169" t="s">
        <v>35</v>
      </c>
      <c r="E16" s="169">
        <v>1</v>
      </c>
      <c r="F16" s="170" t="s">
        <v>270</v>
      </c>
      <c r="G16" s="170" t="s">
        <v>270</v>
      </c>
      <c r="H16" s="171"/>
      <c r="I16" s="159"/>
      <c r="J16" s="168">
        <f t="shared" si="1"/>
        <v>4</v>
      </c>
      <c r="K16" s="361" t="str">
        <f t="shared" si="2"/>
        <v>Mengikuti vicon Sensus Pertanian 2023</v>
      </c>
      <c r="L16" s="360"/>
      <c r="M16" s="169" t="str">
        <f t="shared" si="3"/>
        <v>jam</v>
      </c>
      <c r="N16" s="169">
        <f t="shared" si="4"/>
        <v>1</v>
      </c>
      <c r="O16" s="169">
        <v>1</v>
      </c>
      <c r="P16" s="170">
        <f t="shared" si="7"/>
        <v>100</v>
      </c>
      <c r="Q16" s="170">
        <v>98</v>
      </c>
      <c r="R16" s="170" t="str">
        <f t="shared" si="5"/>
        <v>-</v>
      </c>
      <c r="S16" s="170" t="str">
        <f t="shared" si="6"/>
        <v>-</v>
      </c>
      <c r="T16" s="171"/>
    </row>
    <row r="17" spans="1:20" ht="15.75" customHeight="1">
      <c r="A17" s="168">
        <v>5</v>
      </c>
      <c r="B17" s="359" t="s">
        <v>262</v>
      </c>
      <c r="C17" s="360"/>
      <c r="D17" s="169" t="s">
        <v>35</v>
      </c>
      <c r="E17" s="169">
        <v>2</v>
      </c>
      <c r="F17" s="170" t="s">
        <v>179</v>
      </c>
      <c r="G17" s="172">
        <v>0.03</v>
      </c>
      <c r="H17" s="171"/>
      <c r="I17" s="159"/>
      <c r="J17" s="168">
        <f t="shared" si="1"/>
        <v>5</v>
      </c>
      <c r="K17" s="361" t="str">
        <f t="shared" si="2"/>
        <v>Mengikuti rapat rekomendasi statistik tanggal 25 Januari 2022</v>
      </c>
      <c r="L17" s="360"/>
      <c r="M17" s="169" t="str">
        <f t="shared" si="3"/>
        <v>jam</v>
      </c>
      <c r="N17" s="169">
        <f t="shared" si="4"/>
        <v>2</v>
      </c>
      <c r="O17" s="169">
        <v>2</v>
      </c>
      <c r="P17" s="170">
        <f t="shared" si="7"/>
        <v>100</v>
      </c>
      <c r="Q17" s="170">
        <v>98</v>
      </c>
      <c r="R17" s="170" t="str">
        <f t="shared" si="5"/>
        <v>II.A.11</v>
      </c>
      <c r="S17" s="172">
        <f t="shared" si="6"/>
        <v>0.03</v>
      </c>
      <c r="T17" s="171"/>
    </row>
    <row r="18" spans="1:20" ht="15.75" customHeight="1">
      <c r="A18" s="168">
        <v>6</v>
      </c>
      <c r="B18" s="359" t="s">
        <v>263</v>
      </c>
      <c r="C18" s="360"/>
      <c r="D18" s="169" t="s">
        <v>35</v>
      </c>
      <c r="E18" s="169">
        <v>2</v>
      </c>
      <c r="F18" s="170" t="s">
        <v>179</v>
      </c>
      <c r="G18" s="172">
        <v>0.03</v>
      </c>
      <c r="H18" s="171"/>
      <c r="I18" s="159"/>
      <c r="J18" s="168">
        <f t="shared" si="1"/>
        <v>6</v>
      </c>
      <c r="K18" s="361" t="str">
        <f t="shared" si="2"/>
        <v>Mengikuti knowledge sharing AKSI tanggal 21 Januari 2022</v>
      </c>
      <c r="L18" s="360"/>
      <c r="M18" s="169" t="str">
        <f t="shared" si="3"/>
        <v>jam</v>
      </c>
      <c r="N18" s="169">
        <f t="shared" si="4"/>
        <v>2</v>
      </c>
      <c r="O18" s="169">
        <v>2</v>
      </c>
      <c r="P18" s="170">
        <f t="shared" si="7"/>
        <v>100</v>
      </c>
      <c r="Q18" s="170">
        <v>98</v>
      </c>
      <c r="R18" s="170" t="str">
        <f t="shared" si="5"/>
        <v>II.A.11</v>
      </c>
      <c r="S18" s="172">
        <f t="shared" si="6"/>
        <v>0.03</v>
      </c>
      <c r="T18" s="171"/>
    </row>
    <row r="19" spans="1:20" ht="15.75" customHeight="1">
      <c r="A19" s="168">
        <v>7</v>
      </c>
      <c r="B19" s="359" t="s">
        <v>264</v>
      </c>
      <c r="C19" s="360"/>
      <c r="D19" s="169" t="s">
        <v>18</v>
      </c>
      <c r="E19" s="169">
        <v>20</v>
      </c>
      <c r="F19" s="170" t="s">
        <v>270</v>
      </c>
      <c r="G19" s="170" t="s">
        <v>270</v>
      </c>
      <c r="H19" s="171"/>
      <c r="I19" s="159"/>
      <c r="J19" s="168">
        <f t="shared" si="1"/>
        <v>7</v>
      </c>
      <c r="K19" s="361" t="str">
        <f t="shared" si="2"/>
        <v>Melakukan validasi dokumen perkebunan tahun 2020</v>
      </c>
      <c r="L19" s="360"/>
      <c r="M19" s="169" t="str">
        <f t="shared" si="3"/>
        <v>dok</v>
      </c>
      <c r="N19" s="169">
        <f t="shared" si="4"/>
        <v>20</v>
      </c>
      <c r="O19" s="169">
        <v>20</v>
      </c>
      <c r="P19" s="170">
        <f t="shared" si="7"/>
        <v>100</v>
      </c>
      <c r="Q19" s="170">
        <v>98</v>
      </c>
      <c r="R19" s="170" t="str">
        <f t="shared" si="5"/>
        <v>-</v>
      </c>
      <c r="S19" s="170" t="str">
        <f t="shared" si="6"/>
        <v>-</v>
      </c>
      <c r="T19" s="171"/>
    </row>
    <row r="20" spans="1:20" ht="15.75" customHeight="1">
      <c r="A20" s="168">
        <v>8</v>
      </c>
      <c r="B20" s="359" t="s">
        <v>266</v>
      </c>
      <c r="C20" s="360"/>
      <c r="D20" s="169" t="s">
        <v>35</v>
      </c>
      <c r="E20" s="174">
        <v>1</v>
      </c>
      <c r="F20" s="170" t="s">
        <v>270</v>
      </c>
      <c r="G20" s="170" t="s">
        <v>270</v>
      </c>
      <c r="H20" s="171"/>
      <c r="I20" s="159"/>
      <c r="J20" s="168">
        <f t="shared" si="1"/>
        <v>8</v>
      </c>
      <c r="K20" s="361" t="str">
        <f t="shared" si="2"/>
        <v>Mengikuti kegiatan Obsesi (Obrolan Sesi Pagi) Pukul 07.30 - 08.00 WIB</v>
      </c>
      <c r="L20" s="360"/>
      <c r="M20" s="169" t="str">
        <f t="shared" si="3"/>
        <v>jam</v>
      </c>
      <c r="N20" s="174">
        <f t="shared" si="4"/>
        <v>1</v>
      </c>
      <c r="O20" s="169">
        <v>1</v>
      </c>
      <c r="P20" s="170">
        <f t="shared" si="7"/>
        <v>100</v>
      </c>
      <c r="Q20" s="170">
        <v>98</v>
      </c>
      <c r="R20" s="170" t="str">
        <f t="shared" si="5"/>
        <v>-</v>
      </c>
      <c r="S20" s="170" t="str">
        <f t="shared" si="6"/>
        <v>-</v>
      </c>
      <c r="T20" s="171"/>
    </row>
    <row r="21" spans="1:20" ht="15.75" customHeight="1">
      <c r="A21" s="168">
        <v>9</v>
      </c>
      <c r="B21" s="359" t="s">
        <v>267</v>
      </c>
      <c r="C21" s="360"/>
      <c r="D21" s="169" t="s">
        <v>35</v>
      </c>
      <c r="E21" s="175">
        <v>4</v>
      </c>
      <c r="F21" s="173" t="s">
        <v>179</v>
      </c>
      <c r="G21" s="172">
        <v>0.06</v>
      </c>
      <c r="H21" s="176"/>
      <c r="I21" s="159"/>
      <c r="J21" s="168">
        <f t="shared" si="1"/>
        <v>9</v>
      </c>
      <c r="K21" s="368" t="str">
        <f t="shared" si="2"/>
        <v>Mengikuti pelatihan SEDAPP Online tanggal 28 Januari 2022 Pukul 08.00 - 11.00 WIB</v>
      </c>
      <c r="L21" s="360"/>
      <c r="M21" s="169" t="str">
        <f t="shared" si="3"/>
        <v>jam</v>
      </c>
      <c r="N21" s="174">
        <f t="shared" si="4"/>
        <v>4</v>
      </c>
      <c r="O21" s="169">
        <v>4</v>
      </c>
      <c r="P21" s="170">
        <f t="shared" si="7"/>
        <v>100</v>
      </c>
      <c r="Q21" s="170">
        <v>98</v>
      </c>
      <c r="R21" s="169" t="str">
        <f t="shared" si="5"/>
        <v>II.A.11</v>
      </c>
      <c r="S21" s="172">
        <f t="shared" si="6"/>
        <v>0.06</v>
      </c>
      <c r="T21" s="171"/>
    </row>
    <row r="22" spans="1:20" ht="15.75" customHeight="1">
      <c r="A22" s="168">
        <v>10</v>
      </c>
      <c r="B22" s="359" t="s">
        <v>274</v>
      </c>
      <c r="C22" s="360"/>
      <c r="D22" s="169" t="s">
        <v>35</v>
      </c>
      <c r="E22" s="175">
        <v>4</v>
      </c>
      <c r="F22" s="173" t="s">
        <v>234</v>
      </c>
      <c r="G22" s="172">
        <v>1</v>
      </c>
      <c r="H22" s="176"/>
      <c r="I22" s="159"/>
      <c r="J22" s="168">
        <f t="shared" si="1"/>
        <v>10</v>
      </c>
      <c r="K22" s="368" t="str">
        <f t="shared" si="2"/>
        <v>Mengikuti webinar Kalimantan Barat tanggal 31 Januari 2021</v>
      </c>
      <c r="L22" s="360"/>
      <c r="M22" s="169" t="str">
        <f t="shared" si="3"/>
        <v>jam</v>
      </c>
      <c r="N22" s="174">
        <f t="shared" si="4"/>
        <v>4</v>
      </c>
      <c r="O22" s="169">
        <v>4</v>
      </c>
      <c r="P22" s="170">
        <f t="shared" si="7"/>
        <v>100</v>
      </c>
      <c r="Q22" s="170">
        <v>98</v>
      </c>
      <c r="R22" s="169" t="str">
        <f t="shared" si="5"/>
        <v>V.C.3</v>
      </c>
      <c r="S22" s="172">
        <f t="shared" si="6"/>
        <v>1</v>
      </c>
      <c r="T22" s="171"/>
    </row>
    <row r="23" spans="1:20" ht="6" customHeight="1">
      <c r="A23" s="168"/>
      <c r="B23" s="369"/>
      <c r="C23" s="360"/>
      <c r="D23" s="169"/>
      <c r="E23" s="169"/>
      <c r="F23" s="169"/>
      <c r="G23" s="170"/>
      <c r="H23" s="171"/>
      <c r="I23" s="159"/>
      <c r="J23" s="168"/>
      <c r="K23" s="369"/>
      <c r="L23" s="360"/>
      <c r="M23" s="169"/>
      <c r="N23" s="169"/>
      <c r="O23" s="169"/>
      <c r="P23" s="170"/>
      <c r="Q23" s="170"/>
      <c r="R23" s="169"/>
      <c r="S23" s="170"/>
      <c r="T23" s="171"/>
    </row>
    <row r="24" spans="1:20" ht="12" customHeight="1">
      <c r="A24" s="370" t="s">
        <v>63</v>
      </c>
      <c r="B24" s="371"/>
      <c r="C24" s="360"/>
      <c r="D24" s="166"/>
      <c r="E24" s="166"/>
      <c r="F24" s="166"/>
      <c r="G24" s="166"/>
      <c r="H24" s="166"/>
      <c r="I24" s="159"/>
      <c r="J24" s="370" t="s">
        <v>63</v>
      </c>
      <c r="K24" s="371"/>
      <c r="L24" s="360"/>
      <c r="M24" s="166"/>
      <c r="N24" s="166"/>
      <c r="O24" s="166"/>
      <c r="P24" s="166"/>
      <c r="Q24" s="166"/>
      <c r="R24" s="166"/>
      <c r="S24" s="166"/>
      <c r="T24" s="166"/>
    </row>
    <row r="25" spans="1:20" ht="16.5" customHeight="1">
      <c r="A25" s="168">
        <v>1</v>
      </c>
      <c r="B25" s="369" t="s">
        <v>265</v>
      </c>
      <c r="C25" s="360"/>
      <c r="D25" s="169" t="s">
        <v>11</v>
      </c>
      <c r="E25" s="169">
        <v>1</v>
      </c>
      <c r="F25" s="170"/>
      <c r="G25" s="172"/>
      <c r="H25" s="171"/>
      <c r="I25" s="159"/>
      <c r="J25" s="168">
        <f t="shared" ref="J25:K27" si="8">A25</f>
        <v>1</v>
      </c>
      <c r="K25" s="369" t="str">
        <f t="shared" si="8"/>
        <v>Membuat konten di media sosial terkait ST 2023 untuk Humas</v>
      </c>
      <c r="L25" s="360"/>
      <c r="M25" s="169" t="str">
        <f t="shared" ref="M25:N27" si="9">D25</f>
        <v>file</v>
      </c>
      <c r="N25" s="169">
        <f t="shared" si="9"/>
        <v>1</v>
      </c>
      <c r="O25" s="169"/>
      <c r="P25" s="170"/>
      <c r="Q25" s="170"/>
      <c r="R25" s="169"/>
      <c r="S25" s="172"/>
      <c r="T25" s="171"/>
    </row>
    <row r="26" spans="1:20" ht="16.5" customHeight="1">
      <c r="A26" s="168">
        <v>2</v>
      </c>
      <c r="B26" s="369" t="s">
        <v>268</v>
      </c>
      <c r="C26" s="360"/>
      <c r="D26" s="169" t="s">
        <v>11</v>
      </c>
      <c r="E26" s="169">
        <v>1</v>
      </c>
      <c r="F26" s="170"/>
      <c r="G26" s="170"/>
      <c r="H26" s="171"/>
      <c r="I26" s="159"/>
      <c r="J26" s="168">
        <f t="shared" si="8"/>
        <v>2</v>
      </c>
      <c r="K26" s="369" t="str">
        <f t="shared" si="8"/>
        <v>Membuat Dupak Semester 1 tahun 2022</v>
      </c>
      <c r="L26" s="360"/>
      <c r="M26" s="169" t="str">
        <f t="shared" si="9"/>
        <v>file</v>
      </c>
      <c r="N26" s="169">
        <f t="shared" si="9"/>
        <v>1</v>
      </c>
      <c r="O26" s="169"/>
      <c r="P26" s="170"/>
      <c r="Q26" s="170"/>
      <c r="R26" s="169"/>
      <c r="S26" s="172"/>
      <c r="T26" s="171"/>
    </row>
    <row r="27" spans="1:20" ht="16.5" customHeight="1">
      <c r="A27" s="168">
        <v>3</v>
      </c>
      <c r="B27" s="369" t="s">
        <v>269</v>
      </c>
      <c r="C27" s="360"/>
      <c r="D27" s="169" t="s">
        <v>11</v>
      </c>
      <c r="E27" s="169">
        <v>1</v>
      </c>
      <c r="F27" s="170"/>
      <c r="G27" s="170"/>
      <c r="H27" s="171"/>
      <c r="I27" s="159"/>
      <c r="J27" s="168">
        <f t="shared" si="8"/>
        <v>3</v>
      </c>
      <c r="K27" s="369" t="str">
        <f t="shared" si="8"/>
        <v>Membuat SKP tahun 2021</v>
      </c>
      <c r="L27" s="360"/>
      <c r="M27" s="169" t="str">
        <f t="shared" si="9"/>
        <v>file</v>
      </c>
      <c r="N27" s="169">
        <f t="shared" si="9"/>
        <v>1</v>
      </c>
      <c r="O27" s="169"/>
      <c r="P27" s="170"/>
      <c r="Q27" s="170"/>
      <c r="R27" s="170"/>
      <c r="S27" s="170"/>
      <c r="T27" s="171"/>
    </row>
    <row r="28" spans="1:20" ht="14.25" customHeight="1">
      <c r="A28" s="168"/>
      <c r="B28" s="369"/>
      <c r="C28" s="360"/>
      <c r="D28" s="169"/>
      <c r="E28" s="169"/>
      <c r="F28" s="170"/>
      <c r="G28" s="170"/>
      <c r="H28" s="171"/>
      <c r="I28" s="159"/>
      <c r="J28" s="168"/>
      <c r="K28" s="369"/>
      <c r="L28" s="360"/>
      <c r="M28" s="169"/>
      <c r="N28" s="169"/>
      <c r="O28" s="169"/>
      <c r="P28" s="170"/>
      <c r="Q28" s="170"/>
      <c r="R28" s="170"/>
      <c r="S28" s="170"/>
      <c r="T28" s="171"/>
    </row>
    <row r="29" spans="1:20" ht="6.75" customHeight="1">
      <c r="A29" s="168"/>
      <c r="B29" s="369"/>
      <c r="C29" s="360"/>
      <c r="D29" s="169"/>
      <c r="E29" s="169"/>
      <c r="F29" s="170"/>
      <c r="G29" s="170"/>
      <c r="H29" s="171"/>
      <c r="I29" s="159"/>
      <c r="J29" s="168"/>
      <c r="K29" s="369"/>
      <c r="L29" s="360"/>
      <c r="M29" s="169"/>
      <c r="N29" s="169"/>
      <c r="O29" s="169"/>
      <c r="P29" s="170"/>
      <c r="Q29" s="170"/>
      <c r="R29" s="170"/>
      <c r="S29" s="170"/>
      <c r="T29" s="171"/>
    </row>
    <row r="30" spans="1:20" ht="3.75" customHeight="1">
      <c r="A30" s="168"/>
      <c r="B30" s="177"/>
      <c r="C30" s="178"/>
      <c r="D30" s="169"/>
      <c r="E30" s="169"/>
      <c r="F30" s="170"/>
      <c r="G30" s="170"/>
      <c r="H30" s="171"/>
      <c r="I30" s="159"/>
      <c r="J30" s="168"/>
      <c r="K30" s="177"/>
      <c r="L30" s="178"/>
      <c r="M30" s="169"/>
      <c r="N30" s="169"/>
      <c r="O30" s="169"/>
      <c r="P30" s="170"/>
      <c r="Q30" s="170"/>
      <c r="R30" s="170"/>
      <c r="S30" s="170"/>
      <c r="T30" s="171"/>
    </row>
    <row r="31" spans="1:20" ht="12" customHeight="1">
      <c r="A31" s="349" t="s">
        <v>12</v>
      </c>
      <c r="B31" s="350"/>
      <c r="C31" s="350"/>
      <c r="D31" s="350"/>
      <c r="E31" s="350"/>
      <c r="F31" s="179"/>
      <c r="G31" s="180">
        <f>SUM(G12:G22)</f>
        <v>1.22</v>
      </c>
      <c r="H31" s="181"/>
      <c r="I31" s="159"/>
      <c r="J31" s="349" t="s">
        <v>12</v>
      </c>
      <c r="K31" s="350"/>
      <c r="L31" s="350"/>
      <c r="M31" s="350"/>
      <c r="N31" s="350"/>
      <c r="O31" s="350"/>
      <c r="P31" s="350"/>
      <c r="Q31" s="351"/>
      <c r="R31" s="179"/>
      <c r="S31" s="180">
        <f>SUM(S13:S25)</f>
        <v>1.22</v>
      </c>
      <c r="T31" s="181"/>
    </row>
    <row r="32" spans="1:20" ht="13.5" customHeight="1">
      <c r="A32" s="376"/>
      <c r="B32" s="377"/>
      <c r="C32" s="377"/>
      <c r="D32" s="377"/>
      <c r="E32" s="377"/>
      <c r="F32" s="182"/>
      <c r="G32" s="378"/>
      <c r="H32" s="379"/>
      <c r="I32" s="159"/>
      <c r="J32" s="349" t="s">
        <v>29</v>
      </c>
      <c r="K32" s="350"/>
      <c r="L32" s="350"/>
      <c r="M32" s="350"/>
      <c r="N32" s="350"/>
      <c r="O32" s="351"/>
      <c r="P32" s="180">
        <f t="shared" ref="P32:Q32" si="10">AVERAGE(P12:P22)</f>
        <v>100</v>
      </c>
      <c r="Q32" s="180">
        <f t="shared" si="10"/>
        <v>98</v>
      </c>
      <c r="R32" s="183"/>
      <c r="S32" s="372"/>
      <c r="T32" s="373"/>
    </row>
    <row r="33" spans="1:20" ht="13.5" customHeight="1">
      <c r="A33" s="374"/>
      <c r="B33" s="354"/>
      <c r="C33" s="354"/>
      <c r="D33" s="354"/>
      <c r="E33" s="354"/>
      <c r="F33" s="184"/>
      <c r="G33" s="354"/>
      <c r="H33" s="354"/>
      <c r="I33" s="159"/>
      <c r="J33" s="349" t="s">
        <v>30</v>
      </c>
      <c r="K33" s="350"/>
      <c r="L33" s="350"/>
      <c r="M33" s="350"/>
      <c r="N33" s="350"/>
      <c r="O33" s="351"/>
      <c r="P33" s="375">
        <f>AVERAGE(P32:Q32)</f>
        <v>99</v>
      </c>
      <c r="Q33" s="351"/>
      <c r="R33" s="185"/>
      <c r="S33" s="348"/>
      <c r="T33" s="348"/>
    </row>
    <row r="34" spans="1:20" ht="5.25" customHeight="1">
      <c r="A34" s="186"/>
      <c r="B34" s="186"/>
      <c r="C34" s="186"/>
      <c r="D34" s="186"/>
      <c r="E34" s="186"/>
      <c r="F34" s="184"/>
      <c r="G34" s="184"/>
      <c r="H34" s="187"/>
      <c r="I34" s="159"/>
      <c r="J34" s="186"/>
      <c r="K34" s="186"/>
      <c r="L34" s="186"/>
      <c r="M34" s="186"/>
      <c r="N34" s="186"/>
      <c r="O34" s="186"/>
      <c r="P34" s="184"/>
      <c r="Q34" s="184"/>
      <c r="R34" s="184"/>
      <c r="S34" s="184"/>
      <c r="T34" s="187"/>
    </row>
    <row r="35" spans="1:20" ht="12.75" customHeight="1">
      <c r="A35" s="188"/>
      <c r="B35" s="189" t="s">
        <v>13</v>
      </c>
      <c r="C35" s="186"/>
      <c r="D35" s="188"/>
      <c r="E35" s="159"/>
      <c r="F35" s="188"/>
      <c r="G35" s="188"/>
      <c r="H35" s="159"/>
      <c r="I35" s="159"/>
      <c r="J35" s="188"/>
      <c r="K35" s="190" t="s">
        <v>31</v>
      </c>
      <c r="L35" s="186"/>
      <c r="M35" s="188"/>
      <c r="N35" s="159"/>
      <c r="O35" s="159"/>
      <c r="P35" s="188"/>
      <c r="Q35" s="188"/>
      <c r="R35" s="188"/>
      <c r="S35" s="188"/>
      <c r="T35" s="159"/>
    </row>
    <row r="36" spans="1:20" ht="12" customHeight="1">
      <c r="A36" s="188"/>
      <c r="B36" s="191" t="s">
        <v>324</v>
      </c>
      <c r="C36" s="187"/>
      <c r="D36" s="188"/>
      <c r="E36" s="159"/>
      <c r="F36" s="188"/>
      <c r="G36" s="188"/>
      <c r="H36" s="159"/>
      <c r="I36" s="159"/>
      <c r="J36" s="188"/>
      <c r="K36" s="191" t="s">
        <v>325</v>
      </c>
      <c r="L36" s="187"/>
      <c r="M36" s="188"/>
      <c r="N36" s="159"/>
      <c r="O36" s="159"/>
      <c r="P36" s="188"/>
      <c r="Q36" s="188"/>
      <c r="R36" s="188"/>
      <c r="S36" s="188"/>
      <c r="T36" s="159"/>
    </row>
    <row r="37" spans="1:20" ht="3" customHeight="1">
      <c r="A37" s="188"/>
      <c r="B37" s="188"/>
      <c r="C37" s="188"/>
      <c r="D37" s="188"/>
      <c r="E37" s="188"/>
      <c r="F37" s="188"/>
      <c r="G37" s="188"/>
      <c r="H37" s="159"/>
      <c r="I37" s="159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59"/>
    </row>
    <row r="38" spans="1:20" ht="12" customHeight="1">
      <c r="A38" s="188"/>
      <c r="B38" s="159"/>
      <c r="C38" s="187" t="s">
        <v>14</v>
      </c>
      <c r="D38" s="188"/>
      <c r="E38" s="159"/>
      <c r="F38" s="159"/>
      <c r="G38" s="187" t="s">
        <v>15</v>
      </c>
      <c r="H38" s="159"/>
      <c r="I38" s="159"/>
      <c r="J38" s="188"/>
      <c r="K38" s="159"/>
      <c r="L38" s="187" t="s">
        <v>14</v>
      </c>
      <c r="M38" s="188"/>
      <c r="N38" s="159"/>
      <c r="O38" s="159"/>
      <c r="P38" s="187"/>
      <c r="Q38" s="187"/>
      <c r="R38" s="159"/>
      <c r="S38" s="187" t="s">
        <v>15</v>
      </c>
      <c r="T38" s="159"/>
    </row>
    <row r="39" spans="1:20" ht="6.75" customHeight="1">
      <c r="A39" s="188"/>
      <c r="B39" s="159"/>
      <c r="C39" s="187"/>
      <c r="D39" s="188"/>
      <c r="E39" s="159"/>
      <c r="F39" s="159"/>
      <c r="G39" s="187"/>
      <c r="H39" s="159"/>
      <c r="I39" s="159"/>
      <c r="J39" s="188"/>
      <c r="K39" s="159"/>
      <c r="L39" s="187"/>
      <c r="M39" s="188"/>
      <c r="N39" s="159"/>
      <c r="O39" s="159"/>
      <c r="P39" s="187"/>
      <c r="Q39" s="187"/>
      <c r="R39" s="159"/>
      <c r="S39" s="187"/>
      <c r="T39" s="159"/>
    </row>
    <row r="40" spans="1:20" ht="6.75" customHeight="1">
      <c r="A40" s="188"/>
      <c r="B40" s="159"/>
      <c r="C40" s="187"/>
      <c r="D40" s="188"/>
      <c r="E40" s="159"/>
      <c r="F40" s="159"/>
      <c r="G40" s="187"/>
      <c r="H40" s="159"/>
      <c r="I40" s="159"/>
      <c r="J40" s="188"/>
      <c r="K40" s="159"/>
      <c r="L40" s="187"/>
      <c r="M40" s="188"/>
      <c r="N40" s="159"/>
      <c r="O40" s="159"/>
      <c r="P40" s="187"/>
      <c r="Q40" s="187"/>
      <c r="R40" s="159"/>
      <c r="S40" s="187"/>
      <c r="T40" s="159"/>
    </row>
    <row r="41" spans="1:20" ht="6.75" customHeight="1">
      <c r="A41" s="188"/>
      <c r="B41" s="159"/>
      <c r="C41" s="187"/>
      <c r="D41" s="188"/>
      <c r="E41" s="159"/>
      <c r="F41" s="159"/>
      <c r="G41" s="187"/>
      <c r="H41" s="159"/>
      <c r="I41" s="159"/>
      <c r="J41" s="188"/>
      <c r="K41" s="159"/>
      <c r="L41" s="187"/>
      <c r="M41" s="188"/>
      <c r="N41" s="159"/>
      <c r="O41" s="159"/>
      <c r="P41" s="187"/>
      <c r="Q41" s="187"/>
      <c r="R41" s="159"/>
      <c r="S41" s="187"/>
      <c r="T41" s="159"/>
    </row>
    <row r="42" spans="1:20" ht="6.75" customHeight="1">
      <c r="A42" s="188"/>
      <c r="B42" s="159"/>
      <c r="C42" s="187"/>
      <c r="D42" s="188"/>
      <c r="E42" s="159"/>
      <c r="F42" s="159"/>
      <c r="G42" s="187"/>
      <c r="H42" s="159"/>
      <c r="I42" s="159"/>
      <c r="J42" s="188"/>
      <c r="K42" s="159"/>
      <c r="L42" s="187"/>
      <c r="M42" s="188"/>
      <c r="N42" s="159"/>
      <c r="O42" s="159"/>
      <c r="P42" s="187"/>
      <c r="Q42" s="187"/>
      <c r="R42" s="159"/>
      <c r="S42" s="187"/>
      <c r="T42" s="159"/>
    </row>
    <row r="43" spans="1:20" ht="6.75" customHeight="1">
      <c r="A43" s="188"/>
      <c r="B43" s="159"/>
      <c r="C43" s="187"/>
      <c r="D43" s="188"/>
      <c r="E43" s="159"/>
      <c r="F43" s="159"/>
      <c r="G43" s="187"/>
      <c r="H43" s="159"/>
      <c r="I43" s="159"/>
      <c r="J43" s="188"/>
      <c r="K43" s="159"/>
      <c r="L43" s="187"/>
      <c r="M43" s="188"/>
      <c r="N43" s="159"/>
      <c r="O43" s="159"/>
      <c r="P43" s="187"/>
      <c r="Q43" s="188"/>
      <c r="R43" s="159"/>
      <c r="S43" s="187"/>
      <c r="T43" s="159"/>
    </row>
    <row r="44" spans="1:20" ht="12" customHeight="1">
      <c r="A44" s="188"/>
      <c r="B44" s="159"/>
      <c r="C44" s="187" t="s">
        <v>33</v>
      </c>
      <c r="D44" s="188"/>
      <c r="E44" s="159"/>
      <c r="F44" s="159"/>
      <c r="G44" s="187" t="s">
        <v>326</v>
      </c>
      <c r="H44" s="159"/>
      <c r="I44" s="159"/>
      <c r="J44" s="188"/>
      <c r="K44" s="159"/>
      <c r="L44" s="187" t="str">
        <f>C44</f>
        <v>Septie Wulandary, SST, M.Stat</v>
      </c>
      <c r="M44" s="188"/>
      <c r="N44" s="159"/>
      <c r="O44" s="159"/>
      <c r="P44" s="187"/>
      <c r="Q44" s="187"/>
      <c r="R44" s="159"/>
      <c r="S44" s="187" t="str">
        <f>G44</f>
        <v>(Susiawati Kristiarini)</v>
      </c>
      <c r="T44" s="159"/>
    </row>
    <row r="45" spans="1:20" ht="12" customHeight="1">
      <c r="A45" s="188"/>
      <c r="B45" s="159"/>
      <c r="C45" s="187" t="s">
        <v>327</v>
      </c>
      <c r="D45" s="188"/>
      <c r="E45" s="159"/>
      <c r="F45" s="159"/>
      <c r="G45" s="187" t="s">
        <v>207</v>
      </c>
      <c r="H45" s="159"/>
      <c r="I45" s="159"/>
      <c r="J45" s="188"/>
      <c r="K45" s="159"/>
      <c r="L45" s="187" t="str">
        <f>C45</f>
        <v xml:space="preserve"> NIP. 19850925 200902 2 008</v>
      </c>
      <c r="M45" s="188"/>
      <c r="N45" s="159"/>
      <c r="O45" s="159"/>
      <c r="P45" s="187"/>
      <c r="Q45" s="187"/>
      <c r="R45" s="159"/>
      <c r="S45" s="187" t="str">
        <f>G45</f>
        <v>NIP. 19761203 199901 2 001</v>
      </c>
      <c r="T45" s="159"/>
    </row>
    <row r="46" spans="1:20" ht="12" customHeight="1">
      <c r="A46" s="188"/>
      <c r="B46" s="188"/>
      <c r="C46" s="188"/>
      <c r="D46" s="188"/>
      <c r="E46" s="188"/>
      <c r="F46" s="188"/>
      <c r="G46" s="188"/>
      <c r="H46" s="159"/>
      <c r="I46" s="159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59"/>
    </row>
    <row r="47" spans="1:20" s="194" customFormat="1" ht="12" customHeight="1">
      <c r="A47" s="192"/>
      <c r="B47" s="192"/>
      <c r="C47" s="192"/>
      <c r="D47" s="192"/>
      <c r="E47" s="192"/>
      <c r="F47" s="192"/>
      <c r="G47" s="193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</row>
    <row r="48" spans="1:20" ht="12" customHeight="1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</row>
    <row r="49" spans="1:20" ht="12" customHeight="1" thickBot="1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</row>
    <row r="50" spans="1:20" ht="17.25" customHeight="1" thickTop="1" thickBot="1">
      <c r="A50" s="159"/>
      <c r="B50" s="159"/>
      <c r="C50" s="159"/>
      <c r="D50" s="159"/>
      <c r="E50" s="159"/>
      <c r="F50" s="159"/>
      <c r="G50" s="159"/>
      <c r="H50" s="160" t="s">
        <v>0</v>
      </c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60" t="s">
        <v>19</v>
      </c>
    </row>
    <row r="51" spans="1:20" ht="16.5" customHeight="1" thickTop="1">
      <c r="A51" s="353" t="s">
        <v>317</v>
      </c>
      <c r="B51" s="354"/>
      <c r="C51" s="354"/>
      <c r="D51" s="354"/>
      <c r="E51" s="354"/>
      <c r="F51" s="354"/>
      <c r="G51" s="354"/>
      <c r="H51" s="354"/>
      <c r="I51" s="159"/>
      <c r="J51" s="353" t="s">
        <v>318</v>
      </c>
      <c r="K51" s="354"/>
      <c r="L51" s="354"/>
      <c r="M51" s="354"/>
      <c r="N51" s="354"/>
      <c r="O51" s="354"/>
      <c r="P51" s="354"/>
      <c r="Q51" s="354"/>
      <c r="R51" s="354"/>
      <c r="S51" s="354"/>
      <c r="T51" s="354"/>
    </row>
    <row r="52" spans="1:20" ht="3.75" customHeight="1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</row>
    <row r="53" spans="1:20" ht="12" customHeight="1">
      <c r="A53" s="159" t="s">
        <v>1</v>
      </c>
      <c r="B53" s="159"/>
      <c r="C53" s="159" t="s">
        <v>2</v>
      </c>
      <c r="D53" s="159"/>
      <c r="E53" s="159"/>
      <c r="F53" s="159"/>
      <c r="G53" s="159"/>
      <c r="H53" s="159"/>
      <c r="I53" s="159"/>
      <c r="J53" s="159" t="s">
        <v>1</v>
      </c>
      <c r="K53" s="159"/>
      <c r="L53" s="159" t="str">
        <f>C53</f>
        <v>:  BPS Provinsi Jambi</v>
      </c>
      <c r="M53" s="159"/>
      <c r="N53" s="159"/>
      <c r="O53" s="159"/>
      <c r="P53" s="159"/>
      <c r="Q53" s="159"/>
      <c r="R53" s="159"/>
      <c r="S53" s="159"/>
      <c r="T53" s="159"/>
    </row>
    <row r="54" spans="1:20" ht="12" customHeight="1">
      <c r="A54" s="159" t="s">
        <v>3</v>
      </c>
      <c r="B54" s="159"/>
      <c r="C54" s="159" t="s">
        <v>32</v>
      </c>
      <c r="D54" s="159"/>
      <c r="E54" s="159"/>
      <c r="F54" s="159"/>
      <c r="G54" s="159"/>
      <c r="H54" s="159"/>
      <c r="I54" s="159"/>
      <c r="J54" s="159" t="s">
        <v>3</v>
      </c>
      <c r="K54" s="159"/>
      <c r="L54" s="159" t="str">
        <f>C54</f>
        <v>:  Septie Wulandary, SST, M.Stat</v>
      </c>
      <c r="M54" s="159"/>
      <c r="N54" s="159"/>
      <c r="O54" s="159"/>
      <c r="P54" s="159"/>
      <c r="Q54" s="159"/>
      <c r="R54" s="159"/>
      <c r="S54" s="159"/>
      <c r="T54" s="159"/>
    </row>
    <row r="55" spans="1:20" ht="12" customHeight="1">
      <c r="A55" s="159" t="s">
        <v>4</v>
      </c>
      <c r="B55" s="159"/>
      <c r="C55" s="159" t="s">
        <v>97</v>
      </c>
      <c r="D55" s="159"/>
      <c r="E55" s="159"/>
      <c r="F55" s="159"/>
      <c r="G55" s="159"/>
      <c r="H55" s="159"/>
      <c r="I55" s="159"/>
      <c r="J55" s="159" t="s">
        <v>4</v>
      </c>
      <c r="K55" s="159"/>
      <c r="L55" s="159" t="str">
        <f>C55</f>
        <v>:  Statistisi Ahli Muda</v>
      </c>
      <c r="M55" s="159"/>
      <c r="N55" s="159"/>
      <c r="O55" s="159"/>
      <c r="P55" s="159"/>
      <c r="Q55" s="159"/>
      <c r="R55" s="159"/>
      <c r="S55" s="159"/>
      <c r="T55" s="159"/>
    </row>
    <row r="56" spans="1:20" ht="12" customHeight="1">
      <c r="A56" s="159" t="s">
        <v>5</v>
      </c>
      <c r="B56" s="159"/>
      <c r="C56" s="159" t="s">
        <v>273</v>
      </c>
      <c r="D56" s="159"/>
      <c r="E56" s="159"/>
      <c r="F56" s="159"/>
      <c r="G56" s="159"/>
      <c r="H56" s="159"/>
      <c r="I56" s="159"/>
      <c r="J56" s="159" t="s">
        <v>5</v>
      </c>
      <c r="K56" s="159"/>
      <c r="L56" s="159" t="str">
        <f>C56</f>
        <v>:  1 - 28 Februari 2022</v>
      </c>
      <c r="M56" s="159"/>
      <c r="N56" s="159"/>
      <c r="O56" s="159"/>
      <c r="P56" s="159"/>
      <c r="Q56" s="159"/>
      <c r="R56" s="159"/>
      <c r="S56" s="159"/>
      <c r="T56" s="159"/>
    </row>
    <row r="57" spans="1:20" ht="4.5" customHeight="1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</row>
    <row r="58" spans="1:20" ht="21" customHeight="1">
      <c r="A58" s="347" t="s">
        <v>6</v>
      </c>
      <c r="B58" s="355" t="s">
        <v>7</v>
      </c>
      <c r="C58" s="356"/>
      <c r="D58" s="347" t="s">
        <v>8</v>
      </c>
      <c r="E58" s="162" t="s">
        <v>20</v>
      </c>
      <c r="F58" s="352" t="s">
        <v>153</v>
      </c>
      <c r="G58" s="352" t="s">
        <v>154</v>
      </c>
      <c r="H58" s="347" t="s">
        <v>10</v>
      </c>
      <c r="I58" s="159"/>
      <c r="J58" s="347" t="s">
        <v>6</v>
      </c>
      <c r="K58" s="355" t="s">
        <v>7</v>
      </c>
      <c r="L58" s="356"/>
      <c r="M58" s="347" t="s">
        <v>8</v>
      </c>
      <c r="N58" s="349" t="s">
        <v>20</v>
      </c>
      <c r="O58" s="350"/>
      <c r="P58" s="351"/>
      <c r="Q58" s="352" t="s">
        <v>21</v>
      </c>
      <c r="R58" s="352" t="s">
        <v>153</v>
      </c>
      <c r="S58" s="352" t="s">
        <v>154</v>
      </c>
      <c r="T58" s="347" t="s">
        <v>10</v>
      </c>
    </row>
    <row r="59" spans="1:20" ht="21" customHeight="1">
      <c r="A59" s="348"/>
      <c r="B59" s="357"/>
      <c r="C59" s="358"/>
      <c r="D59" s="348"/>
      <c r="E59" s="163" t="s">
        <v>23</v>
      </c>
      <c r="F59" s="348"/>
      <c r="G59" s="348"/>
      <c r="H59" s="348"/>
      <c r="I59" s="159"/>
      <c r="J59" s="348"/>
      <c r="K59" s="357"/>
      <c r="L59" s="358"/>
      <c r="M59" s="348"/>
      <c r="N59" s="163" t="s">
        <v>23</v>
      </c>
      <c r="O59" s="163" t="s">
        <v>24</v>
      </c>
      <c r="P59" s="163" t="s">
        <v>25</v>
      </c>
      <c r="Q59" s="348"/>
      <c r="R59" s="348"/>
      <c r="S59" s="348"/>
      <c r="T59" s="348"/>
    </row>
    <row r="60" spans="1:20" ht="12" customHeight="1">
      <c r="A60" s="164" t="s">
        <v>319</v>
      </c>
      <c r="B60" s="362" t="s">
        <v>320</v>
      </c>
      <c r="C60" s="351"/>
      <c r="D60" s="164" t="s">
        <v>321</v>
      </c>
      <c r="E60" s="164" t="s">
        <v>322</v>
      </c>
      <c r="F60" s="164" t="s">
        <v>323</v>
      </c>
      <c r="G60" s="164" t="s">
        <v>26</v>
      </c>
      <c r="H60" s="164" t="s">
        <v>27</v>
      </c>
      <c r="I60" s="159"/>
      <c r="J60" s="165">
        <v>-1</v>
      </c>
      <c r="K60" s="363">
        <f>J60-1</f>
        <v>-2</v>
      </c>
      <c r="L60" s="351"/>
      <c r="M60" s="165">
        <f>K60-1</f>
        <v>-3</v>
      </c>
      <c r="N60" s="165">
        <f t="shared" ref="N60:T60" si="11">M60-1</f>
        <v>-4</v>
      </c>
      <c r="O60" s="165">
        <f t="shared" si="11"/>
        <v>-5</v>
      </c>
      <c r="P60" s="165">
        <f t="shared" si="11"/>
        <v>-6</v>
      </c>
      <c r="Q60" s="165">
        <f t="shared" si="11"/>
        <v>-7</v>
      </c>
      <c r="R60" s="165">
        <f t="shared" si="11"/>
        <v>-8</v>
      </c>
      <c r="S60" s="165">
        <f t="shared" si="11"/>
        <v>-9</v>
      </c>
      <c r="T60" s="165">
        <f t="shared" si="11"/>
        <v>-10</v>
      </c>
    </row>
    <row r="61" spans="1:20" ht="12" customHeight="1">
      <c r="A61" s="364" t="s">
        <v>62</v>
      </c>
      <c r="B61" s="365"/>
      <c r="C61" s="366"/>
      <c r="D61" s="195"/>
      <c r="E61" s="195"/>
      <c r="F61" s="166"/>
      <c r="G61" s="167"/>
      <c r="H61" s="166"/>
      <c r="I61" s="159"/>
      <c r="J61" s="364" t="s">
        <v>62</v>
      </c>
      <c r="K61" s="365"/>
      <c r="L61" s="366"/>
      <c r="M61" s="166"/>
      <c r="N61" s="166"/>
      <c r="O61" s="166"/>
      <c r="P61" s="166"/>
      <c r="Q61" s="166"/>
      <c r="R61" s="166"/>
      <c r="S61" s="167"/>
      <c r="T61" s="166"/>
    </row>
    <row r="62" spans="1:20" ht="19.5" customHeight="1">
      <c r="A62" s="169">
        <v>1</v>
      </c>
      <c r="B62" s="386" t="s">
        <v>275</v>
      </c>
      <c r="C62" s="360"/>
      <c r="D62" s="196" t="s">
        <v>35</v>
      </c>
      <c r="E62" s="197">
        <v>1</v>
      </c>
      <c r="F62" s="198"/>
      <c r="G62" s="198"/>
      <c r="H62" s="169"/>
      <c r="I62" s="187"/>
      <c r="J62" s="199">
        <f t="shared" ref="J62:J81" si="12">A62</f>
        <v>1</v>
      </c>
      <c r="K62" s="382" t="str">
        <f t="shared" ref="K62:K81" si="13">B62</f>
        <v>Rapat tim produksi naskah Jurnal Median</v>
      </c>
      <c r="L62" s="383"/>
      <c r="M62" s="199" t="str">
        <f t="shared" ref="M62:M81" si="14">D62</f>
        <v>jam</v>
      </c>
      <c r="N62" s="199">
        <f t="shared" ref="N62:N81" si="15">E62</f>
        <v>1</v>
      </c>
      <c r="O62" s="200">
        <f t="shared" ref="O62:O86" si="16">N62</f>
        <v>1</v>
      </c>
      <c r="P62" s="169">
        <v>100</v>
      </c>
      <c r="Q62" s="170">
        <v>99</v>
      </c>
      <c r="R62" s="170">
        <f>F62</f>
        <v>0</v>
      </c>
      <c r="S62" s="170">
        <f>G62</f>
        <v>0</v>
      </c>
      <c r="T62" s="169"/>
    </row>
    <row r="63" spans="1:20" ht="19.5" customHeight="1">
      <c r="A63" s="169">
        <v>2</v>
      </c>
      <c r="B63" s="384" t="s">
        <v>278</v>
      </c>
      <c r="C63" s="360"/>
      <c r="D63" s="196" t="s">
        <v>18</v>
      </c>
      <c r="E63" s="197">
        <v>7</v>
      </c>
      <c r="F63" s="201" t="s">
        <v>177</v>
      </c>
      <c r="G63" s="202">
        <f>0.002*E63</f>
        <v>1.4E-2</v>
      </c>
      <c r="H63" s="169"/>
      <c r="I63" s="187"/>
      <c r="J63" s="199">
        <f t="shared" si="12"/>
        <v>2</v>
      </c>
      <c r="K63" s="382" t="str">
        <f t="shared" si="13"/>
        <v>Melakukan entri dan pemeriksaan survei perkebunan triwulanan</v>
      </c>
      <c r="L63" s="383"/>
      <c r="M63" s="199" t="str">
        <f t="shared" si="14"/>
        <v>dok</v>
      </c>
      <c r="N63" s="199">
        <f t="shared" si="15"/>
        <v>7</v>
      </c>
      <c r="O63" s="200">
        <f t="shared" si="16"/>
        <v>7</v>
      </c>
      <c r="P63" s="169">
        <v>100</v>
      </c>
      <c r="Q63" s="170">
        <v>99</v>
      </c>
      <c r="R63" s="170" t="str">
        <f>F63</f>
        <v>II.B.6.a</v>
      </c>
      <c r="S63" s="172">
        <f>G63</f>
        <v>1.4E-2</v>
      </c>
      <c r="T63" s="169"/>
    </row>
    <row r="64" spans="1:20" ht="19.5" customHeight="1">
      <c r="A64" s="169">
        <v>3</v>
      </c>
      <c r="B64" s="384" t="s">
        <v>276</v>
      </c>
      <c r="C64" s="360"/>
      <c r="D64" s="196" t="s">
        <v>279</v>
      </c>
      <c r="E64" s="197">
        <v>199</v>
      </c>
      <c r="F64" s="201"/>
      <c r="G64" s="202"/>
      <c r="H64" s="169"/>
      <c r="I64" s="187"/>
      <c r="J64" s="199">
        <f t="shared" si="12"/>
        <v>3</v>
      </c>
      <c r="K64" s="382" t="str">
        <f t="shared" si="13"/>
        <v>Membandingkan angka produksi perusahaan perkebunan antara data Dinas Perkebunan dan data BPS</v>
      </c>
      <c r="L64" s="383"/>
      <c r="M64" s="199" t="str">
        <f t="shared" si="14"/>
        <v>perush</v>
      </c>
      <c r="N64" s="199">
        <f t="shared" si="15"/>
        <v>199</v>
      </c>
      <c r="O64" s="200">
        <f t="shared" si="16"/>
        <v>199</v>
      </c>
      <c r="P64" s="169">
        <v>100</v>
      </c>
      <c r="Q64" s="170">
        <v>99</v>
      </c>
      <c r="R64" s="169"/>
      <c r="S64" s="169"/>
      <c r="T64" s="169"/>
    </row>
    <row r="65" spans="1:20" ht="19.5" customHeight="1">
      <c r="A65" s="169">
        <v>4</v>
      </c>
      <c r="B65" s="380" t="s">
        <v>277</v>
      </c>
      <c r="C65" s="381"/>
      <c r="D65" s="196" t="s">
        <v>35</v>
      </c>
      <c r="E65" s="197">
        <v>3</v>
      </c>
      <c r="F65" s="201" t="s">
        <v>179</v>
      </c>
      <c r="G65" s="202">
        <f>0.015*2</f>
        <v>0.03</v>
      </c>
      <c r="H65" s="169"/>
      <c r="I65" s="187"/>
      <c r="J65" s="199">
        <f t="shared" si="12"/>
        <v>4</v>
      </c>
      <c r="K65" s="382" t="str">
        <f t="shared" si="13"/>
        <v>Mengikuti webinar Kab. Pacitan tanggal 3 Februari 2022</v>
      </c>
      <c r="L65" s="383"/>
      <c r="M65" s="199" t="str">
        <f t="shared" si="14"/>
        <v>jam</v>
      </c>
      <c r="N65" s="199">
        <f t="shared" si="15"/>
        <v>3</v>
      </c>
      <c r="O65" s="200">
        <f t="shared" si="16"/>
        <v>3</v>
      </c>
      <c r="P65" s="169">
        <v>100</v>
      </c>
      <c r="Q65" s="170">
        <v>99</v>
      </c>
      <c r="R65" s="170" t="str">
        <f>F65</f>
        <v>II.A.11</v>
      </c>
      <c r="S65" s="172">
        <f>G65</f>
        <v>0.03</v>
      </c>
      <c r="T65" s="169"/>
    </row>
    <row r="66" spans="1:20" ht="19.5" customHeight="1">
      <c r="A66" s="169">
        <v>5</v>
      </c>
      <c r="B66" s="384" t="s">
        <v>280</v>
      </c>
      <c r="C66" s="360"/>
      <c r="D66" s="196" t="s">
        <v>68</v>
      </c>
      <c r="E66" s="197">
        <v>11</v>
      </c>
      <c r="F66" s="201"/>
      <c r="G66" s="202"/>
      <c r="H66" s="169"/>
      <c r="I66" s="187"/>
      <c r="J66" s="199">
        <f t="shared" si="12"/>
        <v>5</v>
      </c>
      <c r="K66" s="382" t="str">
        <f t="shared" si="13"/>
        <v>Melakukan assign petugas admin kabupaten/kota Survei KPPT 2022</v>
      </c>
      <c r="L66" s="383"/>
      <c r="M66" s="199" t="str">
        <f t="shared" si="14"/>
        <v>kabkot</v>
      </c>
      <c r="N66" s="199">
        <f t="shared" si="15"/>
        <v>11</v>
      </c>
      <c r="O66" s="200">
        <f t="shared" si="16"/>
        <v>11</v>
      </c>
      <c r="P66" s="169">
        <v>100</v>
      </c>
      <c r="Q66" s="170">
        <v>99</v>
      </c>
      <c r="R66" s="169"/>
      <c r="S66" s="169"/>
      <c r="T66" s="169"/>
    </row>
    <row r="67" spans="1:20" ht="19.5" customHeight="1">
      <c r="A67" s="169">
        <v>6</v>
      </c>
      <c r="B67" s="385" t="s">
        <v>281</v>
      </c>
      <c r="C67" s="381"/>
      <c r="D67" s="196" t="s">
        <v>149</v>
      </c>
      <c r="E67" s="197">
        <v>11</v>
      </c>
      <c r="F67" s="201"/>
      <c r="G67" s="202"/>
      <c r="H67" s="169"/>
      <c r="I67" s="187"/>
      <c r="J67" s="199">
        <f t="shared" si="12"/>
        <v>6</v>
      </c>
      <c r="K67" s="382" t="str">
        <f t="shared" si="13"/>
        <v>Melakukan pemeriksaan pencacahan KPPT 2021 Bulan Oktober - Desember 2021 yang belum diapprove</v>
      </c>
      <c r="L67" s="383"/>
      <c r="M67" s="199" t="str">
        <f t="shared" si="14"/>
        <v>sampel</v>
      </c>
      <c r="N67" s="199">
        <f t="shared" si="15"/>
        <v>11</v>
      </c>
      <c r="O67" s="200">
        <f t="shared" si="16"/>
        <v>11</v>
      </c>
      <c r="P67" s="169">
        <v>100</v>
      </c>
      <c r="Q67" s="170">
        <v>99</v>
      </c>
      <c r="R67" s="169"/>
      <c r="S67" s="169"/>
      <c r="T67" s="169"/>
    </row>
    <row r="68" spans="1:20" ht="19.5" customHeight="1">
      <c r="A68" s="169">
        <v>7</v>
      </c>
      <c r="B68" s="384" t="s">
        <v>282</v>
      </c>
      <c r="C68" s="360"/>
      <c r="D68" s="196" t="s">
        <v>11</v>
      </c>
      <c r="E68" s="197">
        <v>1</v>
      </c>
      <c r="F68" s="201"/>
      <c r="G68" s="202"/>
      <c r="H68" s="169"/>
      <c r="I68" s="187"/>
      <c r="J68" s="199">
        <f t="shared" si="12"/>
        <v>7</v>
      </c>
      <c r="K68" s="382" t="str">
        <f t="shared" si="13"/>
        <v>Mengirim surat perihal Statistik Tanaman Pangan, Hortikultura, dan Sensus Pertanian 2023</v>
      </c>
      <c r="L68" s="383"/>
      <c r="M68" s="199" t="str">
        <f t="shared" si="14"/>
        <v>file</v>
      </c>
      <c r="N68" s="199">
        <f t="shared" si="15"/>
        <v>1</v>
      </c>
      <c r="O68" s="200">
        <f t="shared" si="16"/>
        <v>1</v>
      </c>
      <c r="P68" s="169">
        <v>100</v>
      </c>
      <c r="Q68" s="170">
        <v>99</v>
      </c>
      <c r="R68" s="169"/>
      <c r="S68" s="169"/>
      <c r="T68" s="169"/>
    </row>
    <row r="69" spans="1:20" ht="19.5" customHeight="1">
      <c r="A69" s="169">
        <v>8</v>
      </c>
      <c r="B69" s="384" t="s">
        <v>283</v>
      </c>
      <c r="C69" s="360"/>
      <c r="D69" s="196" t="s">
        <v>35</v>
      </c>
      <c r="E69" s="197">
        <v>1</v>
      </c>
      <c r="F69" s="201"/>
      <c r="G69" s="202"/>
      <c r="H69" s="169"/>
      <c r="I69" s="187"/>
      <c r="J69" s="199">
        <f t="shared" si="12"/>
        <v>8</v>
      </c>
      <c r="K69" s="382" t="str">
        <f t="shared" si="13"/>
        <v>Mengikuti zoom meeting penyusunan SKP 2021 tanggal 8 Februari 2022</v>
      </c>
      <c r="L69" s="383"/>
      <c r="M69" s="199" t="str">
        <f t="shared" si="14"/>
        <v>jam</v>
      </c>
      <c r="N69" s="199">
        <f t="shared" si="15"/>
        <v>1</v>
      </c>
      <c r="O69" s="200">
        <f t="shared" si="16"/>
        <v>1</v>
      </c>
      <c r="P69" s="169">
        <v>100</v>
      </c>
      <c r="Q69" s="170">
        <v>99</v>
      </c>
      <c r="R69" s="169"/>
      <c r="S69" s="169"/>
      <c r="T69" s="169"/>
    </row>
    <row r="70" spans="1:20" ht="19.5" customHeight="1">
      <c r="A70" s="169">
        <v>9</v>
      </c>
      <c r="B70" s="385" t="s">
        <v>284</v>
      </c>
      <c r="C70" s="381"/>
      <c r="D70" s="196" t="s">
        <v>35</v>
      </c>
      <c r="E70" s="197">
        <v>1</v>
      </c>
      <c r="F70" s="201"/>
      <c r="G70" s="202"/>
      <c r="H70" s="169"/>
      <c r="I70" s="187"/>
      <c r="J70" s="199">
        <f t="shared" si="12"/>
        <v>9</v>
      </c>
      <c r="K70" s="382" t="str">
        <f t="shared" si="13"/>
        <v>Mengikuti rapat tim manajemen perubahan tanggal 8 Februari 2022 dan menjadi notulen</v>
      </c>
      <c r="L70" s="383"/>
      <c r="M70" s="199" t="str">
        <f t="shared" si="14"/>
        <v>jam</v>
      </c>
      <c r="N70" s="199">
        <f t="shared" si="15"/>
        <v>1</v>
      </c>
      <c r="O70" s="200">
        <f t="shared" si="16"/>
        <v>1</v>
      </c>
      <c r="P70" s="169">
        <v>100</v>
      </c>
      <c r="Q70" s="170">
        <v>99</v>
      </c>
      <c r="R70" s="169"/>
      <c r="S70" s="169"/>
      <c r="T70" s="169"/>
    </row>
    <row r="71" spans="1:20" ht="19.5" customHeight="1">
      <c r="A71" s="169">
        <v>10</v>
      </c>
      <c r="B71" s="384" t="s">
        <v>285</v>
      </c>
      <c r="C71" s="360"/>
      <c r="D71" s="196" t="s">
        <v>11</v>
      </c>
      <c r="E71" s="197">
        <v>1</v>
      </c>
      <c r="F71" s="201"/>
      <c r="G71" s="202"/>
      <c r="H71" s="169"/>
      <c r="I71" s="187"/>
      <c r="J71" s="199">
        <f t="shared" si="12"/>
        <v>10</v>
      </c>
      <c r="K71" s="382" t="str">
        <f t="shared" si="13"/>
        <v>Mempersiapkan Pelatihan KOMSTRAT Kelapa (membuat surat undangan, jadwal petugas, alokasi BS)</v>
      </c>
      <c r="L71" s="383"/>
      <c r="M71" s="199" t="str">
        <f t="shared" si="14"/>
        <v>file</v>
      </c>
      <c r="N71" s="199">
        <f t="shared" si="15"/>
        <v>1</v>
      </c>
      <c r="O71" s="200">
        <f t="shared" si="16"/>
        <v>1</v>
      </c>
      <c r="P71" s="169">
        <v>100</v>
      </c>
      <c r="Q71" s="170">
        <v>99</v>
      </c>
      <c r="R71" s="169"/>
      <c r="S71" s="169"/>
      <c r="T71" s="169"/>
    </row>
    <row r="72" spans="1:20" ht="19.5" customHeight="1">
      <c r="A72" s="169">
        <v>11</v>
      </c>
      <c r="B72" s="386" t="s">
        <v>286</v>
      </c>
      <c r="C72" s="360"/>
      <c r="D72" s="196" t="s">
        <v>11</v>
      </c>
      <c r="E72" s="197">
        <v>1</v>
      </c>
      <c r="F72" s="201"/>
      <c r="G72" s="202"/>
      <c r="H72" s="169"/>
      <c r="I72" s="187"/>
      <c r="J72" s="199">
        <f t="shared" si="12"/>
        <v>11</v>
      </c>
      <c r="K72" s="382" t="str">
        <f t="shared" si="13"/>
        <v>Membuat SKP Semester 2 2021</v>
      </c>
      <c r="L72" s="383"/>
      <c r="M72" s="199" t="str">
        <f t="shared" si="14"/>
        <v>file</v>
      </c>
      <c r="N72" s="199">
        <f t="shared" si="15"/>
        <v>1</v>
      </c>
      <c r="O72" s="200">
        <f t="shared" si="16"/>
        <v>1</v>
      </c>
      <c r="P72" s="169">
        <v>100</v>
      </c>
      <c r="Q72" s="170">
        <v>99</v>
      </c>
      <c r="R72" s="169"/>
      <c r="S72" s="169"/>
      <c r="T72" s="169"/>
    </row>
    <row r="73" spans="1:20" ht="19.5" customHeight="1">
      <c r="A73" s="169">
        <v>12</v>
      </c>
      <c r="B73" s="384" t="s">
        <v>287</v>
      </c>
      <c r="C73" s="360"/>
      <c r="D73" s="196" t="s">
        <v>11</v>
      </c>
      <c r="E73" s="197">
        <v>1</v>
      </c>
      <c r="F73" s="201"/>
      <c r="G73" s="202"/>
      <c r="H73" s="169"/>
      <c r="I73" s="187"/>
      <c r="J73" s="199">
        <f t="shared" si="12"/>
        <v>12</v>
      </c>
      <c r="K73" s="382" t="str">
        <f t="shared" si="13"/>
        <v>Melakukan pendaftaran peserta Komstrat 2022</v>
      </c>
      <c r="L73" s="383"/>
      <c r="M73" s="199" t="str">
        <f t="shared" si="14"/>
        <v>file</v>
      </c>
      <c r="N73" s="199">
        <f t="shared" si="15"/>
        <v>1</v>
      </c>
      <c r="O73" s="200">
        <f t="shared" si="16"/>
        <v>1</v>
      </c>
      <c r="P73" s="169">
        <v>100</v>
      </c>
      <c r="Q73" s="170">
        <v>99</v>
      </c>
      <c r="R73" s="169"/>
      <c r="S73" s="169"/>
      <c r="T73" s="169"/>
    </row>
    <row r="74" spans="1:20" ht="19.5" customHeight="1">
      <c r="A74" s="169">
        <v>13</v>
      </c>
      <c r="B74" s="384" t="s">
        <v>288</v>
      </c>
      <c r="C74" s="360"/>
      <c r="D74" s="196" t="s">
        <v>11</v>
      </c>
      <c r="E74" s="197">
        <v>1</v>
      </c>
      <c r="F74" s="201"/>
      <c r="G74" s="202"/>
      <c r="H74" s="169"/>
      <c r="I74" s="187"/>
      <c r="J74" s="199">
        <f t="shared" si="12"/>
        <v>13</v>
      </c>
      <c r="K74" s="382" t="str">
        <f t="shared" si="13"/>
        <v>Membuat alokasi dokumen Perkebunan tahunan dan triwulanan</v>
      </c>
      <c r="L74" s="383"/>
      <c r="M74" s="199" t="str">
        <f t="shared" si="14"/>
        <v>file</v>
      </c>
      <c r="N74" s="199">
        <f t="shared" si="15"/>
        <v>1</v>
      </c>
      <c r="O74" s="200">
        <f t="shared" si="16"/>
        <v>1</v>
      </c>
      <c r="P74" s="169">
        <v>100</v>
      </c>
      <c r="Q74" s="170">
        <v>99</v>
      </c>
      <c r="R74" s="169"/>
      <c r="S74" s="169"/>
      <c r="T74" s="169"/>
    </row>
    <row r="75" spans="1:20" ht="19.5" customHeight="1">
      <c r="A75" s="169">
        <v>14</v>
      </c>
      <c r="B75" s="384" t="s">
        <v>289</v>
      </c>
      <c r="C75" s="360"/>
      <c r="D75" s="196" t="s">
        <v>18</v>
      </c>
      <c r="E75" s="197">
        <v>783</v>
      </c>
      <c r="F75" s="201"/>
      <c r="G75" s="202"/>
      <c r="H75" s="169"/>
      <c r="I75" s="187"/>
      <c r="J75" s="199">
        <f t="shared" si="12"/>
        <v>14</v>
      </c>
      <c r="K75" s="382" t="str">
        <f t="shared" si="13"/>
        <v>Membagi dokumen perkebunan per kabkot</v>
      </c>
      <c r="L75" s="383"/>
      <c r="M75" s="199" t="str">
        <f t="shared" si="14"/>
        <v>dok</v>
      </c>
      <c r="N75" s="199">
        <f t="shared" si="15"/>
        <v>783</v>
      </c>
      <c r="O75" s="200">
        <f t="shared" si="16"/>
        <v>783</v>
      </c>
      <c r="P75" s="169">
        <v>100</v>
      </c>
      <c r="Q75" s="170">
        <v>99</v>
      </c>
      <c r="R75" s="169"/>
      <c r="S75" s="169"/>
      <c r="T75" s="169"/>
    </row>
    <row r="76" spans="1:20" ht="19.5" customHeight="1">
      <c r="A76" s="169">
        <v>15</v>
      </c>
      <c r="B76" s="384" t="s">
        <v>290</v>
      </c>
      <c r="C76" s="360"/>
      <c r="D76" s="196" t="s">
        <v>11</v>
      </c>
      <c r="E76" s="197">
        <v>1</v>
      </c>
      <c r="F76" s="201"/>
      <c r="G76" s="202"/>
      <c r="H76" s="169"/>
      <c r="I76" s="187"/>
      <c r="J76" s="199">
        <f t="shared" si="12"/>
        <v>15</v>
      </c>
      <c r="K76" s="382" t="str">
        <f t="shared" si="13"/>
        <v>Membuat surat pelatihan Komstrat 2022</v>
      </c>
      <c r="L76" s="383"/>
      <c r="M76" s="199" t="str">
        <f t="shared" si="14"/>
        <v>file</v>
      </c>
      <c r="N76" s="199">
        <f t="shared" si="15"/>
        <v>1</v>
      </c>
      <c r="O76" s="200">
        <f t="shared" si="16"/>
        <v>1</v>
      </c>
      <c r="P76" s="169">
        <v>100</v>
      </c>
      <c r="Q76" s="170">
        <v>99</v>
      </c>
      <c r="R76" s="169"/>
      <c r="S76" s="169"/>
      <c r="T76" s="169"/>
    </row>
    <row r="77" spans="1:20" ht="19.5" customHeight="1">
      <c r="A77" s="169">
        <v>16</v>
      </c>
      <c r="B77" s="384" t="s">
        <v>291</v>
      </c>
      <c r="C77" s="360"/>
      <c r="D77" s="196" t="s">
        <v>18</v>
      </c>
      <c r="E77" s="197">
        <v>4</v>
      </c>
      <c r="F77" s="201" t="s">
        <v>177</v>
      </c>
      <c r="G77" s="202">
        <f>0.003*4</f>
        <v>1.2E-2</v>
      </c>
      <c r="H77" s="169"/>
      <c r="I77" s="187"/>
      <c r="J77" s="199">
        <f t="shared" si="12"/>
        <v>16</v>
      </c>
      <c r="K77" s="382" t="str">
        <f t="shared" si="13"/>
        <v>Melakukan entri dan pemeriksaan survei perkebunan tahunan</v>
      </c>
      <c r="L77" s="383"/>
      <c r="M77" s="199" t="str">
        <f t="shared" si="14"/>
        <v>dok</v>
      </c>
      <c r="N77" s="199">
        <f t="shared" si="15"/>
        <v>4</v>
      </c>
      <c r="O77" s="200">
        <f t="shared" si="16"/>
        <v>4</v>
      </c>
      <c r="P77" s="169">
        <v>100</v>
      </c>
      <c r="Q77" s="170">
        <v>99</v>
      </c>
      <c r="R77" s="170" t="str">
        <f>F77</f>
        <v>II.B.6.a</v>
      </c>
      <c r="S77" s="172">
        <f>G77</f>
        <v>1.2E-2</v>
      </c>
      <c r="T77" s="169"/>
    </row>
    <row r="78" spans="1:20" ht="19.5" customHeight="1">
      <c r="A78" s="169">
        <v>17</v>
      </c>
      <c r="B78" s="384" t="s">
        <v>292</v>
      </c>
      <c r="C78" s="360"/>
      <c r="D78" s="196" t="s">
        <v>11</v>
      </c>
      <c r="E78" s="197">
        <v>1</v>
      </c>
      <c r="F78" s="201"/>
      <c r="G78" s="202"/>
      <c r="H78" s="169"/>
      <c r="I78" s="187"/>
      <c r="J78" s="199">
        <f t="shared" si="12"/>
        <v>17</v>
      </c>
      <c r="K78" s="382" t="str">
        <f t="shared" si="13"/>
        <v>Melakukan penyocokan data perkebunan 2020 dan kirim pusat</v>
      </c>
      <c r="L78" s="383"/>
      <c r="M78" s="199" t="str">
        <f t="shared" si="14"/>
        <v>file</v>
      </c>
      <c r="N78" s="199">
        <f t="shared" si="15"/>
        <v>1</v>
      </c>
      <c r="O78" s="200">
        <f t="shared" si="16"/>
        <v>1</v>
      </c>
      <c r="P78" s="169">
        <v>100</v>
      </c>
      <c r="Q78" s="170">
        <v>99</v>
      </c>
      <c r="R78" s="169"/>
      <c r="S78" s="169"/>
      <c r="T78" s="169"/>
    </row>
    <row r="79" spans="1:20" ht="19.5" customHeight="1">
      <c r="A79" s="169">
        <v>18</v>
      </c>
      <c r="B79" s="385" t="s">
        <v>293</v>
      </c>
      <c r="C79" s="381"/>
      <c r="D79" s="196" t="s">
        <v>298</v>
      </c>
      <c r="E79" s="197">
        <v>9</v>
      </c>
      <c r="F79" s="201"/>
      <c r="G79" s="202"/>
      <c r="H79" s="169"/>
      <c r="I79" s="187"/>
      <c r="J79" s="199">
        <f t="shared" si="12"/>
        <v>18</v>
      </c>
      <c r="K79" s="382" t="str">
        <f t="shared" si="13"/>
        <v>Melakukan identifikasi DBS komstrat 2022</v>
      </c>
      <c r="L79" s="383"/>
      <c r="M79" s="199" t="str">
        <f t="shared" si="14"/>
        <v>DSBS</v>
      </c>
      <c r="N79" s="199">
        <f t="shared" si="15"/>
        <v>9</v>
      </c>
      <c r="O79" s="200">
        <f t="shared" si="16"/>
        <v>9</v>
      </c>
      <c r="P79" s="169">
        <v>100</v>
      </c>
      <c r="Q79" s="170">
        <v>99</v>
      </c>
      <c r="R79" s="170">
        <f t="shared" ref="R79:S81" si="17">F79</f>
        <v>0</v>
      </c>
      <c r="S79" s="172">
        <f t="shared" si="17"/>
        <v>0</v>
      </c>
      <c r="T79" s="169"/>
    </row>
    <row r="80" spans="1:20" ht="19.5" customHeight="1">
      <c r="A80" s="169">
        <v>19</v>
      </c>
      <c r="B80" s="385" t="s">
        <v>294</v>
      </c>
      <c r="C80" s="381"/>
      <c r="D80" s="196" t="s">
        <v>35</v>
      </c>
      <c r="E80" s="197">
        <v>21</v>
      </c>
      <c r="F80" s="201" t="s">
        <v>179</v>
      </c>
      <c r="G80" s="203">
        <f>0.015*E80</f>
        <v>0.315</v>
      </c>
      <c r="H80" s="169"/>
      <c r="I80" s="187"/>
      <c r="J80" s="199">
        <f t="shared" si="12"/>
        <v>19</v>
      </c>
      <c r="K80" s="382" t="str">
        <f t="shared" si="13"/>
        <v>Mengikuti pelatihan Innas Komstrat 2022 tanggal 16 - 18 Februari 2022</v>
      </c>
      <c r="L80" s="383"/>
      <c r="M80" s="199" t="str">
        <f t="shared" si="14"/>
        <v>jam</v>
      </c>
      <c r="N80" s="199">
        <f t="shared" si="15"/>
        <v>21</v>
      </c>
      <c r="O80" s="200">
        <f t="shared" si="16"/>
        <v>21</v>
      </c>
      <c r="P80" s="169">
        <v>100</v>
      </c>
      <c r="Q80" s="170">
        <v>99</v>
      </c>
      <c r="R80" s="170" t="str">
        <f t="shared" si="17"/>
        <v>II.A.11</v>
      </c>
      <c r="S80" s="172">
        <f t="shared" si="17"/>
        <v>0.315</v>
      </c>
      <c r="T80" s="169"/>
    </row>
    <row r="81" spans="1:20" ht="19.5" customHeight="1">
      <c r="A81" s="169">
        <v>20</v>
      </c>
      <c r="B81" s="387" t="s">
        <v>295</v>
      </c>
      <c r="C81" s="388"/>
      <c r="D81" s="196" t="s">
        <v>35</v>
      </c>
      <c r="E81" s="197">
        <v>16</v>
      </c>
      <c r="F81" s="201" t="s">
        <v>205</v>
      </c>
      <c r="G81" s="202">
        <f>0.02*16</f>
        <v>0.32</v>
      </c>
      <c r="H81" s="169"/>
      <c r="I81" s="187"/>
      <c r="J81" s="199">
        <f t="shared" si="12"/>
        <v>20</v>
      </c>
      <c r="K81" s="382" t="str">
        <f t="shared" si="13"/>
        <v>Memberikan pelatihan petugas (sebagai Innas) Komstrat 2022 tanggal 23 - 25 Februari 2022</v>
      </c>
      <c r="L81" s="383"/>
      <c r="M81" s="199" t="str">
        <f t="shared" si="14"/>
        <v>jam</v>
      </c>
      <c r="N81" s="199">
        <f t="shared" si="15"/>
        <v>16</v>
      </c>
      <c r="O81" s="200">
        <f t="shared" si="16"/>
        <v>16</v>
      </c>
      <c r="P81" s="169">
        <v>100</v>
      </c>
      <c r="Q81" s="170">
        <v>99</v>
      </c>
      <c r="R81" s="170" t="str">
        <f t="shared" si="17"/>
        <v>II.A.12</v>
      </c>
      <c r="S81" s="172">
        <f t="shared" si="17"/>
        <v>0.32</v>
      </c>
      <c r="T81" s="169"/>
    </row>
    <row r="82" spans="1:20" ht="21" customHeight="1">
      <c r="A82" s="347" t="s">
        <v>6</v>
      </c>
      <c r="B82" s="355" t="s">
        <v>7</v>
      </c>
      <c r="C82" s="356"/>
      <c r="D82" s="347" t="s">
        <v>8</v>
      </c>
      <c r="E82" s="162" t="s">
        <v>20</v>
      </c>
      <c r="F82" s="352" t="s">
        <v>153</v>
      </c>
      <c r="G82" s="352" t="s">
        <v>154</v>
      </c>
      <c r="H82" s="347" t="s">
        <v>10</v>
      </c>
      <c r="I82" s="159"/>
      <c r="J82" s="347" t="s">
        <v>6</v>
      </c>
      <c r="K82" s="355" t="s">
        <v>7</v>
      </c>
      <c r="L82" s="356"/>
      <c r="M82" s="347" t="s">
        <v>8</v>
      </c>
      <c r="N82" s="349" t="s">
        <v>20</v>
      </c>
      <c r="O82" s="350"/>
      <c r="P82" s="351"/>
      <c r="Q82" s="352" t="s">
        <v>21</v>
      </c>
      <c r="R82" s="352" t="s">
        <v>153</v>
      </c>
      <c r="S82" s="352" t="s">
        <v>154</v>
      </c>
      <c r="T82" s="347" t="s">
        <v>10</v>
      </c>
    </row>
    <row r="83" spans="1:20" ht="21" customHeight="1">
      <c r="A83" s="348"/>
      <c r="B83" s="357"/>
      <c r="C83" s="358"/>
      <c r="D83" s="348"/>
      <c r="E83" s="163" t="s">
        <v>23</v>
      </c>
      <c r="F83" s="348"/>
      <c r="G83" s="348"/>
      <c r="H83" s="348"/>
      <c r="I83" s="159"/>
      <c r="J83" s="348"/>
      <c r="K83" s="357"/>
      <c r="L83" s="358"/>
      <c r="M83" s="348"/>
      <c r="N83" s="163" t="s">
        <v>23</v>
      </c>
      <c r="O83" s="163" t="s">
        <v>24</v>
      </c>
      <c r="P83" s="163" t="s">
        <v>25</v>
      </c>
      <c r="Q83" s="348"/>
      <c r="R83" s="348"/>
      <c r="S83" s="348"/>
      <c r="T83" s="348"/>
    </row>
    <row r="84" spans="1:20" ht="12" customHeight="1">
      <c r="A84" s="164" t="s">
        <v>319</v>
      </c>
      <c r="B84" s="362" t="s">
        <v>320</v>
      </c>
      <c r="C84" s="351"/>
      <c r="D84" s="164" t="s">
        <v>321</v>
      </c>
      <c r="E84" s="164" t="s">
        <v>322</v>
      </c>
      <c r="F84" s="164" t="s">
        <v>323</v>
      </c>
      <c r="G84" s="164" t="s">
        <v>26</v>
      </c>
      <c r="H84" s="164" t="s">
        <v>27</v>
      </c>
      <c r="I84" s="159"/>
      <c r="J84" s="165">
        <v>-1</v>
      </c>
      <c r="K84" s="363">
        <f>J84-1</f>
        <v>-2</v>
      </c>
      <c r="L84" s="351"/>
      <c r="M84" s="165">
        <f>K84-1</f>
        <v>-3</v>
      </c>
      <c r="N84" s="165">
        <f t="shared" ref="N84:T84" si="18">M84-1</f>
        <v>-4</v>
      </c>
      <c r="O84" s="165">
        <f t="shared" si="18"/>
        <v>-5</v>
      </c>
      <c r="P84" s="165">
        <f t="shared" si="18"/>
        <v>-6</v>
      </c>
      <c r="Q84" s="165">
        <f t="shared" si="18"/>
        <v>-7</v>
      </c>
      <c r="R84" s="165">
        <f t="shared" si="18"/>
        <v>-8</v>
      </c>
      <c r="S84" s="165">
        <f t="shared" si="18"/>
        <v>-9</v>
      </c>
      <c r="T84" s="165">
        <f t="shared" si="18"/>
        <v>-10</v>
      </c>
    </row>
    <row r="85" spans="1:20" ht="12" customHeight="1">
      <c r="A85" s="364" t="s">
        <v>62</v>
      </c>
      <c r="B85" s="365"/>
      <c r="C85" s="366"/>
      <c r="D85" s="195"/>
      <c r="E85" s="195"/>
      <c r="F85" s="166"/>
      <c r="G85" s="167"/>
      <c r="H85" s="166"/>
      <c r="I85" s="159"/>
      <c r="J85" s="364" t="s">
        <v>62</v>
      </c>
      <c r="K85" s="365"/>
      <c r="L85" s="366"/>
      <c r="M85" s="166"/>
      <c r="N85" s="166"/>
      <c r="O85" s="166"/>
      <c r="P85" s="166"/>
      <c r="Q85" s="166"/>
      <c r="R85" s="166"/>
      <c r="S85" s="167"/>
      <c r="T85" s="166"/>
    </row>
    <row r="86" spans="1:20" ht="19.5" customHeight="1">
      <c r="A86" s="169">
        <v>21</v>
      </c>
      <c r="B86" s="384" t="s">
        <v>296</v>
      </c>
      <c r="C86" s="360"/>
      <c r="D86" s="196" t="s">
        <v>11</v>
      </c>
      <c r="E86" s="197">
        <v>2</v>
      </c>
      <c r="F86" s="201"/>
      <c r="G86" s="202"/>
      <c r="H86" s="169"/>
      <c r="I86" s="187"/>
      <c r="J86" s="199">
        <f>A86</f>
        <v>21</v>
      </c>
      <c r="K86" s="382" t="str">
        <f>B86</f>
        <v>Membantu menyiapkan pelatihan petugas Komstrat 2022 Jambi (membuat undangan, jadwal, dll)</v>
      </c>
      <c r="L86" s="383"/>
      <c r="M86" s="199" t="str">
        <f>D86</f>
        <v>file</v>
      </c>
      <c r="N86" s="199">
        <f>E86</f>
        <v>2</v>
      </c>
      <c r="O86" s="200">
        <f t="shared" si="16"/>
        <v>2</v>
      </c>
      <c r="P86" s="169">
        <v>100</v>
      </c>
      <c r="Q86" s="170">
        <v>99</v>
      </c>
      <c r="R86" s="170">
        <f>F86</f>
        <v>0</v>
      </c>
      <c r="S86" s="172">
        <f>G86</f>
        <v>0</v>
      </c>
      <c r="T86" s="169"/>
    </row>
    <row r="87" spans="1:20" ht="19.5" customHeight="1">
      <c r="A87" s="199"/>
      <c r="B87" s="391"/>
      <c r="C87" s="383"/>
      <c r="D87" s="204"/>
      <c r="E87" s="205"/>
      <c r="F87" s="201"/>
      <c r="G87" s="202"/>
      <c r="H87" s="206"/>
      <c r="I87" s="187"/>
      <c r="J87" s="199"/>
      <c r="K87" s="392"/>
      <c r="L87" s="360"/>
      <c r="M87" s="169"/>
      <c r="N87" s="174"/>
      <c r="O87" s="200"/>
      <c r="P87" s="170"/>
      <c r="Q87" s="170"/>
      <c r="R87" s="170">
        <f>F87</f>
        <v>0</v>
      </c>
      <c r="S87" s="172">
        <f>G87</f>
        <v>0</v>
      </c>
      <c r="T87" s="169"/>
    </row>
    <row r="88" spans="1:20" ht="6" customHeight="1">
      <c r="A88" s="199"/>
      <c r="B88" s="390"/>
      <c r="C88" s="360"/>
      <c r="D88" s="204"/>
      <c r="E88" s="207"/>
      <c r="F88" s="207"/>
      <c r="G88" s="202"/>
      <c r="H88" s="169"/>
      <c r="I88" s="187"/>
      <c r="J88" s="199"/>
      <c r="K88" s="390"/>
      <c r="L88" s="360"/>
      <c r="M88" s="169"/>
      <c r="N88" s="169"/>
      <c r="O88" s="169"/>
      <c r="P88" s="170"/>
      <c r="Q88" s="170"/>
      <c r="R88" s="169"/>
      <c r="S88" s="170"/>
      <c r="T88" s="169"/>
    </row>
    <row r="89" spans="1:20" ht="12" customHeight="1">
      <c r="A89" s="370" t="s">
        <v>63</v>
      </c>
      <c r="B89" s="371"/>
      <c r="C89" s="360"/>
      <c r="D89" s="166"/>
      <c r="E89" s="166"/>
      <c r="F89" s="166"/>
      <c r="G89" s="167"/>
      <c r="H89" s="166"/>
      <c r="I89" s="187"/>
      <c r="J89" s="370" t="s">
        <v>63</v>
      </c>
      <c r="K89" s="371"/>
      <c r="L89" s="360"/>
      <c r="M89" s="166"/>
      <c r="N89" s="166"/>
      <c r="O89" s="166"/>
      <c r="P89" s="166"/>
      <c r="Q89" s="166"/>
      <c r="R89" s="166"/>
      <c r="S89" s="166"/>
      <c r="T89" s="166"/>
    </row>
    <row r="90" spans="1:20" ht="29.25" customHeight="1">
      <c r="A90" s="199">
        <v>1</v>
      </c>
      <c r="B90" s="389" t="s">
        <v>297</v>
      </c>
      <c r="C90" s="381"/>
      <c r="D90" s="204" t="s">
        <v>35</v>
      </c>
      <c r="E90" s="207">
        <v>2</v>
      </c>
      <c r="F90" s="207" t="s">
        <v>179</v>
      </c>
      <c r="G90" s="202">
        <f>0.015*2</f>
        <v>0.03</v>
      </c>
      <c r="H90" s="169"/>
      <c r="I90" s="187"/>
      <c r="J90" s="199">
        <f>A90</f>
        <v>1</v>
      </c>
      <c r="K90" s="369" t="str">
        <f>B90</f>
        <v>Mengikuti Knowledge Sharing Kito (AKSI) dengan tema "Membangun Dashboard Analisis Statistik menggunakan R-Studio" tanggal 18 Februari 2022</v>
      </c>
      <c r="L90" s="360"/>
      <c r="M90" s="169" t="str">
        <f>D90</f>
        <v>jam</v>
      </c>
      <c r="N90" s="169">
        <f>E90</f>
        <v>2</v>
      </c>
      <c r="O90" s="169">
        <v>2</v>
      </c>
      <c r="P90" s="169">
        <v>100</v>
      </c>
      <c r="Q90" s="170">
        <v>99</v>
      </c>
      <c r="R90" s="169" t="str">
        <f>F90</f>
        <v>II.A.11</v>
      </c>
      <c r="S90" s="172">
        <f>G90</f>
        <v>0.03</v>
      </c>
      <c r="T90" s="169"/>
    </row>
    <row r="91" spans="1:20" ht="14.25" customHeight="1">
      <c r="A91" s="199"/>
      <c r="B91" s="390"/>
      <c r="C91" s="360"/>
      <c r="D91" s="169"/>
      <c r="E91" s="169"/>
      <c r="F91" s="170"/>
      <c r="G91" s="170"/>
      <c r="H91" s="169"/>
      <c r="I91" s="187"/>
      <c r="J91" s="199"/>
      <c r="K91" s="390"/>
      <c r="L91" s="360"/>
      <c r="M91" s="169"/>
      <c r="N91" s="169"/>
      <c r="O91" s="169"/>
      <c r="P91" s="170"/>
      <c r="Q91" s="170"/>
      <c r="R91" s="170"/>
      <c r="S91" s="170"/>
      <c r="T91" s="169"/>
    </row>
    <row r="92" spans="1:20" ht="6.75" customHeight="1">
      <c r="A92" s="199"/>
      <c r="B92" s="390"/>
      <c r="C92" s="360"/>
      <c r="D92" s="169"/>
      <c r="E92" s="169"/>
      <c r="F92" s="170"/>
      <c r="G92" s="170"/>
      <c r="H92" s="169"/>
      <c r="I92" s="187"/>
      <c r="J92" s="199"/>
      <c r="K92" s="390"/>
      <c r="L92" s="360"/>
      <c r="M92" s="169"/>
      <c r="N92" s="169"/>
      <c r="O92" s="169"/>
      <c r="P92" s="170"/>
      <c r="Q92" s="170"/>
      <c r="R92" s="170"/>
      <c r="S92" s="170"/>
      <c r="T92" s="169"/>
    </row>
    <row r="93" spans="1:20" ht="3.75" customHeight="1">
      <c r="A93" s="168"/>
      <c r="B93" s="177"/>
      <c r="C93" s="178"/>
      <c r="D93" s="169"/>
      <c r="E93" s="169"/>
      <c r="F93" s="170"/>
      <c r="G93" s="170"/>
      <c r="H93" s="171"/>
      <c r="I93" s="159"/>
      <c r="J93" s="168"/>
      <c r="K93" s="177"/>
      <c r="L93" s="178"/>
      <c r="M93" s="169"/>
      <c r="N93" s="169"/>
      <c r="O93" s="169"/>
      <c r="P93" s="170"/>
      <c r="Q93" s="170"/>
      <c r="R93" s="170"/>
      <c r="S93" s="170"/>
      <c r="T93" s="171"/>
    </row>
    <row r="94" spans="1:20" ht="12" customHeight="1">
      <c r="A94" s="349" t="s">
        <v>12</v>
      </c>
      <c r="B94" s="350"/>
      <c r="C94" s="350"/>
      <c r="D94" s="350"/>
      <c r="E94" s="350"/>
      <c r="F94" s="179"/>
      <c r="G94" s="180">
        <f>SUM(G61:G90)</f>
        <v>0.72100000000000009</v>
      </c>
      <c r="H94" s="181"/>
      <c r="I94" s="159"/>
      <c r="J94" s="349" t="s">
        <v>12</v>
      </c>
      <c r="K94" s="350"/>
      <c r="L94" s="350"/>
      <c r="M94" s="350"/>
      <c r="N94" s="350"/>
      <c r="O94" s="350"/>
      <c r="P94" s="350"/>
      <c r="Q94" s="351"/>
      <c r="R94" s="179"/>
      <c r="S94" s="180">
        <v>0.72</v>
      </c>
      <c r="T94" s="181"/>
    </row>
    <row r="95" spans="1:20" ht="13.5" customHeight="1">
      <c r="A95" s="376"/>
      <c r="B95" s="377"/>
      <c r="C95" s="377"/>
      <c r="D95" s="377"/>
      <c r="E95" s="377"/>
      <c r="F95" s="182"/>
      <c r="G95" s="378"/>
      <c r="H95" s="379"/>
      <c r="I95" s="159"/>
      <c r="J95" s="349" t="s">
        <v>29</v>
      </c>
      <c r="K95" s="350"/>
      <c r="L95" s="350"/>
      <c r="M95" s="350"/>
      <c r="N95" s="350"/>
      <c r="O95" s="351"/>
      <c r="P95" s="180">
        <v>100</v>
      </c>
      <c r="Q95" s="180">
        <v>99</v>
      </c>
      <c r="R95" s="183"/>
      <c r="S95" s="372"/>
      <c r="T95" s="373"/>
    </row>
    <row r="96" spans="1:20" ht="13.5" customHeight="1">
      <c r="A96" s="374"/>
      <c r="B96" s="354"/>
      <c r="C96" s="354"/>
      <c r="D96" s="354"/>
      <c r="E96" s="354"/>
      <c r="F96" s="184"/>
      <c r="G96" s="354"/>
      <c r="H96" s="354"/>
      <c r="I96" s="159"/>
      <c r="J96" s="349" t="s">
        <v>30</v>
      </c>
      <c r="K96" s="350"/>
      <c r="L96" s="350"/>
      <c r="M96" s="350"/>
      <c r="N96" s="350"/>
      <c r="O96" s="351"/>
      <c r="P96" s="375">
        <f>AVERAGE(P95:Q95)</f>
        <v>99.5</v>
      </c>
      <c r="Q96" s="351"/>
      <c r="R96" s="185"/>
      <c r="S96" s="348"/>
      <c r="T96" s="348"/>
    </row>
    <row r="97" spans="1:20" ht="5.25" customHeight="1">
      <c r="A97" s="186"/>
      <c r="B97" s="186"/>
      <c r="C97" s="186"/>
      <c r="D97" s="186"/>
      <c r="E97" s="186"/>
      <c r="F97" s="184"/>
      <c r="G97" s="184"/>
      <c r="H97" s="187"/>
      <c r="I97" s="159"/>
      <c r="J97" s="186"/>
      <c r="K97" s="186"/>
      <c r="L97" s="186"/>
      <c r="M97" s="186"/>
      <c r="N97" s="186"/>
      <c r="O97" s="186"/>
      <c r="P97" s="184"/>
      <c r="Q97" s="184"/>
      <c r="R97" s="184"/>
      <c r="S97" s="184"/>
      <c r="T97" s="187"/>
    </row>
    <row r="98" spans="1:20" ht="12.75" customHeight="1">
      <c r="A98" s="188"/>
      <c r="B98" s="189" t="s">
        <v>13</v>
      </c>
      <c r="C98" s="186"/>
      <c r="D98" s="188"/>
      <c r="E98" s="159"/>
      <c r="F98" s="188"/>
      <c r="G98" s="188"/>
      <c r="H98" s="159"/>
      <c r="I98" s="159"/>
      <c r="J98" s="188"/>
      <c r="K98" s="190" t="s">
        <v>31</v>
      </c>
      <c r="L98" s="186"/>
      <c r="M98" s="188"/>
      <c r="N98" s="159"/>
      <c r="O98" s="159"/>
      <c r="P98" s="188"/>
      <c r="Q98" s="188"/>
      <c r="R98" s="188"/>
      <c r="S98" s="188"/>
      <c r="T98" s="159"/>
    </row>
    <row r="99" spans="1:20" ht="12" customHeight="1">
      <c r="A99" s="188"/>
      <c r="B99" s="191" t="s">
        <v>328</v>
      </c>
      <c r="C99" s="187"/>
      <c r="D99" s="188"/>
      <c r="E99" s="159"/>
      <c r="F99" s="188"/>
      <c r="G99" s="188"/>
      <c r="H99" s="159"/>
      <c r="I99" s="159"/>
      <c r="J99" s="188"/>
      <c r="K99" s="191" t="s">
        <v>329</v>
      </c>
      <c r="L99" s="187"/>
      <c r="M99" s="188"/>
      <c r="N99" s="159"/>
      <c r="O99" s="159"/>
      <c r="P99" s="188"/>
      <c r="Q99" s="188"/>
      <c r="R99" s="188"/>
      <c r="S99" s="188"/>
      <c r="T99" s="159"/>
    </row>
    <row r="100" spans="1:20" ht="3" customHeight="1">
      <c r="A100" s="188"/>
      <c r="B100" s="188"/>
      <c r="C100" s="188"/>
      <c r="D100" s="188"/>
      <c r="E100" s="188"/>
      <c r="F100" s="188"/>
      <c r="G100" s="188"/>
      <c r="H100" s="159"/>
      <c r="I100" s="159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59"/>
    </row>
    <row r="101" spans="1:20" ht="12" customHeight="1">
      <c r="A101" s="188"/>
      <c r="B101" s="159"/>
      <c r="C101" s="187" t="s">
        <v>14</v>
      </c>
      <c r="D101" s="188"/>
      <c r="E101" s="159"/>
      <c r="F101" s="159"/>
      <c r="G101" s="187" t="s">
        <v>15</v>
      </c>
      <c r="H101" s="159"/>
      <c r="I101" s="159"/>
      <c r="J101" s="188"/>
      <c r="K101" s="159"/>
      <c r="L101" s="187" t="s">
        <v>14</v>
      </c>
      <c r="M101" s="188"/>
      <c r="N101" s="159"/>
      <c r="O101" s="159"/>
      <c r="P101" s="187"/>
      <c r="Q101" s="187"/>
      <c r="R101" s="159"/>
      <c r="S101" s="187" t="s">
        <v>15</v>
      </c>
      <c r="T101" s="159"/>
    </row>
    <row r="102" spans="1:20" ht="6.75" customHeight="1">
      <c r="A102" s="188"/>
      <c r="B102" s="159"/>
      <c r="C102" s="187"/>
      <c r="D102" s="188"/>
      <c r="E102" s="159"/>
      <c r="F102" s="159"/>
      <c r="G102" s="187"/>
      <c r="H102" s="159"/>
      <c r="I102" s="159"/>
      <c r="J102" s="188"/>
      <c r="K102" s="159"/>
      <c r="L102" s="187"/>
      <c r="M102" s="188"/>
      <c r="N102" s="159"/>
      <c r="O102" s="159"/>
      <c r="P102" s="187"/>
      <c r="Q102" s="187"/>
      <c r="R102" s="159"/>
      <c r="S102" s="187"/>
      <c r="T102" s="159"/>
    </row>
    <row r="103" spans="1:20" ht="6.75" customHeight="1">
      <c r="A103" s="188"/>
      <c r="B103" s="159"/>
      <c r="C103" s="187"/>
      <c r="D103" s="188"/>
      <c r="E103" s="159"/>
      <c r="F103" s="159"/>
      <c r="G103" s="187"/>
      <c r="H103" s="159"/>
      <c r="I103" s="159"/>
      <c r="J103" s="188"/>
      <c r="K103" s="159"/>
      <c r="L103" s="187"/>
      <c r="M103" s="188"/>
      <c r="N103" s="159"/>
      <c r="O103" s="159"/>
      <c r="P103" s="187"/>
      <c r="Q103" s="187"/>
      <c r="R103" s="159"/>
      <c r="S103" s="187"/>
      <c r="T103" s="159"/>
    </row>
    <row r="104" spans="1:20" ht="6.75" customHeight="1">
      <c r="A104" s="188"/>
      <c r="B104" s="159"/>
      <c r="C104" s="187"/>
      <c r="D104" s="188"/>
      <c r="E104" s="159"/>
      <c r="F104" s="159"/>
      <c r="G104" s="187"/>
      <c r="H104" s="159"/>
      <c r="I104" s="159"/>
      <c r="J104" s="188"/>
      <c r="K104" s="159"/>
      <c r="L104" s="187"/>
      <c r="M104" s="188"/>
      <c r="N104" s="159"/>
      <c r="O104" s="159"/>
      <c r="P104" s="187"/>
      <c r="Q104" s="187"/>
      <c r="R104" s="159"/>
      <c r="S104" s="187"/>
      <c r="T104" s="159"/>
    </row>
    <row r="105" spans="1:20" ht="6.75" customHeight="1">
      <c r="A105" s="188"/>
      <c r="B105" s="159"/>
      <c r="C105" s="187"/>
      <c r="D105" s="188"/>
      <c r="E105" s="159"/>
      <c r="F105" s="159"/>
      <c r="G105" s="187"/>
      <c r="H105" s="159"/>
      <c r="I105" s="159"/>
      <c r="J105" s="188"/>
      <c r="K105" s="159"/>
      <c r="L105" s="187"/>
      <c r="M105" s="188"/>
      <c r="N105" s="159"/>
      <c r="O105" s="159"/>
      <c r="P105" s="187"/>
      <c r="Q105" s="187"/>
      <c r="R105" s="159"/>
      <c r="S105" s="187"/>
      <c r="T105" s="159"/>
    </row>
    <row r="106" spans="1:20" ht="6.75" customHeight="1">
      <c r="A106" s="188"/>
      <c r="B106" s="159"/>
      <c r="C106" s="187"/>
      <c r="D106" s="188"/>
      <c r="E106" s="159"/>
      <c r="F106" s="159"/>
      <c r="G106" s="187"/>
      <c r="H106" s="159"/>
      <c r="I106" s="159"/>
      <c r="J106" s="188"/>
      <c r="K106" s="159"/>
      <c r="L106" s="187"/>
      <c r="M106" s="188"/>
      <c r="N106" s="159"/>
      <c r="O106" s="159"/>
      <c r="P106" s="187"/>
      <c r="Q106" s="188"/>
      <c r="R106" s="159"/>
      <c r="S106" s="187"/>
      <c r="T106" s="159"/>
    </row>
    <row r="107" spans="1:20" ht="12" customHeight="1">
      <c r="A107" s="188"/>
      <c r="B107" s="159"/>
      <c r="C107" s="187" t="s">
        <v>33</v>
      </c>
      <c r="D107" s="188"/>
      <c r="E107" s="159"/>
      <c r="F107" s="159"/>
      <c r="G107" s="187" t="s">
        <v>326</v>
      </c>
      <c r="H107" s="159"/>
      <c r="I107" s="159"/>
      <c r="J107" s="188"/>
      <c r="K107" s="159"/>
      <c r="L107" s="187" t="str">
        <f t="shared" ref="L107:L108" si="19">C107</f>
        <v>Septie Wulandary, SST, M.Stat</v>
      </c>
      <c r="M107" s="188"/>
      <c r="N107" s="159"/>
      <c r="O107" s="159"/>
      <c r="P107" s="187"/>
      <c r="Q107" s="187"/>
      <c r="R107" s="159"/>
      <c r="S107" s="187" t="str">
        <f t="shared" ref="S107:S108" si="20">G107</f>
        <v>(Susiawati Kristiarini)</v>
      </c>
      <c r="T107" s="159"/>
    </row>
    <row r="108" spans="1:20" ht="12" customHeight="1">
      <c r="A108" s="188"/>
      <c r="B108" s="159"/>
      <c r="C108" s="187" t="s">
        <v>327</v>
      </c>
      <c r="D108" s="188"/>
      <c r="E108" s="159"/>
      <c r="F108" s="159"/>
      <c r="G108" s="187" t="s">
        <v>207</v>
      </c>
      <c r="H108" s="159"/>
      <c r="I108" s="159"/>
      <c r="J108" s="188"/>
      <c r="K108" s="159"/>
      <c r="L108" s="187" t="str">
        <f t="shared" si="19"/>
        <v xml:space="preserve"> NIP. 19850925 200902 2 008</v>
      </c>
      <c r="M108" s="188"/>
      <c r="N108" s="159"/>
      <c r="O108" s="159"/>
      <c r="P108" s="187"/>
      <c r="Q108" s="187"/>
      <c r="R108" s="159"/>
      <c r="S108" s="187" t="str">
        <f t="shared" si="20"/>
        <v>NIP. 19761203 199901 2 001</v>
      </c>
      <c r="T108" s="159"/>
    </row>
    <row r="109" spans="1:20" ht="12" customHeight="1">
      <c r="A109" s="188"/>
      <c r="B109" s="188"/>
      <c r="C109" s="188"/>
      <c r="D109" s="188"/>
      <c r="E109" s="188"/>
      <c r="F109" s="188"/>
      <c r="G109" s="188"/>
      <c r="H109" s="159"/>
      <c r="I109" s="159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59"/>
    </row>
    <row r="110" spans="1:20" s="194" customFormat="1" ht="12" customHeight="1">
      <c r="A110" s="192"/>
      <c r="B110" s="192"/>
      <c r="C110" s="192"/>
      <c r="D110" s="192"/>
      <c r="E110" s="192"/>
      <c r="F110" s="192"/>
      <c r="G110" s="193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</row>
    <row r="111" spans="1:20" ht="12" customHeight="1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</row>
    <row r="112" spans="1:20" ht="12" customHeight="1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</row>
    <row r="113" spans="1:20" ht="12" customHeight="1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</row>
    <row r="114" spans="1:20" ht="12" customHeight="1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</row>
    <row r="115" spans="1:20" ht="12" customHeight="1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</row>
    <row r="116" spans="1:20" ht="12" customHeight="1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</row>
    <row r="117" spans="1:20" ht="12" customHeight="1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</row>
    <row r="118" spans="1:20" ht="12" customHeight="1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</row>
    <row r="119" spans="1:20" ht="12" customHeight="1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</row>
    <row r="120" spans="1:20" ht="12" customHeight="1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</row>
    <row r="121" spans="1:20" ht="12" customHeight="1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</row>
    <row r="122" spans="1:20" ht="12" customHeight="1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</row>
    <row r="123" spans="1:20" ht="12" customHeight="1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</row>
    <row r="124" spans="1:20" ht="12" customHeight="1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</row>
    <row r="125" spans="1:20" ht="12" customHeight="1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</row>
    <row r="126" spans="1:20" ht="12" customHeight="1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</row>
    <row r="127" spans="1:20" ht="12" customHeight="1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</row>
    <row r="128" spans="1:20" ht="12" customHeight="1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</row>
    <row r="129" spans="1:20" ht="12" customHeight="1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</row>
    <row r="130" spans="1:20" ht="12" customHeight="1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</row>
    <row r="131" spans="1:20" ht="12" customHeight="1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</row>
    <row r="132" spans="1:20" ht="12" customHeight="1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</row>
    <row r="133" spans="1:20" ht="12" customHeight="1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</row>
    <row r="134" spans="1:20" ht="12" customHeight="1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</row>
    <row r="135" spans="1:20" ht="12" customHeight="1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</row>
    <row r="136" spans="1:20" ht="12" customHeight="1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</row>
    <row r="137" spans="1:20" ht="12" customHeight="1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</row>
    <row r="138" spans="1:20" ht="12" customHeight="1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</row>
    <row r="139" spans="1:20" ht="12" customHeight="1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</row>
    <row r="140" spans="1:20" ht="12" customHeight="1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</row>
    <row r="141" spans="1:20" ht="12" customHeight="1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</row>
    <row r="142" spans="1:20" ht="12" customHeight="1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</row>
    <row r="143" spans="1:20" ht="12" customHeight="1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</row>
    <row r="144" spans="1:20" ht="12" customHeight="1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</row>
    <row r="145" spans="1:20" ht="12" customHeight="1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</row>
    <row r="146" spans="1:20" ht="12" customHeight="1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</row>
    <row r="147" spans="1:20" ht="12" customHeight="1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</row>
    <row r="148" spans="1:20" ht="12" customHeight="1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</row>
    <row r="149" spans="1:20" ht="12" customHeight="1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</row>
    <row r="150" spans="1:20" ht="12" customHeight="1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</row>
    <row r="151" spans="1:20" ht="12" customHeight="1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</row>
    <row r="152" spans="1:20" ht="12" customHeight="1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  <c r="S152" s="159"/>
      <c r="T152" s="159"/>
    </row>
    <row r="153" spans="1:20" ht="12" customHeight="1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</row>
    <row r="154" spans="1:20" ht="12" customHeight="1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</row>
    <row r="155" spans="1:20" ht="12" customHeight="1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159"/>
      <c r="R155" s="159"/>
      <c r="S155" s="159"/>
      <c r="T155" s="159"/>
    </row>
    <row r="156" spans="1:20" ht="12" customHeight="1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</row>
    <row r="157" spans="1:20" ht="12" customHeight="1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</row>
    <row r="158" spans="1:20" ht="12" customHeight="1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  <c r="S158" s="159"/>
      <c r="T158" s="159"/>
    </row>
    <row r="159" spans="1:20" ht="12" customHeight="1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</row>
    <row r="160" spans="1:20" ht="12" customHeight="1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</row>
    <row r="161" spans="1:20" ht="12" customHeight="1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</row>
    <row r="162" spans="1:20" ht="12" customHeight="1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</row>
    <row r="163" spans="1:20" ht="12" customHeight="1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</row>
    <row r="164" spans="1:20" ht="12" customHeight="1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  <c r="S164" s="159"/>
      <c r="T164" s="159"/>
    </row>
    <row r="165" spans="1:20" ht="12" customHeight="1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  <c r="S165" s="159"/>
      <c r="T165" s="159"/>
    </row>
    <row r="166" spans="1:20" ht="12" customHeight="1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</row>
    <row r="167" spans="1:20" ht="12" customHeight="1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</row>
    <row r="168" spans="1:20" ht="12" customHeight="1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</row>
    <row r="169" spans="1:20" ht="12" customHeight="1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159"/>
      <c r="S169" s="159"/>
      <c r="T169" s="159"/>
    </row>
    <row r="170" spans="1:20" ht="12" customHeight="1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  <c r="S170" s="159"/>
      <c r="T170" s="159"/>
    </row>
    <row r="171" spans="1:20" ht="12" customHeight="1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</row>
    <row r="172" spans="1:20" ht="12" customHeight="1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  <c r="S172" s="159"/>
      <c r="T172" s="159"/>
    </row>
    <row r="173" spans="1:20" ht="12" customHeight="1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</row>
    <row r="174" spans="1:20" ht="12" customHeight="1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  <c r="S174" s="159"/>
      <c r="T174" s="159"/>
    </row>
    <row r="175" spans="1:20" ht="12" customHeight="1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59"/>
    </row>
    <row r="176" spans="1:20" ht="12" customHeight="1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</row>
    <row r="177" spans="1:20" ht="12" customHeight="1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</row>
    <row r="178" spans="1:20" ht="12" customHeight="1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</row>
    <row r="179" spans="1:20" ht="12" customHeight="1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</row>
    <row r="180" spans="1:20" ht="12" customHeight="1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</row>
    <row r="181" spans="1:20" ht="12" customHeight="1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</row>
    <row r="182" spans="1:20" ht="12" customHeight="1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</row>
    <row r="183" spans="1:20" ht="12" customHeight="1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</row>
    <row r="184" spans="1:20" ht="12" customHeight="1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</row>
    <row r="185" spans="1:20" ht="12" customHeight="1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</row>
    <row r="186" spans="1:20" ht="12" customHeight="1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</row>
    <row r="187" spans="1:20" ht="12" customHeight="1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</row>
    <row r="188" spans="1:20" ht="12" customHeight="1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</row>
    <row r="189" spans="1:20" ht="12" customHeight="1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  <c r="S189" s="159"/>
      <c r="T189" s="159"/>
    </row>
    <row r="190" spans="1:20" ht="12" customHeight="1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  <c r="S190" s="159"/>
      <c r="T190" s="159"/>
    </row>
    <row r="191" spans="1:20" ht="12" customHeight="1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</row>
    <row r="192" spans="1:20" ht="12" customHeight="1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</row>
    <row r="193" spans="1:20" ht="12" customHeight="1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</row>
    <row r="194" spans="1:20" ht="12" customHeight="1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</row>
    <row r="195" spans="1:20" ht="12" customHeight="1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</row>
    <row r="196" spans="1:20" ht="12" customHeight="1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</row>
    <row r="197" spans="1:20" ht="12" customHeight="1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</row>
    <row r="198" spans="1:20" ht="12" customHeight="1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</row>
    <row r="199" spans="1:20" ht="12" customHeight="1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</row>
    <row r="200" spans="1:20" ht="12" customHeight="1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</row>
    <row r="201" spans="1:20" ht="12" customHeight="1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</row>
    <row r="202" spans="1:20" ht="12" customHeight="1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</row>
    <row r="203" spans="1:20" ht="12" customHeight="1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  <c r="S203" s="159"/>
      <c r="T203" s="159"/>
    </row>
    <row r="204" spans="1:20" ht="12" customHeight="1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</row>
    <row r="205" spans="1:20" ht="12" customHeight="1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</row>
    <row r="206" spans="1:20" ht="12" customHeight="1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</row>
    <row r="207" spans="1:20" ht="12" customHeight="1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  <c r="S207" s="159"/>
      <c r="T207" s="159"/>
    </row>
    <row r="208" spans="1:20" ht="12" customHeight="1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  <c r="S208" s="159"/>
      <c r="T208" s="159"/>
    </row>
    <row r="209" spans="1:20" ht="12" customHeight="1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  <c r="S209" s="159"/>
      <c r="T209" s="159"/>
    </row>
    <row r="210" spans="1:20" ht="12" customHeight="1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</row>
    <row r="211" spans="1:20" ht="12" customHeight="1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</row>
    <row r="212" spans="1:20" ht="12" customHeight="1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</row>
    <row r="213" spans="1:20" ht="12" customHeight="1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</row>
    <row r="214" spans="1:20" ht="12" customHeight="1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</row>
    <row r="215" spans="1:20" ht="12" customHeight="1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  <c r="S215" s="159"/>
      <c r="T215" s="159"/>
    </row>
    <row r="216" spans="1:20" ht="12" customHeight="1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</row>
    <row r="217" spans="1:20" ht="12" customHeight="1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</row>
    <row r="218" spans="1:20" ht="12" customHeight="1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</row>
    <row r="219" spans="1:20" ht="12" customHeight="1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</row>
    <row r="220" spans="1:20" ht="12" customHeight="1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</row>
    <row r="221" spans="1:20" ht="12" customHeight="1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159"/>
      <c r="S221" s="159"/>
      <c r="T221" s="159"/>
    </row>
    <row r="222" spans="1:20" ht="12" customHeight="1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  <c r="S222" s="159"/>
      <c r="T222" s="159"/>
    </row>
    <row r="223" spans="1:20" ht="12" customHeight="1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  <c r="R223" s="159"/>
      <c r="S223" s="159"/>
      <c r="T223" s="159"/>
    </row>
    <row r="224" spans="1:20" ht="12" customHeight="1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</row>
    <row r="225" spans="1:20" ht="12" customHeight="1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159"/>
      <c r="S225" s="159"/>
      <c r="T225" s="159"/>
    </row>
    <row r="226" spans="1:20" ht="12" customHeight="1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  <c r="R226" s="159"/>
      <c r="S226" s="159"/>
      <c r="T226" s="159"/>
    </row>
    <row r="227" spans="1:20" ht="12" customHeight="1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  <c r="R227" s="159"/>
      <c r="S227" s="159"/>
      <c r="T227" s="159"/>
    </row>
    <row r="228" spans="1:20" ht="12" customHeight="1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  <c r="S228" s="159"/>
      <c r="T228" s="159"/>
    </row>
    <row r="229" spans="1:20" ht="12" customHeight="1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159"/>
      <c r="S229" s="159"/>
      <c r="T229" s="159"/>
    </row>
    <row r="230" spans="1:20" ht="12" customHeight="1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159"/>
      <c r="S230" s="159"/>
      <c r="T230" s="159"/>
    </row>
    <row r="231" spans="1:20" ht="12" customHeight="1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159"/>
      <c r="S231" s="159"/>
      <c r="T231" s="159"/>
    </row>
    <row r="232" spans="1:20" ht="12" customHeight="1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159"/>
      <c r="S232" s="159"/>
      <c r="T232" s="159"/>
    </row>
    <row r="233" spans="1:20" ht="12" customHeight="1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  <c r="S233" s="159"/>
      <c r="T233" s="159"/>
    </row>
    <row r="234" spans="1:20" ht="12" customHeight="1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  <c r="R234" s="159"/>
      <c r="S234" s="159"/>
      <c r="T234" s="159"/>
    </row>
    <row r="235" spans="1:20" ht="12" customHeight="1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  <c r="R235" s="159"/>
      <c r="S235" s="159"/>
      <c r="T235" s="159"/>
    </row>
    <row r="236" spans="1:20" ht="12" customHeight="1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  <c r="R236" s="159"/>
      <c r="S236" s="159"/>
      <c r="T236" s="159"/>
    </row>
    <row r="237" spans="1:20" ht="12" customHeight="1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  <c r="S237" s="159"/>
      <c r="T237" s="159"/>
    </row>
    <row r="238" spans="1:20" ht="12" customHeight="1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  <c r="R238" s="159"/>
      <c r="S238" s="159"/>
      <c r="T238" s="159"/>
    </row>
    <row r="239" spans="1:20" ht="12" customHeight="1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  <c r="S239" s="159"/>
      <c r="T239" s="159"/>
    </row>
    <row r="240" spans="1:20" ht="12" customHeight="1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</row>
    <row r="241" spans="1:20" ht="12" customHeight="1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  <c r="S241" s="159"/>
      <c r="T241" s="159"/>
    </row>
    <row r="242" spans="1:20" ht="12" customHeight="1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  <c r="R242" s="159"/>
      <c r="S242" s="159"/>
      <c r="T242" s="159"/>
    </row>
    <row r="243" spans="1:20" ht="12" customHeight="1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</row>
    <row r="244" spans="1:20" ht="12" customHeight="1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  <c r="S244" s="159"/>
      <c r="T244" s="159"/>
    </row>
    <row r="245" spans="1:20" ht="12" customHeight="1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  <c r="S245" s="159"/>
      <c r="T245" s="159"/>
    </row>
    <row r="246" spans="1:20" ht="12" customHeight="1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9"/>
      <c r="T246" s="159"/>
    </row>
    <row r="247" spans="1:20" ht="12" customHeight="1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</row>
    <row r="248" spans="1:20" ht="12" customHeight="1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9"/>
      <c r="T248" s="159"/>
    </row>
    <row r="249" spans="1:20" ht="12" customHeight="1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9"/>
      <c r="T249" s="159"/>
    </row>
    <row r="250" spans="1:20" ht="12" customHeight="1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</row>
    <row r="251" spans="1:20" ht="12" customHeight="1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</row>
    <row r="252" spans="1:20" ht="12" customHeight="1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</row>
    <row r="253" spans="1:20" ht="12" customHeight="1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</row>
    <row r="254" spans="1:20" ht="12" customHeight="1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  <c r="Q254" s="159"/>
      <c r="R254" s="159"/>
      <c r="S254" s="159"/>
      <c r="T254" s="159"/>
    </row>
    <row r="255" spans="1:20" ht="12" customHeight="1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  <c r="R255" s="159"/>
      <c r="S255" s="159"/>
      <c r="T255" s="159"/>
    </row>
    <row r="256" spans="1:20" ht="12" customHeight="1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  <c r="R256" s="159"/>
      <c r="S256" s="159"/>
      <c r="T256" s="159"/>
    </row>
    <row r="257" spans="1:20" ht="12" customHeight="1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  <c r="S257" s="159"/>
      <c r="T257" s="159"/>
    </row>
    <row r="258" spans="1:20" ht="12" customHeight="1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  <c r="R258" s="159"/>
      <c r="S258" s="159"/>
      <c r="T258" s="159"/>
    </row>
    <row r="259" spans="1:20" ht="12" customHeight="1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  <c r="S259" s="159"/>
      <c r="T259" s="159"/>
    </row>
    <row r="260" spans="1:20" ht="12" customHeight="1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  <c r="R260" s="159"/>
      <c r="S260" s="159"/>
      <c r="T260" s="159"/>
    </row>
    <row r="261" spans="1:20" ht="12" customHeight="1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  <c r="S261" s="159"/>
      <c r="T261" s="159"/>
    </row>
    <row r="262" spans="1:20" ht="12" customHeight="1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  <c r="R262" s="159"/>
      <c r="S262" s="159"/>
      <c r="T262" s="159"/>
    </row>
    <row r="263" spans="1:20" ht="12" customHeight="1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  <c r="R263" s="159"/>
      <c r="S263" s="159"/>
      <c r="T263" s="159"/>
    </row>
    <row r="264" spans="1:20" ht="12" customHeight="1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  <c r="S264" s="159"/>
      <c r="T264" s="159"/>
    </row>
    <row r="265" spans="1:20" ht="12" customHeight="1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  <c r="S265" s="159"/>
      <c r="T265" s="159"/>
    </row>
    <row r="266" spans="1:20" ht="12" customHeight="1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  <c r="R266" s="159"/>
      <c r="S266" s="159"/>
      <c r="T266" s="159"/>
    </row>
    <row r="267" spans="1:20" ht="12" customHeight="1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  <c r="R267" s="159"/>
      <c r="S267" s="159"/>
      <c r="T267" s="159"/>
    </row>
    <row r="268" spans="1:20" ht="12" customHeight="1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  <c r="R268" s="159"/>
      <c r="S268" s="159"/>
      <c r="T268" s="159"/>
    </row>
    <row r="269" spans="1:20" ht="12" customHeight="1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  <c r="R269" s="159"/>
      <c r="S269" s="159"/>
      <c r="T269" s="159"/>
    </row>
    <row r="270" spans="1:20" ht="12" customHeight="1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  <c r="R270" s="159"/>
      <c r="S270" s="159"/>
      <c r="T270" s="159"/>
    </row>
    <row r="271" spans="1:20" ht="12" customHeight="1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  <c r="R271" s="159"/>
      <c r="S271" s="159"/>
      <c r="T271" s="159"/>
    </row>
    <row r="272" spans="1:20" ht="12" customHeight="1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</row>
    <row r="273" spans="1:20" ht="12" customHeight="1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</row>
    <row r="274" spans="1:20" ht="12" customHeight="1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</row>
    <row r="275" spans="1:20" ht="12" customHeight="1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</row>
    <row r="276" spans="1:20" ht="12" customHeight="1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</row>
    <row r="277" spans="1:20" ht="12" customHeight="1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  <c r="R277" s="159"/>
      <c r="S277" s="159"/>
      <c r="T277" s="159"/>
    </row>
    <row r="278" spans="1:20" ht="12" customHeight="1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</row>
    <row r="279" spans="1:20" ht="12" customHeight="1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</row>
    <row r="280" spans="1:20" ht="12" customHeight="1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</row>
    <row r="281" spans="1:20" ht="12" customHeight="1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</row>
    <row r="282" spans="1:20" ht="12" customHeight="1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</row>
    <row r="283" spans="1:20" ht="12" customHeight="1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</row>
    <row r="284" spans="1:20" ht="12" customHeight="1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</row>
    <row r="285" spans="1:20" ht="12" customHeight="1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</row>
    <row r="286" spans="1:20" ht="12" customHeight="1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59"/>
      <c r="T286" s="159"/>
    </row>
    <row r="287" spans="1:20" ht="12" customHeight="1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</row>
    <row r="288" spans="1:20" ht="12" customHeight="1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59"/>
      <c r="T288" s="159"/>
    </row>
    <row r="289" spans="1:20" ht="12" customHeight="1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  <c r="R289" s="159"/>
      <c r="S289" s="159"/>
      <c r="T289" s="159"/>
    </row>
    <row r="290" spans="1:20" ht="12" customHeight="1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  <c r="R290" s="159"/>
      <c r="S290" s="159"/>
      <c r="T290" s="159"/>
    </row>
    <row r="291" spans="1:20" ht="12" customHeight="1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  <c r="R291" s="159"/>
      <c r="S291" s="159"/>
      <c r="T291" s="159"/>
    </row>
    <row r="292" spans="1:20" ht="12" customHeight="1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  <c r="R292" s="159"/>
      <c r="S292" s="159"/>
      <c r="T292" s="159"/>
    </row>
    <row r="293" spans="1:20" ht="12" customHeight="1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  <c r="R293" s="159"/>
      <c r="S293" s="159"/>
      <c r="T293" s="159"/>
    </row>
    <row r="294" spans="1:20" ht="12" customHeight="1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  <c r="R294" s="159"/>
      <c r="S294" s="159"/>
      <c r="T294" s="159"/>
    </row>
    <row r="295" spans="1:20" ht="12" customHeight="1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  <c r="S295" s="159"/>
      <c r="T295" s="159"/>
    </row>
    <row r="296" spans="1:20" ht="12" customHeight="1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  <c r="S296" s="159"/>
      <c r="T296" s="159"/>
    </row>
    <row r="297" spans="1:20" ht="12" customHeight="1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59"/>
      <c r="T297" s="159"/>
    </row>
    <row r="298" spans="1:20" ht="12" customHeight="1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  <c r="S298" s="159"/>
      <c r="T298" s="159"/>
    </row>
    <row r="299" spans="1:20" ht="12" customHeight="1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  <c r="S299" s="159"/>
      <c r="T299" s="159"/>
    </row>
    <row r="300" spans="1:20" ht="12" customHeight="1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  <c r="S300" s="159"/>
      <c r="T300" s="159"/>
    </row>
    <row r="301" spans="1:20" ht="12" customHeight="1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  <c r="S301" s="159"/>
      <c r="T301" s="159"/>
    </row>
    <row r="302" spans="1:20" ht="12" customHeight="1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  <c r="S302" s="159"/>
      <c r="T302" s="159"/>
    </row>
    <row r="303" spans="1:20" ht="12" customHeight="1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</row>
    <row r="304" spans="1:20" ht="12" customHeight="1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  <c r="R304" s="159"/>
      <c r="S304" s="159"/>
      <c r="T304" s="159"/>
    </row>
    <row r="305" spans="1:20" ht="12" customHeight="1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  <c r="S305" s="159"/>
      <c r="T305" s="159"/>
    </row>
    <row r="306" spans="1:20" ht="12" customHeight="1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  <c r="S306" s="159"/>
      <c r="T306" s="159"/>
    </row>
    <row r="307" spans="1:20" ht="12" customHeight="1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  <c r="S307" s="159"/>
      <c r="T307" s="159"/>
    </row>
    <row r="308" spans="1:20" ht="12" customHeight="1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</row>
    <row r="309" spans="1:20" ht="12" customHeight="1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59"/>
      <c r="T309" s="159"/>
    </row>
    <row r="310" spans="1:20" ht="12" customHeight="1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59"/>
      <c r="T310" s="159"/>
    </row>
    <row r="311" spans="1:20" ht="12" customHeight="1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  <c r="S311" s="159"/>
      <c r="T311" s="159"/>
    </row>
    <row r="312" spans="1:20" ht="12" customHeight="1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  <c r="S312" s="159"/>
      <c r="T312" s="159"/>
    </row>
    <row r="313" spans="1:20" ht="12" customHeight="1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  <c r="S313" s="159"/>
      <c r="T313" s="159"/>
    </row>
    <row r="314" spans="1:20" ht="12" customHeight="1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  <c r="S314" s="159"/>
      <c r="T314" s="159"/>
    </row>
    <row r="315" spans="1:20" ht="12" customHeight="1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9"/>
      <c r="T315" s="159"/>
    </row>
    <row r="316" spans="1:20" ht="12" customHeight="1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  <c r="R316" s="159"/>
      <c r="S316" s="159"/>
      <c r="T316" s="159"/>
    </row>
    <row r="317" spans="1:20" ht="12" customHeight="1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  <c r="R317" s="159"/>
      <c r="S317" s="159"/>
      <c r="T317" s="159"/>
    </row>
    <row r="318" spans="1:20" ht="12" customHeight="1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  <c r="R318" s="159"/>
      <c r="S318" s="159"/>
      <c r="T318" s="159"/>
    </row>
    <row r="319" spans="1:20" ht="12" customHeight="1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  <c r="R319" s="159"/>
      <c r="S319" s="159"/>
      <c r="T319" s="159"/>
    </row>
    <row r="320" spans="1:20" ht="12" customHeight="1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  <c r="R320" s="159"/>
      <c r="S320" s="159"/>
      <c r="T320" s="159"/>
    </row>
    <row r="321" spans="1:20" ht="12" customHeight="1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  <c r="R321" s="159"/>
      <c r="S321" s="159"/>
      <c r="T321" s="159"/>
    </row>
    <row r="322" spans="1:20" ht="12" customHeight="1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  <c r="R322" s="159"/>
      <c r="S322" s="159"/>
      <c r="T322" s="159"/>
    </row>
    <row r="323" spans="1:20" ht="12" customHeight="1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  <c r="R323" s="159"/>
      <c r="S323" s="159"/>
      <c r="T323" s="159"/>
    </row>
    <row r="324" spans="1:20" ht="12" customHeight="1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  <c r="R324" s="159"/>
      <c r="S324" s="159"/>
      <c r="T324" s="159"/>
    </row>
    <row r="325" spans="1:20" ht="12" customHeight="1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  <c r="S325" s="159"/>
      <c r="T325" s="159"/>
    </row>
    <row r="326" spans="1:20" ht="12" customHeight="1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  <c r="R326" s="159"/>
      <c r="S326" s="159"/>
      <c r="T326" s="159"/>
    </row>
    <row r="327" spans="1:20" ht="12" customHeight="1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  <c r="R327" s="159"/>
      <c r="S327" s="159"/>
      <c r="T327" s="159"/>
    </row>
    <row r="328" spans="1:20" ht="12" customHeight="1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</row>
    <row r="329" spans="1:20" ht="12" customHeight="1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</row>
    <row r="330" spans="1:20" ht="12" customHeight="1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</row>
    <row r="331" spans="1:20" ht="12" customHeight="1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</row>
    <row r="332" spans="1:20" ht="12" customHeight="1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</row>
    <row r="333" spans="1:20" ht="12" customHeight="1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</row>
    <row r="334" spans="1:20" ht="12" customHeight="1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</row>
    <row r="335" spans="1:20" ht="12" customHeight="1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</row>
    <row r="336" spans="1:20" ht="12" customHeight="1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</row>
    <row r="337" spans="1:20" ht="12" customHeight="1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</row>
    <row r="338" spans="1:20" ht="12" customHeight="1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</row>
    <row r="339" spans="1:20" ht="12" customHeight="1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</row>
    <row r="340" spans="1:20" ht="12" customHeight="1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</row>
    <row r="341" spans="1:20" ht="12" customHeight="1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</row>
    <row r="342" spans="1:20" ht="12" customHeight="1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</row>
    <row r="343" spans="1:20" ht="12" customHeight="1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</row>
    <row r="344" spans="1:20" ht="12" customHeight="1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</row>
    <row r="345" spans="1:20" ht="12" customHeight="1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</row>
    <row r="346" spans="1:20" ht="12" customHeight="1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</row>
    <row r="347" spans="1:20" ht="12" customHeight="1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</row>
    <row r="348" spans="1:20" ht="12" customHeight="1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</row>
    <row r="349" spans="1:20" ht="12" customHeight="1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</row>
    <row r="350" spans="1:20" ht="12" customHeight="1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</row>
    <row r="351" spans="1:20" ht="12" customHeight="1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</row>
    <row r="352" spans="1:20" ht="12" customHeight="1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</row>
    <row r="353" spans="1:20" ht="12" customHeight="1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</row>
    <row r="354" spans="1:20" ht="12" customHeight="1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</row>
    <row r="355" spans="1:20" ht="12" customHeight="1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</row>
    <row r="356" spans="1:20" ht="12" customHeight="1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</row>
    <row r="357" spans="1:20" ht="12" customHeight="1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</row>
    <row r="358" spans="1:20" ht="12" customHeight="1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</row>
    <row r="359" spans="1:20" ht="12" customHeight="1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</row>
    <row r="360" spans="1:20" ht="12" customHeight="1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</row>
    <row r="361" spans="1:20" ht="12" customHeight="1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</row>
    <row r="362" spans="1:20" ht="12" customHeight="1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</row>
    <row r="363" spans="1:20" ht="12" customHeight="1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</row>
    <row r="364" spans="1:20" ht="12" customHeight="1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</row>
    <row r="365" spans="1:20" ht="12" customHeight="1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</row>
    <row r="366" spans="1:20" ht="12" customHeight="1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</row>
    <row r="367" spans="1:20" ht="12" customHeight="1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</row>
    <row r="368" spans="1:20" ht="12" customHeight="1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</row>
    <row r="369" spans="1:20" ht="12" customHeight="1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</row>
    <row r="370" spans="1:20" ht="12" customHeight="1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</row>
    <row r="371" spans="1:20" ht="12" customHeight="1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</row>
    <row r="372" spans="1:20" ht="12" customHeight="1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</row>
    <row r="373" spans="1:20" ht="12" customHeight="1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</row>
    <row r="374" spans="1:20" ht="12" customHeight="1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</row>
    <row r="375" spans="1:20" ht="12" customHeight="1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</row>
    <row r="376" spans="1:20" ht="12" customHeight="1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</row>
    <row r="377" spans="1:20" ht="12" customHeight="1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</row>
    <row r="378" spans="1:20" ht="12" customHeight="1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</row>
    <row r="379" spans="1:20" ht="12" customHeight="1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</row>
    <row r="380" spans="1:20" ht="12" customHeight="1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</row>
    <row r="381" spans="1:20" ht="12" customHeight="1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</row>
    <row r="382" spans="1:20" ht="12" customHeight="1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</row>
    <row r="383" spans="1:20" ht="12" customHeight="1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</row>
    <row r="384" spans="1:20" ht="12" customHeight="1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</row>
    <row r="385" spans="1:20" ht="12" customHeight="1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</row>
    <row r="386" spans="1:20" ht="12" customHeight="1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</row>
    <row r="387" spans="1:20" ht="12" customHeight="1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</row>
    <row r="388" spans="1:20" ht="12" customHeight="1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</row>
    <row r="389" spans="1:20" ht="12" customHeight="1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</row>
    <row r="390" spans="1:20" ht="12" customHeight="1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</row>
    <row r="391" spans="1:20" ht="12" customHeight="1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</row>
    <row r="392" spans="1:20" ht="12" customHeight="1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</row>
    <row r="393" spans="1:20" ht="12" customHeight="1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</row>
    <row r="394" spans="1:20" ht="12" customHeight="1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</row>
    <row r="395" spans="1:20" ht="12" customHeight="1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</row>
    <row r="396" spans="1:20" ht="12" customHeight="1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</row>
    <row r="397" spans="1:20" ht="12" customHeight="1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</row>
    <row r="398" spans="1:20" ht="12" customHeight="1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</row>
    <row r="399" spans="1:20" ht="12" customHeight="1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</row>
    <row r="400" spans="1:20" ht="12" customHeight="1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</row>
    <row r="401" spans="1:20" ht="12" customHeight="1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</row>
    <row r="402" spans="1:20" ht="12" customHeight="1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</row>
    <row r="403" spans="1:20" ht="12" customHeight="1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</row>
    <row r="404" spans="1:20" ht="12" customHeight="1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</row>
    <row r="405" spans="1:20" ht="12" customHeight="1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</row>
    <row r="406" spans="1:20" ht="12" customHeight="1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</row>
    <row r="407" spans="1:20" ht="12" customHeight="1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</row>
    <row r="408" spans="1:20" ht="12" customHeight="1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</row>
    <row r="409" spans="1:20" ht="12" customHeight="1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</row>
    <row r="410" spans="1:20" ht="12" customHeight="1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</row>
    <row r="411" spans="1:20" ht="12" customHeight="1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</row>
    <row r="412" spans="1:20" ht="12" customHeight="1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</row>
    <row r="413" spans="1:20" ht="12" customHeight="1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</row>
    <row r="414" spans="1:20" ht="12" customHeight="1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</row>
    <row r="415" spans="1:20" ht="12" customHeight="1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</row>
    <row r="416" spans="1:20" ht="12" customHeight="1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</row>
    <row r="417" spans="1:20" ht="12" customHeight="1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</row>
    <row r="418" spans="1:20" ht="12" customHeight="1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</row>
    <row r="419" spans="1:20" ht="12" customHeight="1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</row>
    <row r="420" spans="1:20" ht="12" customHeight="1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</row>
    <row r="421" spans="1:20" ht="12" customHeight="1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</row>
    <row r="422" spans="1:20" ht="12" customHeight="1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</row>
    <row r="423" spans="1:20" ht="12" customHeight="1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</row>
    <row r="424" spans="1:20" ht="12" customHeight="1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</row>
    <row r="425" spans="1:20" ht="12" customHeight="1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</row>
    <row r="426" spans="1:20" ht="12" customHeight="1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</row>
    <row r="427" spans="1:20" ht="12" customHeight="1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</row>
    <row r="428" spans="1:20" ht="12" customHeight="1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</row>
    <row r="429" spans="1:20" ht="12" customHeight="1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</row>
    <row r="430" spans="1:20" ht="12" customHeight="1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</row>
    <row r="431" spans="1:20" ht="12" customHeight="1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</row>
    <row r="432" spans="1:20" ht="12" customHeight="1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</row>
    <row r="433" spans="1:20" ht="12" customHeight="1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</row>
    <row r="434" spans="1:20" ht="12" customHeight="1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</row>
    <row r="435" spans="1:20" ht="12" customHeight="1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</row>
    <row r="436" spans="1:20" ht="12" customHeight="1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</row>
    <row r="437" spans="1:20" ht="12" customHeight="1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</row>
    <row r="438" spans="1:20" ht="12" customHeight="1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</row>
    <row r="439" spans="1:20" ht="12" customHeight="1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</row>
    <row r="440" spans="1:20" ht="12" customHeight="1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</row>
    <row r="441" spans="1:20" ht="12" customHeight="1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</row>
    <row r="442" spans="1:20" ht="12" customHeight="1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</row>
    <row r="443" spans="1:20" ht="12" customHeight="1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</row>
    <row r="444" spans="1:20" ht="12" customHeight="1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</row>
    <row r="445" spans="1:20" ht="12" customHeight="1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</row>
    <row r="446" spans="1:20" ht="12" customHeight="1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</row>
    <row r="447" spans="1:20" ht="12" customHeight="1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</row>
    <row r="448" spans="1:20" ht="12" customHeight="1">
      <c r="A448" s="159"/>
      <c r="B448" s="159"/>
      <c r="C448" s="159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</row>
    <row r="449" spans="1:20" ht="12" customHeight="1">
      <c r="A449" s="159"/>
      <c r="B449" s="159"/>
      <c r="C449" s="159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</row>
    <row r="450" spans="1:20" ht="12" customHeight="1">
      <c r="A450" s="159"/>
      <c r="B450" s="159"/>
      <c r="C450" s="159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</row>
    <row r="451" spans="1:20" ht="12" customHeight="1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</row>
    <row r="452" spans="1:20" ht="12" customHeight="1">
      <c r="A452" s="159"/>
      <c r="B452" s="159"/>
      <c r="C452" s="159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</row>
    <row r="453" spans="1:20" ht="12" customHeight="1">
      <c r="A453" s="159"/>
      <c r="B453" s="159"/>
      <c r="C453" s="159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</row>
    <row r="454" spans="1:20" ht="12" customHeight="1">
      <c r="A454" s="159"/>
      <c r="B454" s="159"/>
      <c r="C454" s="159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</row>
    <row r="455" spans="1:20" ht="12" customHeight="1">
      <c r="A455" s="159"/>
      <c r="B455" s="159"/>
      <c r="C455" s="159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</row>
    <row r="456" spans="1:20" ht="12" customHeight="1">
      <c r="A456" s="159"/>
      <c r="B456" s="159"/>
      <c r="C456" s="159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</row>
    <row r="457" spans="1:20" ht="12" customHeight="1">
      <c r="A457" s="159"/>
      <c r="B457" s="159"/>
      <c r="C457" s="159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</row>
    <row r="458" spans="1:20" ht="12" customHeight="1">
      <c r="A458" s="159"/>
      <c r="B458" s="159"/>
      <c r="C458" s="159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</row>
    <row r="459" spans="1:20" ht="12" customHeight="1">
      <c r="A459" s="159"/>
      <c r="B459" s="159"/>
      <c r="C459" s="159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</row>
    <row r="460" spans="1:20" ht="12" customHeight="1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</row>
    <row r="461" spans="1:20" ht="12" customHeight="1">
      <c r="A461" s="159"/>
      <c r="B461" s="159"/>
      <c r="C461" s="159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</row>
    <row r="462" spans="1:20" ht="12" customHeight="1">
      <c r="A462" s="159"/>
      <c r="B462" s="159"/>
      <c r="C462" s="159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</row>
    <row r="463" spans="1:20" ht="12" customHeight="1">
      <c r="A463" s="159"/>
      <c r="B463" s="159"/>
      <c r="C463" s="159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</row>
    <row r="464" spans="1:20" ht="12" customHeight="1">
      <c r="A464" s="159"/>
      <c r="B464" s="159"/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</row>
    <row r="465" spans="1:20" ht="12" customHeight="1">
      <c r="A465" s="159"/>
      <c r="B465" s="159"/>
      <c r="C465" s="159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</row>
    <row r="466" spans="1:20" ht="12" customHeight="1">
      <c r="A466" s="159"/>
      <c r="B466" s="159"/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</row>
    <row r="467" spans="1:20" ht="12" customHeight="1">
      <c r="A467" s="159"/>
      <c r="B467" s="159"/>
      <c r="C467" s="159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</row>
    <row r="468" spans="1:20" ht="12" customHeight="1">
      <c r="A468" s="159"/>
      <c r="B468" s="159"/>
      <c r="C468" s="159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</row>
    <row r="469" spans="1:20" ht="12" customHeight="1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</row>
    <row r="470" spans="1:20" ht="12" customHeight="1">
      <c r="A470" s="159"/>
      <c r="B470" s="159"/>
      <c r="C470" s="159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</row>
    <row r="471" spans="1:20" ht="12" customHeight="1">
      <c r="A471" s="159"/>
      <c r="B471" s="159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</row>
    <row r="472" spans="1:20" ht="12" customHeight="1">
      <c r="A472" s="159"/>
      <c r="B472" s="159"/>
      <c r="C472" s="159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</row>
    <row r="473" spans="1:20" ht="12" customHeight="1">
      <c r="A473" s="159"/>
      <c r="B473" s="159"/>
      <c r="C473" s="159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</row>
    <row r="474" spans="1:20" ht="12" customHeight="1">
      <c r="A474" s="159"/>
      <c r="B474" s="159"/>
      <c r="C474" s="159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</row>
    <row r="475" spans="1:20" ht="12" customHeight="1">
      <c r="A475" s="159"/>
      <c r="B475" s="159"/>
      <c r="C475" s="159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</row>
    <row r="476" spans="1:20" ht="12" customHeight="1">
      <c r="A476" s="159"/>
      <c r="B476" s="159"/>
      <c r="C476" s="159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</row>
    <row r="477" spans="1:20" ht="12" customHeight="1">
      <c r="A477" s="159"/>
      <c r="B477" s="159"/>
      <c r="C477" s="159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</row>
    <row r="478" spans="1:20" ht="12" customHeight="1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</row>
    <row r="479" spans="1:20" ht="12" customHeight="1">
      <c r="A479" s="159"/>
      <c r="B479" s="159"/>
      <c r="C479" s="159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</row>
    <row r="480" spans="1:20" ht="12" customHeight="1">
      <c r="A480" s="159"/>
      <c r="B480" s="159"/>
      <c r="C480" s="159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</row>
    <row r="481" spans="1:20" ht="12" customHeight="1">
      <c r="A481" s="159"/>
      <c r="B481" s="159"/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</row>
    <row r="482" spans="1:20" ht="12" customHeight="1">
      <c r="A482" s="159"/>
      <c r="B482" s="159"/>
      <c r="C482" s="159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</row>
    <row r="483" spans="1:20" ht="12" customHeight="1">
      <c r="A483" s="159"/>
      <c r="B483" s="159"/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</row>
    <row r="484" spans="1:20" ht="12" customHeight="1">
      <c r="A484" s="159"/>
      <c r="B484" s="159"/>
      <c r="C484" s="159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</row>
    <row r="485" spans="1:20" ht="12" customHeight="1">
      <c r="A485" s="159"/>
      <c r="B485" s="159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</row>
    <row r="486" spans="1:20" ht="12" customHeight="1">
      <c r="A486" s="159"/>
      <c r="B486" s="159"/>
      <c r="C486" s="159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</row>
    <row r="487" spans="1:20" ht="12" customHeight="1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</row>
    <row r="488" spans="1:20" ht="12" customHeight="1">
      <c r="A488" s="159"/>
      <c r="B488" s="159"/>
      <c r="C488" s="159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</row>
    <row r="489" spans="1:20" ht="12" customHeight="1">
      <c r="A489" s="159"/>
      <c r="B489" s="159"/>
      <c r="C489" s="159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</row>
    <row r="490" spans="1:20" ht="12" customHeight="1">
      <c r="A490" s="159"/>
      <c r="B490" s="159"/>
      <c r="C490" s="159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</row>
    <row r="491" spans="1:20" ht="12" customHeight="1">
      <c r="A491" s="159"/>
      <c r="B491" s="159"/>
      <c r="C491" s="159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</row>
    <row r="492" spans="1:20" ht="12" customHeight="1">
      <c r="A492" s="159"/>
      <c r="B492" s="159"/>
      <c r="C492" s="159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</row>
    <row r="493" spans="1:20" ht="12" customHeight="1">
      <c r="A493" s="159"/>
      <c r="B493" s="159"/>
      <c r="C493" s="159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</row>
    <row r="494" spans="1:20" ht="12" customHeight="1">
      <c r="A494" s="159"/>
      <c r="B494" s="159"/>
      <c r="C494" s="159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</row>
    <row r="495" spans="1:20" ht="12" customHeight="1">
      <c r="A495" s="159"/>
      <c r="B495" s="159"/>
      <c r="C495" s="159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</row>
    <row r="496" spans="1:20" ht="12" customHeight="1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</row>
    <row r="497" spans="1:20" ht="12" customHeight="1">
      <c r="A497" s="159"/>
      <c r="B497" s="159"/>
      <c r="C497" s="159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</row>
    <row r="498" spans="1:20" ht="12" customHeight="1">
      <c r="A498" s="159"/>
      <c r="B498" s="159"/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</row>
    <row r="499" spans="1:20" ht="12" customHeight="1">
      <c r="A499" s="159"/>
      <c r="B499" s="159"/>
      <c r="C499" s="159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</row>
    <row r="500" spans="1:20" ht="12" customHeight="1">
      <c r="A500" s="159"/>
      <c r="B500" s="159"/>
      <c r="C500" s="159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</row>
    <row r="501" spans="1:20" ht="12" customHeight="1">
      <c r="A501" s="159"/>
      <c r="B501" s="159"/>
      <c r="C501" s="159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</row>
    <row r="502" spans="1:20" ht="12" customHeight="1">
      <c r="A502" s="159"/>
      <c r="B502" s="159"/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</row>
    <row r="503" spans="1:20" ht="12" customHeight="1">
      <c r="A503" s="159"/>
      <c r="B503" s="159"/>
      <c r="C503" s="159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</row>
    <row r="504" spans="1:20" ht="12" customHeight="1">
      <c r="A504" s="159"/>
      <c r="B504" s="159"/>
      <c r="C504" s="159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</row>
    <row r="505" spans="1:20" ht="12" customHeight="1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</row>
    <row r="506" spans="1:20" ht="12" customHeight="1">
      <c r="A506" s="159"/>
      <c r="B506" s="159"/>
      <c r="C506" s="159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</row>
    <row r="507" spans="1:20" ht="12" customHeight="1">
      <c r="A507" s="159"/>
      <c r="B507" s="159"/>
      <c r="C507" s="159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</row>
    <row r="508" spans="1:20" ht="12" customHeight="1">
      <c r="A508" s="159"/>
      <c r="B508" s="159"/>
      <c r="C508" s="159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</row>
    <row r="509" spans="1:20" ht="12" customHeight="1">
      <c r="A509" s="159"/>
      <c r="B509" s="159"/>
      <c r="C509" s="159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</row>
    <row r="510" spans="1:20" ht="12" customHeight="1">
      <c r="A510" s="159"/>
      <c r="B510" s="159"/>
      <c r="C510" s="159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</row>
    <row r="511" spans="1:20" ht="12" customHeight="1">
      <c r="A511" s="159"/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</row>
    <row r="512" spans="1:20" ht="12" customHeight="1">
      <c r="A512" s="159"/>
      <c r="B512" s="159"/>
      <c r="C512" s="159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</row>
    <row r="513" spans="1:20" ht="12" customHeight="1">
      <c r="A513" s="159"/>
      <c r="B513" s="159"/>
      <c r="C513" s="159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</row>
    <row r="514" spans="1:20" ht="12" customHeight="1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</row>
    <row r="515" spans="1:20" ht="12" customHeight="1">
      <c r="A515" s="159"/>
      <c r="B515" s="159"/>
      <c r="C515" s="159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</row>
    <row r="516" spans="1:20" ht="12" customHeight="1">
      <c r="A516" s="159"/>
      <c r="B516" s="159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</row>
    <row r="517" spans="1:20" ht="12" customHeight="1">
      <c r="A517" s="159"/>
      <c r="B517" s="159"/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</row>
    <row r="518" spans="1:20" ht="12" customHeight="1">
      <c r="A518" s="159"/>
      <c r="B518" s="159"/>
      <c r="C518" s="159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</row>
    <row r="519" spans="1:20" ht="12" customHeight="1">
      <c r="A519" s="159"/>
      <c r="B519" s="159"/>
      <c r="C519" s="159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</row>
    <row r="520" spans="1:20" ht="12" customHeight="1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</row>
    <row r="521" spans="1:20" ht="12" customHeight="1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</row>
    <row r="522" spans="1:20" ht="12" customHeight="1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</row>
    <row r="523" spans="1:20" ht="12" customHeight="1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</row>
    <row r="524" spans="1:20" ht="12" customHeight="1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</row>
    <row r="525" spans="1:20" ht="12" customHeight="1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</row>
    <row r="526" spans="1:20" ht="12" customHeight="1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</row>
    <row r="527" spans="1:20" ht="12" customHeight="1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</row>
    <row r="528" spans="1:20" ht="12" customHeight="1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</row>
    <row r="529" spans="1:20" ht="12" customHeight="1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</row>
    <row r="530" spans="1:20" ht="12" customHeight="1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</row>
    <row r="531" spans="1:20" ht="12" customHeight="1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</row>
    <row r="532" spans="1:20" ht="12" customHeight="1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</row>
    <row r="533" spans="1:20" ht="12" customHeight="1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</row>
    <row r="534" spans="1:20" ht="12" customHeight="1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</row>
    <row r="535" spans="1:20" ht="12" customHeight="1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</row>
    <row r="536" spans="1:20" ht="12" customHeight="1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</row>
    <row r="537" spans="1:20" ht="12" customHeight="1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</row>
    <row r="538" spans="1:20" ht="12" customHeight="1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</row>
    <row r="539" spans="1:20" ht="12" customHeight="1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</row>
    <row r="540" spans="1:20" ht="12" customHeight="1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</row>
    <row r="541" spans="1:20" ht="12" customHeight="1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</row>
    <row r="542" spans="1:20" ht="12" customHeight="1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</row>
    <row r="543" spans="1:20" ht="12" customHeight="1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</row>
    <row r="544" spans="1:20" ht="12" customHeight="1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</row>
    <row r="545" spans="1:20" ht="12" customHeight="1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</row>
    <row r="546" spans="1:20" ht="12" customHeight="1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</row>
    <row r="547" spans="1:20" ht="12" customHeight="1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</row>
    <row r="548" spans="1:20" ht="12" customHeight="1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</row>
    <row r="549" spans="1:20" ht="12" customHeight="1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</row>
    <row r="550" spans="1:20" ht="12" customHeight="1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</row>
    <row r="551" spans="1:20" ht="12" customHeight="1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</row>
    <row r="552" spans="1:20" ht="12" customHeight="1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</row>
    <row r="553" spans="1:20" ht="12" customHeight="1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</row>
    <row r="554" spans="1:20" ht="12" customHeight="1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</row>
    <row r="555" spans="1:20" ht="12" customHeight="1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</row>
    <row r="556" spans="1:20" ht="12" customHeight="1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</row>
    <row r="557" spans="1:20" ht="12" customHeight="1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</row>
    <row r="558" spans="1:20" ht="12" customHeight="1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</row>
    <row r="559" spans="1:20" ht="12" customHeight="1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</row>
    <row r="560" spans="1:20" ht="12" customHeight="1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</row>
    <row r="561" spans="1:20" ht="12" customHeight="1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</row>
    <row r="562" spans="1:20" ht="12" customHeight="1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</row>
    <row r="563" spans="1:20" ht="12" customHeight="1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</row>
    <row r="564" spans="1:20" ht="12" customHeight="1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</row>
    <row r="565" spans="1:20" ht="12" customHeight="1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</row>
    <row r="566" spans="1:20" ht="12" customHeight="1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</row>
    <row r="567" spans="1:20" ht="12" customHeight="1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</row>
    <row r="568" spans="1:20" ht="12" customHeight="1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</row>
    <row r="569" spans="1:20" ht="12" customHeight="1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</row>
    <row r="570" spans="1:20" ht="12" customHeight="1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</row>
    <row r="571" spans="1:20" ht="12" customHeight="1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</row>
    <row r="572" spans="1:20" ht="12" customHeight="1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</row>
    <row r="573" spans="1:20" ht="12" customHeight="1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</row>
    <row r="574" spans="1:20" ht="12" customHeight="1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</row>
    <row r="575" spans="1:20" ht="12" customHeight="1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</row>
    <row r="576" spans="1:20" ht="12" customHeight="1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</row>
    <row r="577" spans="1:20" ht="12" customHeight="1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</row>
    <row r="578" spans="1:20" ht="12" customHeight="1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</row>
    <row r="579" spans="1:20" ht="12" customHeight="1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</row>
    <row r="580" spans="1:20" ht="12" customHeight="1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</row>
    <row r="581" spans="1:20" ht="12" customHeight="1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</row>
    <row r="582" spans="1:20" ht="12" customHeight="1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</row>
    <row r="583" spans="1:20" ht="12" customHeight="1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</row>
    <row r="584" spans="1:20" ht="12" customHeight="1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</row>
    <row r="585" spans="1:20" ht="12" customHeight="1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</row>
    <row r="586" spans="1:20" ht="12" customHeight="1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</row>
    <row r="587" spans="1:20" ht="12" customHeight="1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</row>
    <row r="588" spans="1:20" ht="12" customHeight="1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</row>
    <row r="589" spans="1:20" ht="12" customHeight="1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</row>
    <row r="590" spans="1:20" ht="12" customHeight="1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</row>
    <row r="591" spans="1:20" ht="12" customHeight="1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</row>
    <row r="592" spans="1:20" ht="12" customHeight="1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</row>
    <row r="593" spans="1:20" ht="12" customHeight="1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</row>
    <row r="594" spans="1:20" ht="12" customHeight="1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</row>
    <row r="595" spans="1:20" ht="12" customHeight="1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</row>
    <row r="596" spans="1:20" ht="12" customHeight="1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</row>
    <row r="597" spans="1:20" ht="12" customHeight="1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</row>
    <row r="598" spans="1:20" ht="12" customHeight="1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</row>
    <row r="599" spans="1:20" ht="12" customHeight="1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</row>
    <row r="600" spans="1:20" ht="12" customHeight="1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</row>
    <row r="601" spans="1:20" ht="12" customHeight="1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</row>
    <row r="602" spans="1:20" ht="12" customHeight="1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</row>
    <row r="603" spans="1:20" ht="12" customHeight="1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</row>
    <row r="604" spans="1:20" ht="12" customHeight="1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159"/>
      <c r="P604" s="159"/>
      <c r="Q604" s="159"/>
      <c r="R604" s="159"/>
      <c r="S604" s="159"/>
      <c r="T604" s="159"/>
    </row>
    <row r="605" spans="1:20" ht="12" customHeight="1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159"/>
      <c r="P605" s="159"/>
      <c r="Q605" s="159"/>
      <c r="R605" s="159"/>
      <c r="S605" s="159"/>
      <c r="T605" s="159"/>
    </row>
    <row r="606" spans="1:20" ht="12" customHeight="1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159"/>
      <c r="P606" s="159"/>
      <c r="Q606" s="159"/>
      <c r="R606" s="159"/>
      <c r="S606" s="159"/>
      <c r="T606" s="159"/>
    </row>
    <row r="607" spans="1:20" ht="12" customHeight="1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159"/>
      <c r="P607" s="159"/>
      <c r="Q607" s="159"/>
      <c r="R607" s="159"/>
      <c r="S607" s="159"/>
      <c r="T607" s="159"/>
    </row>
    <row r="608" spans="1:20" ht="12" customHeight="1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159"/>
      <c r="P608" s="159"/>
      <c r="Q608" s="159"/>
      <c r="R608" s="159"/>
      <c r="S608" s="159"/>
      <c r="T608" s="159"/>
    </row>
    <row r="609" spans="1:20" ht="12" customHeight="1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159"/>
      <c r="P609" s="159"/>
      <c r="Q609" s="159"/>
      <c r="R609" s="159"/>
      <c r="S609" s="159"/>
      <c r="T609" s="159"/>
    </row>
    <row r="610" spans="1:20" ht="12" customHeight="1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159"/>
      <c r="P610" s="159"/>
      <c r="Q610" s="159"/>
      <c r="R610" s="159"/>
      <c r="S610" s="159"/>
      <c r="T610" s="159"/>
    </row>
    <row r="611" spans="1:20" ht="12" customHeight="1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159"/>
      <c r="P611" s="159"/>
      <c r="Q611" s="159"/>
      <c r="R611" s="159"/>
      <c r="S611" s="159"/>
      <c r="T611" s="159"/>
    </row>
    <row r="612" spans="1:20" ht="12" customHeight="1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159"/>
      <c r="P612" s="159"/>
      <c r="Q612" s="159"/>
      <c r="R612" s="159"/>
      <c r="S612" s="159"/>
      <c r="T612" s="159"/>
    </row>
    <row r="613" spans="1:20" ht="12" customHeight="1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159"/>
      <c r="P613" s="159"/>
      <c r="Q613" s="159"/>
      <c r="R613" s="159"/>
      <c r="S613" s="159"/>
      <c r="T613" s="159"/>
    </row>
    <row r="614" spans="1:20" ht="12" customHeight="1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159"/>
      <c r="P614" s="159"/>
      <c r="Q614" s="159"/>
      <c r="R614" s="159"/>
      <c r="S614" s="159"/>
      <c r="T614" s="159"/>
    </row>
    <row r="615" spans="1:20" ht="12" customHeight="1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159"/>
      <c r="P615" s="159"/>
      <c r="Q615" s="159"/>
      <c r="R615" s="159"/>
      <c r="S615" s="159"/>
      <c r="T615" s="159"/>
    </row>
    <row r="616" spans="1:20" ht="12" customHeight="1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159"/>
      <c r="P616" s="159"/>
      <c r="Q616" s="159"/>
      <c r="R616" s="159"/>
      <c r="S616" s="159"/>
      <c r="T616" s="159"/>
    </row>
    <row r="617" spans="1:20" ht="12" customHeight="1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159"/>
      <c r="P617" s="159"/>
      <c r="Q617" s="159"/>
      <c r="R617" s="159"/>
      <c r="S617" s="159"/>
      <c r="T617" s="159"/>
    </row>
    <row r="618" spans="1:20" ht="12" customHeight="1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P618" s="159"/>
      <c r="Q618" s="159"/>
      <c r="R618" s="159"/>
      <c r="S618" s="159"/>
      <c r="T618" s="159"/>
    </row>
    <row r="619" spans="1:20" ht="12" customHeight="1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P619" s="159"/>
      <c r="Q619" s="159"/>
      <c r="R619" s="159"/>
      <c r="S619" s="159"/>
      <c r="T619" s="159"/>
    </row>
    <row r="620" spans="1:20" ht="12" customHeight="1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P620" s="159"/>
      <c r="Q620" s="159"/>
      <c r="R620" s="159"/>
      <c r="S620" s="159"/>
      <c r="T620" s="159"/>
    </row>
    <row r="621" spans="1:20" ht="12" customHeight="1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P621" s="159"/>
      <c r="Q621" s="159"/>
      <c r="R621" s="159"/>
      <c r="S621" s="159"/>
      <c r="T621" s="159"/>
    </row>
    <row r="622" spans="1:20" ht="12" customHeight="1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P622" s="159"/>
      <c r="Q622" s="159"/>
      <c r="R622" s="159"/>
      <c r="S622" s="159"/>
      <c r="T622" s="159"/>
    </row>
    <row r="623" spans="1:20" ht="12" customHeight="1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P623" s="159"/>
      <c r="Q623" s="159"/>
      <c r="R623" s="159"/>
      <c r="S623" s="159"/>
      <c r="T623" s="159"/>
    </row>
    <row r="624" spans="1:20" ht="12" customHeight="1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P624" s="159"/>
      <c r="Q624" s="159"/>
      <c r="R624" s="159"/>
      <c r="S624" s="159"/>
      <c r="T624" s="159"/>
    </row>
    <row r="625" spans="1:20" ht="12" customHeight="1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P625" s="159"/>
      <c r="Q625" s="159"/>
      <c r="R625" s="159"/>
      <c r="S625" s="159"/>
      <c r="T625" s="159"/>
    </row>
    <row r="626" spans="1:20" ht="12" customHeight="1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59"/>
      <c r="Q626" s="159"/>
      <c r="R626" s="159"/>
      <c r="S626" s="159"/>
      <c r="T626" s="159"/>
    </row>
    <row r="627" spans="1:20" ht="12" customHeight="1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P627" s="159"/>
      <c r="Q627" s="159"/>
      <c r="R627" s="159"/>
      <c r="S627" s="159"/>
      <c r="T627" s="159"/>
    </row>
    <row r="628" spans="1:20" ht="12" customHeight="1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159"/>
      <c r="P628" s="159"/>
      <c r="Q628" s="159"/>
      <c r="R628" s="159"/>
      <c r="S628" s="159"/>
      <c r="T628" s="159"/>
    </row>
    <row r="629" spans="1:20" ht="12" customHeight="1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159"/>
      <c r="P629" s="159"/>
      <c r="Q629" s="159"/>
      <c r="R629" s="159"/>
      <c r="S629" s="159"/>
      <c r="T629" s="159"/>
    </row>
    <row r="630" spans="1:20" ht="12" customHeight="1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159"/>
      <c r="P630" s="159"/>
      <c r="Q630" s="159"/>
      <c r="R630" s="159"/>
      <c r="S630" s="159"/>
      <c r="T630" s="159"/>
    </row>
    <row r="631" spans="1:20" ht="12" customHeight="1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159"/>
      <c r="P631" s="159"/>
      <c r="Q631" s="159"/>
      <c r="R631" s="159"/>
      <c r="S631" s="159"/>
      <c r="T631" s="159"/>
    </row>
    <row r="632" spans="1:20" ht="12" customHeight="1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159"/>
      <c r="P632" s="159"/>
      <c r="Q632" s="159"/>
      <c r="R632" s="159"/>
      <c r="S632" s="159"/>
      <c r="T632" s="159"/>
    </row>
    <row r="633" spans="1:20" ht="12" customHeight="1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159"/>
      <c r="P633" s="159"/>
      <c r="Q633" s="159"/>
      <c r="R633" s="159"/>
      <c r="S633" s="159"/>
      <c r="T633" s="159"/>
    </row>
    <row r="634" spans="1:20" ht="12" customHeight="1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159"/>
      <c r="P634" s="159"/>
      <c r="Q634" s="159"/>
      <c r="R634" s="159"/>
      <c r="S634" s="159"/>
      <c r="T634" s="159"/>
    </row>
    <row r="635" spans="1:20" ht="12" customHeight="1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159"/>
      <c r="P635" s="159"/>
      <c r="Q635" s="159"/>
      <c r="R635" s="159"/>
      <c r="S635" s="159"/>
      <c r="T635" s="159"/>
    </row>
    <row r="636" spans="1:20" ht="12" customHeight="1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159"/>
      <c r="P636" s="159"/>
      <c r="Q636" s="159"/>
      <c r="R636" s="159"/>
      <c r="S636" s="159"/>
      <c r="T636" s="159"/>
    </row>
    <row r="637" spans="1:20" ht="12" customHeight="1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159"/>
      <c r="P637" s="159"/>
      <c r="Q637" s="159"/>
      <c r="R637" s="159"/>
      <c r="S637" s="159"/>
      <c r="T637" s="159"/>
    </row>
    <row r="638" spans="1:20" ht="12" customHeight="1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159"/>
      <c r="P638" s="159"/>
      <c r="Q638" s="159"/>
      <c r="R638" s="159"/>
      <c r="S638" s="159"/>
      <c r="T638" s="159"/>
    </row>
    <row r="639" spans="1:20" ht="12" customHeight="1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159"/>
      <c r="P639" s="159"/>
      <c r="Q639" s="159"/>
      <c r="R639" s="159"/>
      <c r="S639" s="159"/>
      <c r="T639" s="159"/>
    </row>
    <row r="640" spans="1:20" ht="12" customHeight="1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159"/>
      <c r="P640" s="159"/>
      <c r="Q640" s="159"/>
      <c r="R640" s="159"/>
      <c r="S640" s="159"/>
      <c r="T640" s="159"/>
    </row>
    <row r="641" spans="1:20" ht="12" customHeight="1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159"/>
      <c r="P641" s="159"/>
      <c r="Q641" s="159"/>
      <c r="R641" s="159"/>
      <c r="S641" s="159"/>
      <c r="T641" s="159"/>
    </row>
    <row r="642" spans="1:20" ht="12" customHeight="1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159"/>
      <c r="P642" s="159"/>
      <c r="Q642" s="159"/>
      <c r="R642" s="159"/>
      <c r="S642" s="159"/>
      <c r="T642" s="159"/>
    </row>
    <row r="643" spans="1:20" ht="12" customHeight="1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159"/>
      <c r="P643" s="159"/>
      <c r="Q643" s="159"/>
      <c r="R643" s="159"/>
      <c r="S643" s="159"/>
      <c r="T643" s="159"/>
    </row>
    <row r="644" spans="1:20" ht="12" customHeight="1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159"/>
      <c r="P644" s="159"/>
      <c r="Q644" s="159"/>
      <c r="R644" s="159"/>
      <c r="S644" s="159"/>
      <c r="T644" s="159"/>
    </row>
    <row r="645" spans="1:20" ht="12" customHeight="1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159"/>
      <c r="P645" s="159"/>
      <c r="Q645" s="159"/>
      <c r="R645" s="159"/>
      <c r="S645" s="159"/>
      <c r="T645" s="159"/>
    </row>
    <row r="646" spans="1:20" ht="12" customHeight="1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159"/>
      <c r="P646" s="159"/>
      <c r="Q646" s="159"/>
      <c r="R646" s="159"/>
      <c r="S646" s="159"/>
      <c r="T646" s="159"/>
    </row>
    <row r="647" spans="1:20" ht="12" customHeight="1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159"/>
      <c r="P647" s="159"/>
      <c r="Q647" s="159"/>
      <c r="R647" s="159"/>
      <c r="S647" s="159"/>
      <c r="T647" s="159"/>
    </row>
    <row r="648" spans="1:20" ht="12" customHeight="1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159"/>
      <c r="P648" s="159"/>
      <c r="Q648" s="159"/>
      <c r="R648" s="159"/>
      <c r="S648" s="159"/>
      <c r="T648" s="159"/>
    </row>
    <row r="649" spans="1:20" ht="12" customHeight="1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159"/>
      <c r="P649" s="159"/>
      <c r="Q649" s="159"/>
      <c r="R649" s="159"/>
      <c r="S649" s="159"/>
      <c r="T649" s="159"/>
    </row>
    <row r="650" spans="1:20" ht="12" customHeight="1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159"/>
      <c r="P650" s="159"/>
      <c r="Q650" s="159"/>
      <c r="R650" s="159"/>
      <c r="S650" s="159"/>
      <c r="T650" s="159"/>
    </row>
    <row r="651" spans="1:20" ht="12" customHeight="1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159"/>
      <c r="P651" s="159"/>
      <c r="Q651" s="159"/>
      <c r="R651" s="159"/>
      <c r="S651" s="159"/>
      <c r="T651" s="159"/>
    </row>
    <row r="652" spans="1:20" ht="12" customHeight="1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159"/>
      <c r="P652" s="159"/>
      <c r="Q652" s="159"/>
      <c r="R652" s="159"/>
      <c r="S652" s="159"/>
      <c r="T652" s="159"/>
    </row>
    <row r="653" spans="1:20" ht="12" customHeight="1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159"/>
      <c r="P653" s="159"/>
      <c r="Q653" s="159"/>
      <c r="R653" s="159"/>
      <c r="S653" s="159"/>
      <c r="T653" s="159"/>
    </row>
    <row r="654" spans="1:20" ht="12" customHeight="1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159"/>
      <c r="P654" s="159"/>
      <c r="Q654" s="159"/>
      <c r="R654" s="159"/>
      <c r="S654" s="159"/>
      <c r="T654" s="159"/>
    </row>
    <row r="655" spans="1:20" ht="12" customHeight="1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159"/>
      <c r="P655" s="159"/>
      <c r="Q655" s="159"/>
      <c r="R655" s="159"/>
      <c r="S655" s="159"/>
      <c r="T655" s="159"/>
    </row>
    <row r="656" spans="1:20" ht="12" customHeight="1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159"/>
      <c r="P656" s="159"/>
      <c r="Q656" s="159"/>
      <c r="R656" s="159"/>
      <c r="S656" s="159"/>
      <c r="T656" s="159"/>
    </row>
    <row r="657" spans="1:20" ht="12" customHeight="1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159"/>
      <c r="P657" s="159"/>
      <c r="Q657" s="159"/>
      <c r="R657" s="159"/>
      <c r="S657" s="159"/>
      <c r="T657" s="159"/>
    </row>
    <row r="658" spans="1:20" ht="12" customHeight="1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159"/>
      <c r="P658" s="159"/>
      <c r="Q658" s="159"/>
      <c r="R658" s="159"/>
      <c r="S658" s="159"/>
      <c r="T658" s="159"/>
    </row>
    <row r="659" spans="1:20" ht="12" customHeight="1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159"/>
      <c r="P659" s="159"/>
      <c r="Q659" s="159"/>
      <c r="R659" s="159"/>
      <c r="S659" s="159"/>
      <c r="T659" s="159"/>
    </row>
    <row r="660" spans="1:20" ht="12" customHeight="1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159"/>
      <c r="P660" s="159"/>
      <c r="Q660" s="159"/>
      <c r="R660" s="159"/>
      <c r="S660" s="159"/>
      <c r="T660" s="159"/>
    </row>
    <row r="661" spans="1:20" ht="12" customHeight="1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159"/>
      <c r="P661" s="159"/>
      <c r="Q661" s="159"/>
      <c r="R661" s="159"/>
      <c r="S661" s="159"/>
      <c r="T661" s="159"/>
    </row>
    <row r="662" spans="1:20" ht="12" customHeight="1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159"/>
      <c r="P662" s="159"/>
      <c r="Q662" s="159"/>
      <c r="R662" s="159"/>
      <c r="S662" s="159"/>
      <c r="T662" s="159"/>
    </row>
    <row r="663" spans="1:20" ht="12" customHeight="1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159"/>
      <c r="P663" s="159"/>
      <c r="Q663" s="159"/>
      <c r="R663" s="159"/>
      <c r="S663" s="159"/>
      <c r="T663" s="159"/>
    </row>
    <row r="664" spans="1:20" ht="12" customHeight="1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159"/>
      <c r="P664" s="159"/>
      <c r="Q664" s="159"/>
      <c r="R664" s="159"/>
      <c r="S664" s="159"/>
      <c r="T664" s="159"/>
    </row>
    <row r="665" spans="1:20" ht="12" customHeight="1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159"/>
      <c r="P665" s="159"/>
      <c r="Q665" s="159"/>
      <c r="R665" s="159"/>
      <c r="S665" s="159"/>
      <c r="T665" s="159"/>
    </row>
    <row r="666" spans="1:20" ht="12" customHeight="1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159"/>
      <c r="P666" s="159"/>
      <c r="Q666" s="159"/>
      <c r="R666" s="159"/>
      <c r="S666" s="159"/>
      <c r="T666" s="159"/>
    </row>
    <row r="667" spans="1:20" ht="12" customHeight="1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159"/>
      <c r="P667" s="159"/>
      <c r="Q667" s="159"/>
      <c r="R667" s="159"/>
      <c r="S667" s="159"/>
      <c r="T667" s="159"/>
    </row>
    <row r="668" spans="1:20" ht="12" customHeight="1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159"/>
      <c r="P668" s="159"/>
      <c r="Q668" s="159"/>
      <c r="R668" s="159"/>
      <c r="S668" s="159"/>
      <c r="T668" s="159"/>
    </row>
    <row r="669" spans="1:20" ht="12" customHeight="1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159"/>
      <c r="P669" s="159"/>
      <c r="Q669" s="159"/>
      <c r="R669" s="159"/>
      <c r="S669" s="159"/>
      <c r="T669" s="159"/>
    </row>
    <row r="670" spans="1:20" ht="12" customHeight="1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159"/>
      <c r="P670" s="159"/>
      <c r="Q670" s="159"/>
      <c r="R670" s="159"/>
      <c r="S670" s="159"/>
      <c r="T670" s="159"/>
    </row>
    <row r="671" spans="1:20" ht="12" customHeight="1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159"/>
      <c r="P671" s="159"/>
      <c r="Q671" s="159"/>
      <c r="R671" s="159"/>
      <c r="S671" s="159"/>
      <c r="T671" s="159"/>
    </row>
    <row r="672" spans="1:20" ht="12" customHeight="1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159"/>
      <c r="P672" s="159"/>
      <c r="Q672" s="159"/>
      <c r="R672" s="159"/>
      <c r="S672" s="159"/>
      <c r="T672" s="159"/>
    </row>
    <row r="673" spans="1:20" ht="12" customHeight="1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159"/>
      <c r="P673" s="159"/>
      <c r="Q673" s="159"/>
      <c r="R673" s="159"/>
      <c r="S673" s="159"/>
      <c r="T673" s="159"/>
    </row>
    <row r="674" spans="1:20" ht="12" customHeight="1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159"/>
      <c r="P674" s="159"/>
      <c r="Q674" s="159"/>
      <c r="R674" s="159"/>
      <c r="S674" s="159"/>
      <c r="T674" s="159"/>
    </row>
    <row r="675" spans="1:20" ht="12" customHeight="1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159"/>
      <c r="P675" s="159"/>
      <c r="Q675" s="159"/>
      <c r="R675" s="159"/>
      <c r="S675" s="159"/>
      <c r="T675" s="159"/>
    </row>
    <row r="676" spans="1:20" ht="12" customHeight="1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159"/>
      <c r="P676" s="159"/>
      <c r="Q676" s="159"/>
      <c r="R676" s="159"/>
      <c r="S676" s="159"/>
      <c r="T676" s="159"/>
    </row>
    <row r="677" spans="1:20" ht="12" customHeight="1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159"/>
      <c r="P677" s="159"/>
      <c r="Q677" s="159"/>
      <c r="R677" s="159"/>
      <c r="S677" s="159"/>
      <c r="T677" s="159"/>
    </row>
    <row r="678" spans="1:20" ht="12" customHeight="1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159"/>
      <c r="P678" s="159"/>
      <c r="Q678" s="159"/>
      <c r="R678" s="159"/>
      <c r="S678" s="159"/>
      <c r="T678" s="159"/>
    </row>
    <row r="679" spans="1:20" ht="12" customHeight="1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159"/>
      <c r="P679" s="159"/>
      <c r="Q679" s="159"/>
      <c r="R679" s="159"/>
      <c r="S679" s="159"/>
      <c r="T679" s="159"/>
    </row>
    <row r="680" spans="1:20" ht="12" customHeight="1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159"/>
      <c r="P680" s="159"/>
      <c r="Q680" s="159"/>
      <c r="R680" s="159"/>
      <c r="S680" s="159"/>
      <c r="T680" s="159"/>
    </row>
    <row r="681" spans="1:20" ht="12" customHeight="1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159"/>
      <c r="P681" s="159"/>
      <c r="Q681" s="159"/>
      <c r="R681" s="159"/>
      <c r="S681" s="159"/>
      <c r="T681" s="159"/>
    </row>
    <row r="682" spans="1:20" ht="12" customHeight="1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159"/>
      <c r="P682" s="159"/>
      <c r="Q682" s="159"/>
      <c r="R682" s="159"/>
      <c r="S682" s="159"/>
      <c r="T682" s="159"/>
    </row>
    <row r="683" spans="1:20" ht="12" customHeight="1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159"/>
      <c r="P683" s="159"/>
      <c r="Q683" s="159"/>
      <c r="R683" s="159"/>
      <c r="S683" s="159"/>
      <c r="T683" s="159"/>
    </row>
    <row r="684" spans="1:20" ht="12" customHeight="1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159"/>
      <c r="P684" s="159"/>
      <c r="Q684" s="159"/>
      <c r="R684" s="159"/>
      <c r="S684" s="159"/>
      <c r="T684" s="159"/>
    </row>
    <row r="685" spans="1:20" ht="12" customHeight="1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159"/>
      <c r="P685" s="159"/>
      <c r="Q685" s="159"/>
      <c r="R685" s="159"/>
      <c r="S685" s="159"/>
      <c r="T685" s="159"/>
    </row>
    <row r="686" spans="1:20" ht="12" customHeight="1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159"/>
      <c r="P686" s="159"/>
      <c r="Q686" s="159"/>
      <c r="R686" s="159"/>
      <c r="S686" s="159"/>
      <c r="T686" s="159"/>
    </row>
    <row r="687" spans="1:20" ht="12" customHeight="1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159"/>
      <c r="P687" s="159"/>
      <c r="Q687" s="159"/>
      <c r="R687" s="159"/>
      <c r="S687" s="159"/>
      <c r="T687" s="159"/>
    </row>
    <row r="688" spans="1:20" ht="12" customHeight="1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159"/>
      <c r="P688" s="159"/>
      <c r="Q688" s="159"/>
      <c r="R688" s="159"/>
      <c r="S688" s="159"/>
      <c r="T688" s="159"/>
    </row>
    <row r="689" spans="1:20" ht="12" customHeight="1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159"/>
      <c r="P689" s="159"/>
      <c r="Q689" s="159"/>
      <c r="R689" s="159"/>
      <c r="S689" s="159"/>
      <c r="T689" s="159"/>
    </row>
    <row r="690" spans="1:20" ht="12" customHeight="1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159"/>
      <c r="P690" s="159"/>
      <c r="Q690" s="159"/>
      <c r="R690" s="159"/>
      <c r="S690" s="159"/>
      <c r="T690" s="159"/>
    </row>
    <row r="691" spans="1:20" ht="12" customHeight="1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159"/>
      <c r="P691" s="159"/>
      <c r="Q691" s="159"/>
      <c r="R691" s="159"/>
      <c r="S691" s="159"/>
      <c r="T691" s="159"/>
    </row>
    <row r="692" spans="1:20" ht="12" customHeight="1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159"/>
      <c r="P692" s="159"/>
      <c r="Q692" s="159"/>
      <c r="R692" s="159"/>
      <c r="S692" s="159"/>
      <c r="T692" s="159"/>
    </row>
    <row r="693" spans="1:20" ht="12" customHeight="1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159"/>
      <c r="P693" s="159"/>
      <c r="Q693" s="159"/>
      <c r="R693" s="159"/>
      <c r="S693" s="159"/>
      <c r="T693" s="159"/>
    </row>
    <row r="694" spans="1:20" ht="12" customHeight="1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159"/>
      <c r="P694" s="159"/>
      <c r="Q694" s="159"/>
      <c r="R694" s="159"/>
      <c r="S694" s="159"/>
      <c r="T694" s="159"/>
    </row>
    <row r="695" spans="1:20" ht="12" customHeight="1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159"/>
      <c r="P695" s="159"/>
      <c r="Q695" s="159"/>
      <c r="R695" s="159"/>
      <c r="S695" s="159"/>
      <c r="T695" s="159"/>
    </row>
    <row r="696" spans="1:20" ht="12" customHeight="1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159"/>
      <c r="P696" s="159"/>
      <c r="Q696" s="159"/>
      <c r="R696" s="159"/>
      <c r="S696" s="159"/>
      <c r="T696" s="159"/>
    </row>
    <row r="697" spans="1:20" ht="12" customHeight="1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159"/>
      <c r="P697" s="159"/>
      <c r="Q697" s="159"/>
      <c r="R697" s="159"/>
      <c r="S697" s="159"/>
      <c r="T697" s="159"/>
    </row>
    <row r="698" spans="1:20" ht="12" customHeight="1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159"/>
      <c r="P698" s="159"/>
      <c r="Q698" s="159"/>
      <c r="R698" s="159"/>
      <c r="S698" s="159"/>
      <c r="T698" s="159"/>
    </row>
    <row r="699" spans="1:20" ht="12" customHeight="1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159"/>
      <c r="P699" s="159"/>
      <c r="Q699" s="159"/>
      <c r="R699" s="159"/>
      <c r="S699" s="159"/>
      <c r="T699" s="159"/>
    </row>
    <row r="700" spans="1:20" ht="12" customHeight="1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159"/>
      <c r="P700" s="159"/>
      <c r="Q700" s="159"/>
      <c r="R700" s="159"/>
      <c r="S700" s="159"/>
      <c r="T700" s="159"/>
    </row>
    <row r="701" spans="1:20" ht="12" customHeight="1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159"/>
      <c r="P701" s="159"/>
      <c r="Q701" s="159"/>
      <c r="R701" s="159"/>
      <c r="S701" s="159"/>
      <c r="T701" s="159"/>
    </row>
    <row r="702" spans="1:20" ht="12" customHeight="1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159"/>
      <c r="P702" s="159"/>
      <c r="Q702" s="159"/>
      <c r="R702" s="159"/>
      <c r="S702" s="159"/>
      <c r="T702" s="159"/>
    </row>
    <row r="703" spans="1:20" ht="12" customHeight="1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159"/>
      <c r="P703" s="159"/>
      <c r="Q703" s="159"/>
      <c r="R703" s="159"/>
      <c r="S703" s="159"/>
      <c r="T703" s="159"/>
    </row>
    <row r="704" spans="1:20" ht="12" customHeight="1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159"/>
      <c r="P704" s="159"/>
      <c r="Q704" s="159"/>
      <c r="R704" s="159"/>
      <c r="S704" s="159"/>
      <c r="T704" s="159"/>
    </row>
    <row r="705" spans="1:20" ht="12" customHeight="1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159"/>
      <c r="P705" s="159"/>
      <c r="Q705" s="159"/>
      <c r="R705" s="159"/>
      <c r="S705" s="159"/>
      <c r="T705" s="159"/>
    </row>
    <row r="706" spans="1:20" ht="12" customHeight="1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159"/>
      <c r="P706" s="159"/>
      <c r="Q706" s="159"/>
      <c r="R706" s="159"/>
      <c r="S706" s="159"/>
      <c r="T706" s="159"/>
    </row>
    <row r="707" spans="1:20" ht="12" customHeight="1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159"/>
      <c r="P707" s="159"/>
      <c r="Q707" s="159"/>
      <c r="R707" s="159"/>
      <c r="S707" s="159"/>
      <c r="T707" s="159"/>
    </row>
    <row r="708" spans="1:20" ht="12" customHeight="1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159"/>
      <c r="P708" s="159"/>
      <c r="Q708" s="159"/>
      <c r="R708" s="159"/>
      <c r="S708" s="159"/>
      <c r="T708" s="159"/>
    </row>
    <row r="709" spans="1:20" ht="12" customHeight="1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159"/>
      <c r="P709" s="159"/>
      <c r="Q709" s="159"/>
      <c r="R709" s="159"/>
      <c r="S709" s="159"/>
      <c r="T709" s="159"/>
    </row>
    <row r="710" spans="1:20" ht="12" customHeight="1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159"/>
      <c r="P710" s="159"/>
      <c r="Q710" s="159"/>
      <c r="R710" s="159"/>
      <c r="S710" s="159"/>
      <c r="T710" s="159"/>
    </row>
    <row r="711" spans="1:20" ht="12" customHeight="1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159"/>
      <c r="P711" s="159"/>
      <c r="Q711" s="159"/>
      <c r="R711" s="159"/>
      <c r="S711" s="159"/>
      <c r="T711" s="159"/>
    </row>
    <row r="712" spans="1:20" ht="12" customHeight="1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59"/>
      <c r="T712" s="159"/>
    </row>
    <row r="713" spans="1:20" ht="12" customHeight="1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159"/>
      <c r="P713" s="159"/>
      <c r="Q713" s="159"/>
      <c r="R713" s="159"/>
      <c r="S713" s="159"/>
      <c r="T713" s="159"/>
    </row>
    <row r="714" spans="1:20" ht="12" customHeight="1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159"/>
      <c r="P714" s="159"/>
      <c r="Q714" s="159"/>
      <c r="R714" s="159"/>
      <c r="S714" s="159"/>
      <c r="T714" s="159"/>
    </row>
    <row r="715" spans="1:20" ht="12" customHeight="1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159"/>
      <c r="P715" s="159"/>
      <c r="Q715" s="159"/>
      <c r="R715" s="159"/>
      <c r="S715" s="159"/>
      <c r="T715" s="159"/>
    </row>
    <row r="716" spans="1:20" ht="12" customHeight="1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159"/>
      <c r="P716" s="159"/>
      <c r="Q716" s="159"/>
      <c r="R716" s="159"/>
      <c r="S716" s="159"/>
      <c r="T716" s="159"/>
    </row>
    <row r="717" spans="1:20" ht="12" customHeight="1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159"/>
      <c r="P717" s="159"/>
      <c r="Q717" s="159"/>
      <c r="R717" s="159"/>
      <c r="S717" s="159"/>
      <c r="T717" s="159"/>
    </row>
    <row r="718" spans="1:20" ht="12" customHeight="1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159"/>
      <c r="P718" s="159"/>
      <c r="Q718" s="159"/>
      <c r="R718" s="159"/>
      <c r="S718" s="159"/>
      <c r="T718" s="159"/>
    </row>
    <row r="719" spans="1:20" ht="12" customHeight="1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159"/>
      <c r="P719" s="159"/>
      <c r="Q719" s="159"/>
      <c r="R719" s="159"/>
      <c r="S719" s="159"/>
      <c r="T719" s="159"/>
    </row>
    <row r="720" spans="1:20" ht="12" customHeight="1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159"/>
      <c r="P720" s="159"/>
      <c r="Q720" s="159"/>
      <c r="R720" s="159"/>
      <c r="S720" s="159"/>
      <c r="T720" s="159"/>
    </row>
    <row r="721" spans="1:20" ht="12" customHeight="1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159"/>
      <c r="P721" s="159"/>
      <c r="Q721" s="159"/>
      <c r="R721" s="159"/>
      <c r="S721" s="159"/>
      <c r="T721" s="159"/>
    </row>
    <row r="722" spans="1:20" ht="12" customHeight="1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159"/>
      <c r="P722" s="159"/>
      <c r="Q722" s="159"/>
      <c r="R722" s="159"/>
      <c r="S722" s="159"/>
      <c r="T722" s="159"/>
    </row>
    <row r="723" spans="1:20" ht="12" customHeight="1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159"/>
      <c r="P723" s="159"/>
      <c r="Q723" s="159"/>
      <c r="R723" s="159"/>
      <c r="S723" s="159"/>
      <c r="T723" s="159"/>
    </row>
    <row r="724" spans="1:20" ht="12" customHeight="1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159"/>
      <c r="P724" s="159"/>
      <c r="Q724" s="159"/>
      <c r="R724" s="159"/>
      <c r="S724" s="159"/>
      <c r="T724" s="159"/>
    </row>
    <row r="725" spans="1:20" ht="12" customHeight="1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159"/>
      <c r="P725" s="159"/>
      <c r="Q725" s="159"/>
      <c r="R725" s="159"/>
      <c r="S725" s="159"/>
      <c r="T725" s="159"/>
    </row>
    <row r="726" spans="1:20" ht="12" customHeight="1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159"/>
      <c r="P726" s="159"/>
      <c r="Q726" s="159"/>
      <c r="R726" s="159"/>
      <c r="S726" s="159"/>
      <c r="T726" s="159"/>
    </row>
    <row r="727" spans="1:20" ht="12" customHeight="1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159"/>
      <c r="P727" s="159"/>
      <c r="Q727" s="159"/>
      <c r="R727" s="159"/>
      <c r="S727" s="159"/>
      <c r="T727" s="159"/>
    </row>
    <row r="728" spans="1:20" ht="12" customHeight="1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159"/>
      <c r="P728" s="159"/>
      <c r="Q728" s="159"/>
      <c r="R728" s="159"/>
      <c r="S728" s="159"/>
      <c r="T728" s="159"/>
    </row>
    <row r="729" spans="1:20" ht="12" customHeight="1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159"/>
      <c r="P729" s="159"/>
      <c r="Q729" s="159"/>
      <c r="R729" s="159"/>
      <c r="S729" s="159"/>
      <c r="T729" s="159"/>
    </row>
    <row r="730" spans="1:20" ht="12" customHeight="1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159"/>
      <c r="P730" s="159"/>
      <c r="Q730" s="159"/>
      <c r="R730" s="159"/>
      <c r="S730" s="159"/>
      <c r="T730" s="159"/>
    </row>
    <row r="731" spans="1:20" ht="12" customHeight="1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159"/>
      <c r="P731" s="159"/>
      <c r="Q731" s="159"/>
      <c r="R731" s="159"/>
      <c r="S731" s="159"/>
      <c r="T731" s="159"/>
    </row>
    <row r="732" spans="1:20" ht="12" customHeight="1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159"/>
      <c r="P732" s="159"/>
      <c r="Q732" s="159"/>
      <c r="R732" s="159"/>
      <c r="S732" s="159"/>
      <c r="T732" s="159"/>
    </row>
    <row r="733" spans="1:20" ht="12" customHeight="1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159"/>
      <c r="P733" s="159"/>
      <c r="Q733" s="159"/>
      <c r="R733" s="159"/>
      <c r="S733" s="159"/>
      <c r="T733" s="159"/>
    </row>
    <row r="734" spans="1:20" ht="12" customHeight="1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159"/>
      <c r="P734" s="159"/>
      <c r="Q734" s="159"/>
      <c r="R734" s="159"/>
      <c r="S734" s="159"/>
      <c r="T734" s="159"/>
    </row>
    <row r="735" spans="1:20" ht="12" customHeight="1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159"/>
      <c r="P735" s="159"/>
      <c r="Q735" s="159"/>
      <c r="R735" s="159"/>
      <c r="S735" s="159"/>
      <c r="T735" s="159"/>
    </row>
    <row r="736" spans="1:20" ht="12" customHeight="1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159"/>
      <c r="P736" s="159"/>
      <c r="Q736" s="159"/>
      <c r="R736" s="159"/>
      <c r="S736" s="159"/>
      <c r="T736" s="159"/>
    </row>
    <row r="737" spans="1:20" ht="12" customHeight="1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159"/>
      <c r="P737" s="159"/>
      <c r="Q737" s="159"/>
      <c r="R737" s="159"/>
      <c r="S737" s="159"/>
      <c r="T737" s="159"/>
    </row>
    <row r="738" spans="1:20" ht="12" customHeight="1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159"/>
      <c r="P738" s="159"/>
      <c r="Q738" s="159"/>
      <c r="R738" s="159"/>
      <c r="S738" s="159"/>
      <c r="T738" s="159"/>
    </row>
    <row r="739" spans="1:20" ht="12" customHeight="1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159"/>
      <c r="P739" s="159"/>
      <c r="Q739" s="159"/>
      <c r="R739" s="159"/>
      <c r="S739" s="159"/>
      <c r="T739" s="159"/>
    </row>
    <row r="740" spans="1:20" ht="12" customHeight="1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159"/>
      <c r="P740" s="159"/>
      <c r="Q740" s="159"/>
      <c r="R740" s="159"/>
      <c r="S740" s="159"/>
      <c r="T740" s="159"/>
    </row>
    <row r="741" spans="1:20" ht="12" customHeight="1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159"/>
      <c r="P741" s="159"/>
      <c r="Q741" s="159"/>
      <c r="R741" s="159"/>
      <c r="S741" s="159"/>
      <c r="T741" s="159"/>
    </row>
    <row r="742" spans="1:20" ht="12" customHeight="1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159"/>
      <c r="P742" s="159"/>
      <c r="Q742" s="159"/>
      <c r="R742" s="159"/>
      <c r="S742" s="159"/>
      <c r="T742" s="159"/>
    </row>
    <row r="743" spans="1:20" ht="12" customHeight="1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159"/>
      <c r="P743" s="159"/>
      <c r="Q743" s="159"/>
      <c r="R743" s="159"/>
      <c r="S743" s="159"/>
      <c r="T743" s="159"/>
    </row>
    <row r="744" spans="1:20" ht="12" customHeight="1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159"/>
      <c r="P744" s="159"/>
      <c r="Q744" s="159"/>
      <c r="R744" s="159"/>
      <c r="S744" s="159"/>
      <c r="T744" s="159"/>
    </row>
    <row r="745" spans="1:20" ht="12" customHeight="1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159"/>
      <c r="P745" s="159"/>
      <c r="Q745" s="159"/>
      <c r="R745" s="159"/>
      <c r="S745" s="159"/>
      <c r="T745" s="159"/>
    </row>
    <row r="746" spans="1:20" ht="12" customHeight="1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159"/>
      <c r="P746" s="159"/>
      <c r="Q746" s="159"/>
      <c r="R746" s="159"/>
      <c r="S746" s="159"/>
      <c r="T746" s="159"/>
    </row>
    <row r="747" spans="1:20" ht="12" customHeight="1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159"/>
      <c r="P747" s="159"/>
      <c r="Q747" s="159"/>
      <c r="R747" s="159"/>
      <c r="S747" s="159"/>
      <c r="T747" s="159"/>
    </row>
    <row r="748" spans="1:20" ht="12" customHeight="1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159"/>
      <c r="P748" s="159"/>
      <c r="Q748" s="159"/>
      <c r="R748" s="159"/>
      <c r="S748" s="159"/>
      <c r="T748" s="159"/>
    </row>
    <row r="749" spans="1:20" ht="12" customHeight="1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159"/>
      <c r="P749" s="159"/>
      <c r="Q749" s="159"/>
      <c r="R749" s="159"/>
      <c r="S749" s="159"/>
      <c r="T749" s="159"/>
    </row>
    <row r="750" spans="1:20" ht="12" customHeight="1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159"/>
      <c r="P750" s="159"/>
      <c r="Q750" s="159"/>
      <c r="R750" s="159"/>
      <c r="S750" s="159"/>
      <c r="T750" s="159"/>
    </row>
    <row r="751" spans="1:20" ht="12" customHeight="1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159"/>
      <c r="P751" s="159"/>
      <c r="Q751" s="159"/>
      <c r="R751" s="159"/>
      <c r="S751" s="159"/>
      <c r="T751" s="159"/>
    </row>
    <row r="752" spans="1:20" ht="12" customHeight="1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159"/>
      <c r="P752" s="159"/>
      <c r="Q752" s="159"/>
      <c r="R752" s="159"/>
      <c r="S752" s="159"/>
      <c r="T752" s="159"/>
    </row>
    <row r="753" spans="1:20" ht="12" customHeight="1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159"/>
      <c r="P753" s="159"/>
      <c r="Q753" s="159"/>
      <c r="R753" s="159"/>
      <c r="S753" s="159"/>
      <c r="T753" s="159"/>
    </row>
    <row r="754" spans="1:20" ht="12" customHeight="1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159"/>
      <c r="P754" s="159"/>
      <c r="Q754" s="159"/>
      <c r="R754" s="159"/>
      <c r="S754" s="159"/>
      <c r="T754" s="159"/>
    </row>
    <row r="755" spans="1:20" ht="12" customHeight="1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159"/>
      <c r="P755" s="159"/>
      <c r="Q755" s="159"/>
      <c r="R755" s="159"/>
      <c r="S755" s="159"/>
      <c r="T755" s="159"/>
    </row>
    <row r="756" spans="1:20" ht="12" customHeight="1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159"/>
      <c r="P756" s="159"/>
      <c r="Q756" s="159"/>
      <c r="R756" s="159"/>
      <c r="S756" s="159"/>
      <c r="T756" s="159"/>
    </row>
    <row r="757" spans="1:20" ht="12" customHeight="1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159"/>
      <c r="P757" s="159"/>
      <c r="Q757" s="159"/>
      <c r="R757" s="159"/>
      <c r="S757" s="159"/>
      <c r="T757" s="159"/>
    </row>
    <row r="758" spans="1:20" ht="12" customHeight="1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159"/>
      <c r="P758" s="159"/>
      <c r="Q758" s="159"/>
      <c r="R758" s="159"/>
      <c r="S758" s="159"/>
      <c r="T758" s="159"/>
    </row>
    <row r="759" spans="1:20" ht="12" customHeight="1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159"/>
      <c r="P759" s="159"/>
      <c r="Q759" s="159"/>
      <c r="R759" s="159"/>
      <c r="S759" s="159"/>
      <c r="T759" s="159"/>
    </row>
    <row r="760" spans="1:20" ht="12" customHeight="1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159"/>
      <c r="P760" s="159"/>
      <c r="Q760" s="159"/>
      <c r="R760" s="159"/>
      <c r="S760" s="159"/>
      <c r="T760" s="159"/>
    </row>
    <row r="761" spans="1:20" ht="12" customHeight="1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159"/>
      <c r="P761" s="159"/>
      <c r="Q761" s="159"/>
      <c r="R761" s="159"/>
      <c r="S761" s="159"/>
      <c r="T761" s="159"/>
    </row>
    <row r="762" spans="1:20" ht="12" customHeight="1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159"/>
      <c r="P762" s="159"/>
      <c r="Q762" s="159"/>
      <c r="R762" s="159"/>
      <c r="S762" s="159"/>
      <c r="T762" s="159"/>
    </row>
    <row r="763" spans="1:20" ht="12" customHeight="1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159"/>
      <c r="P763" s="159"/>
      <c r="Q763" s="159"/>
      <c r="R763" s="159"/>
      <c r="S763" s="159"/>
      <c r="T763" s="159"/>
    </row>
    <row r="764" spans="1:20" ht="12" customHeight="1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159"/>
      <c r="P764" s="159"/>
      <c r="Q764" s="159"/>
      <c r="R764" s="159"/>
      <c r="S764" s="159"/>
      <c r="T764" s="159"/>
    </row>
    <row r="765" spans="1:20" ht="12" customHeight="1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159"/>
      <c r="P765" s="159"/>
      <c r="Q765" s="159"/>
      <c r="R765" s="159"/>
      <c r="S765" s="159"/>
      <c r="T765" s="159"/>
    </row>
    <row r="766" spans="1:20" ht="12" customHeight="1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159"/>
      <c r="P766" s="159"/>
      <c r="Q766" s="159"/>
      <c r="R766" s="159"/>
      <c r="S766" s="159"/>
      <c r="T766" s="159"/>
    </row>
    <row r="767" spans="1:20" ht="12" customHeight="1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159"/>
      <c r="P767" s="159"/>
      <c r="Q767" s="159"/>
      <c r="R767" s="159"/>
      <c r="S767" s="159"/>
      <c r="T767" s="159"/>
    </row>
    <row r="768" spans="1:20" ht="12" customHeight="1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159"/>
      <c r="P768" s="159"/>
      <c r="Q768" s="159"/>
      <c r="R768" s="159"/>
      <c r="S768" s="159"/>
      <c r="T768" s="159"/>
    </row>
    <row r="769" spans="1:20" ht="12" customHeight="1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159"/>
      <c r="P769" s="159"/>
      <c r="Q769" s="159"/>
      <c r="R769" s="159"/>
      <c r="S769" s="159"/>
      <c r="T769" s="159"/>
    </row>
    <row r="770" spans="1:20" ht="12" customHeight="1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159"/>
      <c r="P770" s="159"/>
      <c r="Q770" s="159"/>
      <c r="R770" s="159"/>
      <c r="S770" s="159"/>
      <c r="T770" s="159"/>
    </row>
    <row r="771" spans="1:20" ht="12" customHeight="1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159"/>
      <c r="P771" s="159"/>
      <c r="Q771" s="159"/>
      <c r="R771" s="159"/>
      <c r="S771" s="159"/>
      <c r="T771" s="159"/>
    </row>
    <row r="772" spans="1:20" ht="12" customHeight="1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159"/>
      <c r="P772" s="159"/>
      <c r="Q772" s="159"/>
      <c r="R772" s="159"/>
      <c r="S772" s="159"/>
      <c r="T772" s="159"/>
    </row>
    <row r="773" spans="1:20" ht="12" customHeight="1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159"/>
      <c r="P773" s="159"/>
      <c r="Q773" s="159"/>
      <c r="R773" s="159"/>
      <c r="S773" s="159"/>
      <c r="T773" s="159"/>
    </row>
    <row r="774" spans="1:20" ht="12" customHeight="1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159"/>
      <c r="P774" s="159"/>
      <c r="Q774" s="159"/>
      <c r="R774" s="159"/>
      <c r="S774" s="159"/>
      <c r="T774" s="159"/>
    </row>
    <row r="775" spans="1:20" ht="12" customHeight="1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159"/>
      <c r="P775" s="159"/>
      <c r="Q775" s="159"/>
      <c r="R775" s="159"/>
      <c r="S775" s="159"/>
      <c r="T775" s="159"/>
    </row>
    <row r="776" spans="1:20" ht="12" customHeight="1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159"/>
      <c r="P776" s="159"/>
      <c r="Q776" s="159"/>
      <c r="R776" s="159"/>
      <c r="S776" s="159"/>
      <c r="T776" s="159"/>
    </row>
    <row r="777" spans="1:20" ht="12" customHeight="1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159"/>
      <c r="P777" s="159"/>
      <c r="Q777" s="159"/>
      <c r="R777" s="159"/>
      <c r="S777" s="159"/>
      <c r="T777" s="159"/>
    </row>
    <row r="778" spans="1:20" ht="12" customHeight="1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159"/>
      <c r="P778" s="159"/>
      <c r="Q778" s="159"/>
      <c r="R778" s="159"/>
      <c r="S778" s="159"/>
      <c r="T778" s="159"/>
    </row>
    <row r="779" spans="1:20" ht="12" customHeight="1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159"/>
      <c r="P779" s="159"/>
      <c r="Q779" s="159"/>
      <c r="R779" s="159"/>
      <c r="S779" s="159"/>
      <c r="T779" s="159"/>
    </row>
    <row r="780" spans="1:20" ht="12" customHeight="1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159"/>
      <c r="P780" s="159"/>
      <c r="Q780" s="159"/>
      <c r="R780" s="159"/>
      <c r="S780" s="159"/>
      <c r="T780" s="159"/>
    </row>
    <row r="781" spans="1:20" ht="12" customHeight="1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159"/>
      <c r="P781" s="159"/>
      <c r="Q781" s="159"/>
      <c r="R781" s="159"/>
      <c r="S781" s="159"/>
      <c r="T781" s="159"/>
    </row>
    <row r="782" spans="1:20" ht="12" customHeight="1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159"/>
      <c r="P782" s="159"/>
      <c r="Q782" s="159"/>
      <c r="R782" s="159"/>
      <c r="S782" s="159"/>
      <c r="T782" s="159"/>
    </row>
    <row r="783" spans="1:20" ht="12" customHeight="1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159"/>
      <c r="P783" s="159"/>
      <c r="Q783" s="159"/>
      <c r="R783" s="159"/>
      <c r="S783" s="159"/>
      <c r="T783" s="159"/>
    </row>
    <row r="784" spans="1:20" ht="12" customHeight="1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159"/>
      <c r="P784" s="159"/>
      <c r="Q784" s="159"/>
      <c r="R784" s="159"/>
      <c r="S784" s="159"/>
      <c r="T784" s="159"/>
    </row>
    <row r="785" spans="1:20" ht="12" customHeight="1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159"/>
      <c r="P785" s="159"/>
      <c r="Q785" s="159"/>
      <c r="R785" s="159"/>
      <c r="S785" s="159"/>
      <c r="T785" s="159"/>
    </row>
    <row r="786" spans="1:20" ht="12" customHeight="1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159"/>
      <c r="P786" s="159"/>
      <c r="Q786" s="159"/>
      <c r="R786" s="159"/>
      <c r="S786" s="159"/>
      <c r="T786" s="159"/>
    </row>
    <row r="787" spans="1:20" ht="12" customHeight="1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159"/>
      <c r="P787" s="159"/>
      <c r="Q787" s="159"/>
      <c r="R787" s="159"/>
      <c r="S787" s="159"/>
      <c r="T787" s="159"/>
    </row>
    <row r="788" spans="1:20" ht="12" customHeight="1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159"/>
      <c r="P788" s="159"/>
      <c r="Q788" s="159"/>
      <c r="R788" s="159"/>
      <c r="S788" s="159"/>
      <c r="T788" s="159"/>
    </row>
    <row r="789" spans="1:20" ht="12" customHeight="1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159"/>
      <c r="P789" s="159"/>
      <c r="Q789" s="159"/>
      <c r="R789" s="159"/>
      <c r="S789" s="159"/>
      <c r="T789" s="159"/>
    </row>
    <row r="790" spans="1:20" ht="12" customHeight="1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159"/>
      <c r="P790" s="159"/>
      <c r="Q790" s="159"/>
      <c r="R790" s="159"/>
      <c r="S790" s="159"/>
      <c r="T790" s="159"/>
    </row>
    <row r="791" spans="1:20" ht="12" customHeight="1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159"/>
      <c r="P791" s="159"/>
      <c r="Q791" s="159"/>
      <c r="R791" s="159"/>
      <c r="S791" s="159"/>
      <c r="T791" s="159"/>
    </row>
    <row r="792" spans="1:20" ht="12" customHeight="1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159"/>
      <c r="P792" s="159"/>
      <c r="Q792" s="159"/>
      <c r="R792" s="159"/>
      <c r="S792" s="159"/>
      <c r="T792" s="159"/>
    </row>
    <row r="793" spans="1:20" ht="12" customHeight="1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159"/>
      <c r="P793" s="159"/>
      <c r="Q793" s="159"/>
      <c r="R793" s="159"/>
      <c r="S793" s="159"/>
      <c r="T793" s="159"/>
    </row>
    <row r="794" spans="1:20" ht="12" customHeight="1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159"/>
      <c r="P794" s="159"/>
      <c r="Q794" s="159"/>
      <c r="R794" s="159"/>
      <c r="S794" s="159"/>
      <c r="T794" s="159"/>
    </row>
    <row r="795" spans="1:20" ht="12" customHeight="1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159"/>
      <c r="P795" s="159"/>
      <c r="Q795" s="159"/>
      <c r="R795" s="159"/>
      <c r="S795" s="159"/>
      <c r="T795" s="159"/>
    </row>
    <row r="796" spans="1:20" ht="12" customHeight="1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159"/>
      <c r="P796" s="159"/>
      <c r="Q796" s="159"/>
      <c r="R796" s="159"/>
      <c r="S796" s="159"/>
      <c r="T796" s="159"/>
    </row>
    <row r="797" spans="1:20" ht="12" customHeight="1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159"/>
      <c r="P797" s="159"/>
      <c r="Q797" s="159"/>
      <c r="R797" s="159"/>
      <c r="S797" s="159"/>
      <c r="T797" s="159"/>
    </row>
    <row r="798" spans="1:20" ht="12" customHeight="1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159"/>
      <c r="P798" s="159"/>
      <c r="Q798" s="159"/>
      <c r="R798" s="159"/>
      <c r="S798" s="159"/>
      <c r="T798" s="159"/>
    </row>
    <row r="799" spans="1:20" ht="12" customHeight="1">
      <c r="A799" s="159"/>
      <c r="B799" s="159"/>
      <c r="C799" s="159"/>
      <c r="D799" s="159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O799" s="159"/>
      <c r="P799" s="159"/>
      <c r="Q799" s="159"/>
      <c r="R799" s="159"/>
      <c r="S799" s="159"/>
      <c r="T799" s="159"/>
    </row>
    <row r="800" spans="1:20" ht="12" customHeight="1">
      <c r="A800" s="159"/>
      <c r="B800" s="159"/>
      <c r="C800" s="159"/>
      <c r="D800" s="159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O800" s="159"/>
      <c r="P800" s="159"/>
      <c r="Q800" s="159"/>
      <c r="R800" s="159"/>
      <c r="S800" s="159"/>
      <c r="T800" s="159"/>
    </row>
    <row r="801" spans="1:20" ht="12" customHeight="1">
      <c r="A801" s="159"/>
      <c r="B801" s="159"/>
      <c r="C801" s="159"/>
      <c r="D801" s="159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O801" s="159"/>
      <c r="P801" s="159"/>
      <c r="Q801" s="159"/>
      <c r="R801" s="159"/>
      <c r="S801" s="159"/>
      <c r="T801" s="159"/>
    </row>
    <row r="802" spans="1:20" ht="12" customHeight="1">
      <c r="A802" s="159"/>
      <c r="B802" s="159"/>
      <c r="C802" s="159"/>
      <c r="D802" s="159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O802" s="159"/>
      <c r="P802" s="159"/>
      <c r="Q802" s="159"/>
      <c r="R802" s="159"/>
      <c r="S802" s="159"/>
      <c r="T802" s="159"/>
    </row>
    <row r="803" spans="1:20" ht="12" customHeight="1">
      <c r="A803" s="159"/>
      <c r="B803" s="159"/>
      <c r="C803" s="159"/>
      <c r="D803" s="159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O803" s="159"/>
      <c r="P803" s="159"/>
      <c r="Q803" s="159"/>
      <c r="R803" s="159"/>
      <c r="S803" s="159"/>
      <c r="T803" s="159"/>
    </row>
    <row r="804" spans="1:20" ht="12" customHeight="1">
      <c r="A804" s="159"/>
      <c r="B804" s="159"/>
      <c r="C804" s="159"/>
      <c r="D804" s="159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O804" s="159"/>
      <c r="P804" s="159"/>
      <c r="Q804" s="159"/>
      <c r="R804" s="159"/>
      <c r="S804" s="159"/>
      <c r="T804" s="159"/>
    </row>
    <row r="805" spans="1:20" ht="12" customHeight="1">
      <c r="A805" s="159"/>
      <c r="B805" s="159"/>
      <c r="C805" s="159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O805" s="159"/>
      <c r="P805" s="159"/>
      <c r="Q805" s="159"/>
      <c r="R805" s="159"/>
      <c r="S805" s="159"/>
      <c r="T805" s="159"/>
    </row>
    <row r="806" spans="1:20" ht="12" customHeight="1">
      <c r="A806" s="159"/>
      <c r="B806" s="159"/>
      <c r="C806" s="159"/>
      <c r="D806" s="159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O806" s="159"/>
      <c r="P806" s="159"/>
      <c r="Q806" s="159"/>
      <c r="R806" s="159"/>
      <c r="S806" s="159"/>
      <c r="T806" s="159"/>
    </row>
    <row r="807" spans="1:20" ht="12" customHeight="1">
      <c r="A807" s="159"/>
      <c r="B807" s="159"/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159"/>
      <c r="P807" s="159"/>
      <c r="Q807" s="159"/>
      <c r="R807" s="159"/>
      <c r="S807" s="159"/>
      <c r="T807" s="159"/>
    </row>
    <row r="808" spans="1:20" ht="12" customHeight="1">
      <c r="A808" s="159"/>
      <c r="B808" s="159"/>
      <c r="C808" s="159"/>
      <c r="D808" s="159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O808" s="159"/>
      <c r="P808" s="159"/>
      <c r="Q808" s="159"/>
      <c r="R808" s="159"/>
      <c r="S808" s="159"/>
      <c r="T808" s="159"/>
    </row>
    <row r="809" spans="1:20" ht="12" customHeight="1">
      <c r="A809" s="159"/>
      <c r="B809" s="159"/>
      <c r="C809" s="159"/>
      <c r="D809" s="159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O809" s="159"/>
      <c r="P809" s="159"/>
      <c r="Q809" s="159"/>
      <c r="R809" s="159"/>
      <c r="S809" s="159"/>
      <c r="T809" s="159"/>
    </row>
    <row r="810" spans="1:20" ht="12" customHeight="1">
      <c r="A810" s="159"/>
      <c r="B810" s="159"/>
      <c r="C810" s="159"/>
      <c r="D810" s="159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O810" s="159"/>
      <c r="P810" s="159"/>
      <c r="Q810" s="159"/>
      <c r="R810" s="159"/>
      <c r="S810" s="159"/>
      <c r="T810" s="159"/>
    </row>
    <row r="811" spans="1:20" ht="12" customHeight="1">
      <c r="A811" s="159"/>
      <c r="B811" s="159"/>
      <c r="C811" s="159"/>
      <c r="D811" s="159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O811" s="159"/>
      <c r="P811" s="159"/>
      <c r="Q811" s="159"/>
      <c r="R811" s="159"/>
      <c r="S811" s="159"/>
      <c r="T811" s="159"/>
    </row>
    <row r="812" spans="1:20" ht="12" customHeight="1">
      <c r="A812" s="159"/>
      <c r="B812" s="159"/>
      <c r="C812" s="159"/>
      <c r="D812" s="159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O812" s="159"/>
      <c r="P812" s="159"/>
      <c r="Q812" s="159"/>
      <c r="R812" s="159"/>
      <c r="S812" s="159"/>
      <c r="T812" s="159"/>
    </row>
    <row r="813" spans="1:20" ht="12" customHeight="1">
      <c r="A813" s="159"/>
      <c r="B813" s="159"/>
      <c r="C813" s="159"/>
      <c r="D813" s="159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O813" s="159"/>
      <c r="P813" s="159"/>
      <c r="Q813" s="159"/>
      <c r="R813" s="159"/>
      <c r="S813" s="159"/>
      <c r="T813" s="159"/>
    </row>
    <row r="814" spans="1:20" ht="12" customHeight="1">
      <c r="A814" s="159"/>
      <c r="B814" s="159"/>
      <c r="C814" s="159"/>
      <c r="D814" s="159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O814" s="159"/>
      <c r="P814" s="159"/>
      <c r="Q814" s="159"/>
      <c r="R814" s="159"/>
      <c r="S814" s="159"/>
      <c r="T814" s="159"/>
    </row>
    <row r="815" spans="1:20" ht="12" customHeight="1">
      <c r="A815" s="159"/>
      <c r="B815" s="159"/>
      <c r="C815" s="159"/>
      <c r="D815" s="159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O815" s="159"/>
      <c r="P815" s="159"/>
      <c r="Q815" s="159"/>
      <c r="R815" s="159"/>
      <c r="S815" s="159"/>
      <c r="T815" s="159"/>
    </row>
    <row r="816" spans="1:20" ht="12" customHeight="1">
      <c r="A816" s="159"/>
      <c r="B816" s="159"/>
      <c r="C816" s="159"/>
      <c r="D816" s="159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O816" s="159"/>
      <c r="P816" s="159"/>
      <c r="Q816" s="159"/>
      <c r="R816" s="159"/>
      <c r="S816" s="159"/>
      <c r="T816" s="159"/>
    </row>
    <row r="817" spans="1:20" ht="12" customHeight="1">
      <c r="A817" s="159"/>
      <c r="B817" s="159"/>
      <c r="C817" s="159"/>
      <c r="D817" s="159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O817" s="159"/>
      <c r="P817" s="159"/>
      <c r="Q817" s="159"/>
      <c r="R817" s="159"/>
      <c r="S817" s="159"/>
      <c r="T817" s="159"/>
    </row>
    <row r="818" spans="1:20" ht="12" customHeight="1">
      <c r="A818" s="159"/>
      <c r="B818" s="159"/>
      <c r="C818" s="159"/>
      <c r="D818" s="159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O818" s="159"/>
      <c r="P818" s="159"/>
      <c r="Q818" s="159"/>
      <c r="R818" s="159"/>
      <c r="S818" s="159"/>
      <c r="T818" s="159"/>
    </row>
    <row r="819" spans="1:20" ht="12" customHeight="1">
      <c r="A819" s="159"/>
      <c r="B819" s="159"/>
      <c r="C819" s="159"/>
      <c r="D819" s="159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O819" s="159"/>
      <c r="P819" s="159"/>
      <c r="Q819" s="159"/>
      <c r="R819" s="159"/>
      <c r="S819" s="159"/>
      <c r="T819" s="159"/>
    </row>
    <row r="820" spans="1:20" ht="12" customHeight="1">
      <c r="A820" s="159"/>
      <c r="B820" s="159"/>
      <c r="C820" s="159"/>
      <c r="D820" s="159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O820" s="159"/>
      <c r="P820" s="159"/>
      <c r="Q820" s="159"/>
      <c r="R820" s="159"/>
      <c r="S820" s="159"/>
      <c r="T820" s="159"/>
    </row>
    <row r="821" spans="1:20" ht="12" customHeight="1">
      <c r="A821" s="159"/>
      <c r="B821" s="159"/>
      <c r="C821" s="159"/>
      <c r="D821" s="159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O821" s="159"/>
      <c r="P821" s="159"/>
      <c r="Q821" s="159"/>
      <c r="R821" s="159"/>
      <c r="S821" s="159"/>
      <c r="T821" s="159"/>
    </row>
    <row r="822" spans="1:20" ht="12" customHeight="1">
      <c r="A822" s="159"/>
      <c r="B822" s="159"/>
      <c r="C822" s="159"/>
      <c r="D822" s="159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O822" s="159"/>
      <c r="P822" s="159"/>
      <c r="Q822" s="159"/>
      <c r="R822" s="159"/>
      <c r="S822" s="159"/>
      <c r="T822" s="159"/>
    </row>
    <row r="823" spans="1:20" ht="12" customHeight="1">
      <c r="A823" s="159"/>
      <c r="B823" s="159"/>
      <c r="C823" s="159"/>
      <c r="D823" s="159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O823" s="159"/>
      <c r="P823" s="159"/>
      <c r="Q823" s="159"/>
      <c r="R823" s="159"/>
      <c r="S823" s="159"/>
      <c r="T823" s="159"/>
    </row>
    <row r="824" spans="1:20" ht="12" customHeight="1">
      <c r="A824" s="159"/>
      <c r="B824" s="159"/>
      <c r="C824" s="159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O824" s="159"/>
      <c r="P824" s="159"/>
      <c r="Q824" s="159"/>
      <c r="R824" s="159"/>
      <c r="S824" s="159"/>
      <c r="T824" s="159"/>
    </row>
    <row r="825" spans="1:20" ht="12" customHeight="1">
      <c r="A825" s="159"/>
      <c r="B825" s="159"/>
      <c r="C825" s="159"/>
      <c r="D825" s="159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O825" s="159"/>
      <c r="P825" s="159"/>
      <c r="Q825" s="159"/>
      <c r="R825" s="159"/>
      <c r="S825" s="159"/>
      <c r="T825" s="159"/>
    </row>
    <row r="826" spans="1:20" ht="12" customHeight="1">
      <c r="A826" s="159"/>
      <c r="B826" s="159"/>
      <c r="C826" s="159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O826" s="159"/>
      <c r="P826" s="159"/>
      <c r="Q826" s="159"/>
      <c r="R826" s="159"/>
      <c r="S826" s="159"/>
      <c r="T826" s="159"/>
    </row>
    <row r="827" spans="1:20" ht="12" customHeight="1">
      <c r="A827" s="159"/>
      <c r="B827" s="159"/>
      <c r="C827" s="159"/>
      <c r="D827" s="159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O827" s="159"/>
      <c r="P827" s="159"/>
      <c r="Q827" s="159"/>
      <c r="R827" s="159"/>
      <c r="S827" s="159"/>
      <c r="T827" s="159"/>
    </row>
    <row r="828" spans="1:20" ht="12" customHeight="1">
      <c r="A828" s="159"/>
      <c r="B828" s="159"/>
      <c r="C828" s="159"/>
      <c r="D828" s="159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O828" s="159"/>
      <c r="P828" s="159"/>
      <c r="Q828" s="159"/>
      <c r="R828" s="159"/>
      <c r="S828" s="159"/>
      <c r="T828" s="159"/>
    </row>
    <row r="829" spans="1:20" ht="12" customHeight="1">
      <c r="A829" s="159"/>
      <c r="B829" s="159"/>
      <c r="C829" s="159"/>
      <c r="D829" s="159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O829" s="159"/>
      <c r="P829" s="159"/>
      <c r="Q829" s="159"/>
      <c r="R829" s="159"/>
      <c r="S829" s="159"/>
      <c r="T829" s="159"/>
    </row>
    <row r="830" spans="1:20" ht="12" customHeight="1">
      <c r="A830" s="159"/>
      <c r="B830" s="159"/>
      <c r="C830" s="159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159"/>
      <c r="P830" s="159"/>
      <c r="Q830" s="159"/>
      <c r="R830" s="159"/>
      <c r="S830" s="159"/>
      <c r="T830" s="159"/>
    </row>
    <row r="831" spans="1:20" ht="12" customHeight="1">
      <c r="A831" s="159"/>
      <c r="B831" s="159"/>
      <c r="C831" s="159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159"/>
      <c r="P831" s="159"/>
      <c r="Q831" s="159"/>
      <c r="R831" s="159"/>
      <c r="S831" s="159"/>
      <c r="T831" s="159"/>
    </row>
    <row r="832" spans="1:20" ht="12" customHeight="1">
      <c r="A832" s="159"/>
      <c r="B832" s="159"/>
      <c r="C832" s="159"/>
      <c r="D832" s="159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O832" s="159"/>
      <c r="P832" s="159"/>
      <c r="Q832" s="159"/>
      <c r="R832" s="159"/>
      <c r="S832" s="159"/>
      <c r="T832" s="159"/>
    </row>
    <row r="833" spans="1:20" ht="12" customHeight="1">
      <c r="A833" s="159"/>
      <c r="B833" s="159"/>
      <c r="C833" s="159"/>
      <c r="D833" s="159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O833" s="159"/>
      <c r="P833" s="159"/>
      <c r="Q833" s="159"/>
      <c r="R833" s="159"/>
      <c r="S833" s="159"/>
      <c r="T833" s="159"/>
    </row>
    <row r="834" spans="1:20" ht="12" customHeight="1">
      <c r="A834" s="159"/>
      <c r="B834" s="159"/>
      <c r="C834" s="159"/>
      <c r="D834" s="159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O834" s="159"/>
      <c r="P834" s="159"/>
      <c r="Q834" s="159"/>
      <c r="R834" s="159"/>
      <c r="S834" s="159"/>
      <c r="T834" s="159"/>
    </row>
    <row r="835" spans="1:20" ht="12" customHeight="1">
      <c r="A835" s="159"/>
      <c r="B835" s="159"/>
      <c r="C835" s="159"/>
      <c r="D835" s="159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O835" s="159"/>
      <c r="P835" s="159"/>
      <c r="Q835" s="159"/>
      <c r="R835" s="159"/>
      <c r="S835" s="159"/>
      <c r="T835" s="159"/>
    </row>
    <row r="836" spans="1:20" ht="12" customHeight="1">
      <c r="A836" s="159"/>
      <c r="B836" s="159"/>
      <c r="C836" s="159"/>
      <c r="D836" s="159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O836" s="159"/>
      <c r="P836" s="159"/>
      <c r="Q836" s="159"/>
      <c r="R836" s="159"/>
      <c r="S836" s="159"/>
      <c r="T836" s="159"/>
    </row>
    <row r="837" spans="1:20" ht="12" customHeight="1">
      <c r="A837" s="159"/>
      <c r="B837" s="159"/>
      <c r="C837" s="159"/>
      <c r="D837" s="159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O837" s="159"/>
      <c r="P837" s="159"/>
      <c r="Q837" s="159"/>
      <c r="R837" s="159"/>
      <c r="S837" s="159"/>
      <c r="T837" s="159"/>
    </row>
    <row r="838" spans="1:20" ht="12" customHeight="1">
      <c r="A838" s="159"/>
      <c r="B838" s="159"/>
      <c r="C838" s="159"/>
      <c r="D838" s="159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O838" s="159"/>
      <c r="P838" s="159"/>
      <c r="Q838" s="159"/>
      <c r="R838" s="159"/>
      <c r="S838" s="159"/>
      <c r="T838" s="159"/>
    </row>
    <row r="839" spans="1:20" ht="12" customHeight="1">
      <c r="A839" s="159"/>
      <c r="B839" s="159"/>
      <c r="C839" s="159"/>
      <c r="D839" s="159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O839" s="159"/>
      <c r="P839" s="159"/>
      <c r="Q839" s="159"/>
      <c r="R839" s="159"/>
      <c r="S839" s="159"/>
      <c r="T839" s="159"/>
    </row>
    <row r="840" spans="1:20" ht="12" customHeight="1">
      <c r="A840" s="159"/>
      <c r="B840" s="159"/>
      <c r="C840" s="159"/>
      <c r="D840" s="159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O840" s="159"/>
      <c r="P840" s="159"/>
      <c r="Q840" s="159"/>
      <c r="R840" s="159"/>
      <c r="S840" s="159"/>
      <c r="T840" s="159"/>
    </row>
    <row r="841" spans="1:20" ht="12" customHeight="1">
      <c r="A841" s="159"/>
      <c r="B841" s="159"/>
      <c r="C841" s="159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O841" s="159"/>
      <c r="P841" s="159"/>
      <c r="Q841" s="159"/>
      <c r="R841" s="159"/>
      <c r="S841" s="159"/>
      <c r="T841" s="159"/>
    </row>
    <row r="842" spans="1:20" ht="12" customHeight="1">
      <c r="A842" s="159"/>
      <c r="B842" s="159"/>
      <c r="C842" s="159"/>
      <c r="D842" s="159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O842" s="159"/>
      <c r="P842" s="159"/>
      <c r="Q842" s="159"/>
      <c r="R842" s="159"/>
      <c r="S842" s="159"/>
      <c r="T842" s="159"/>
    </row>
    <row r="843" spans="1:20" ht="12" customHeight="1">
      <c r="A843" s="159"/>
      <c r="B843" s="159"/>
      <c r="C843" s="159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O843" s="159"/>
      <c r="P843" s="159"/>
      <c r="Q843" s="159"/>
      <c r="R843" s="159"/>
      <c r="S843" s="159"/>
      <c r="T843" s="159"/>
    </row>
    <row r="844" spans="1:20" ht="12" customHeight="1">
      <c r="A844" s="159"/>
      <c r="B844" s="159"/>
      <c r="C844" s="159"/>
      <c r="D844" s="159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O844" s="159"/>
      <c r="P844" s="159"/>
      <c r="Q844" s="159"/>
      <c r="R844" s="159"/>
      <c r="S844" s="159"/>
      <c r="T844" s="159"/>
    </row>
    <row r="845" spans="1:20" ht="12" customHeight="1">
      <c r="A845" s="159"/>
      <c r="B845" s="159"/>
      <c r="C845" s="159"/>
      <c r="D845" s="159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O845" s="159"/>
      <c r="P845" s="159"/>
      <c r="Q845" s="159"/>
      <c r="R845" s="159"/>
      <c r="S845" s="159"/>
      <c r="T845" s="159"/>
    </row>
    <row r="846" spans="1:20" ht="12" customHeight="1">
      <c r="A846" s="159"/>
      <c r="B846" s="159"/>
      <c r="C846" s="159"/>
      <c r="D846" s="159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O846" s="159"/>
      <c r="P846" s="159"/>
      <c r="Q846" s="159"/>
      <c r="R846" s="159"/>
      <c r="S846" s="159"/>
      <c r="T846" s="159"/>
    </row>
    <row r="847" spans="1:20" ht="12" customHeight="1">
      <c r="A847" s="159"/>
      <c r="B847" s="159"/>
      <c r="C847" s="159"/>
      <c r="D847" s="159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O847" s="159"/>
      <c r="P847" s="159"/>
      <c r="Q847" s="159"/>
      <c r="R847" s="159"/>
      <c r="S847" s="159"/>
      <c r="T847" s="159"/>
    </row>
    <row r="848" spans="1:20" ht="12" customHeight="1">
      <c r="A848" s="159"/>
      <c r="B848" s="159"/>
      <c r="C848" s="159"/>
      <c r="D848" s="159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O848" s="159"/>
      <c r="P848" s="159"/>
      <c r="Q848" s="159"/>
      <c r="R848" s="159"/>
      <c r="S848" s="159"/>
      <c r="T848" s="159"/>
    </row>
    <row r="849" spans="1:20" ht="12" customHeight="1">
      <c r="A849" s="159"/>
      <c r="B849" s="159"/>
      <c r="C849" s="159"/>
      <c r="D849" s="159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O849" s="159"/>
      <c r="P849" s="159"/>
      <c r="Q849" s="159"/>
      <c r="R849" s="159"/>
      <c r="S849" s="159"/>
      <c r="T849" s="159"/>
    </row>
    <row r="850" spans="1:20" ht="12" customHeight="1">
      <c r="A850" s="159"/>
      <c r="B850" s="159"/>
      <c r="C850" s="159"/>
      <c r="D850" s="159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O850" s="159"/>
      <c r="P850" s="159"/>
      <c r="Q850" s="159"/>
      <c r="R850" s="159"/>
      <c r="S850" s="159"/>
      <c r="T850" s="159"/>
    </row>
    <row r="851" spans="1:20" ht="12" customHeight="1">
      <c r="A851" s="159"/>
      <c r="B851" s="159"/>
      <c r="C851" s="159"/>
      <c r="D851" s="159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O851" s="159"/>
      <c r="P851" s="159"/>
      <c r="Q851" s="159"/>
      <c r="R851" s="159"/>
      <c r="S851" s="159"/>
      <c r="T851" s="159"/>
    </row>
    <row r="852" spans="1:20" ht="12" customHeight="1">
      <c r="A852" s="159"/>
      <c r="B852" s="159"/>
      <c r="C852" s="159"/>
      <c r="D852" s="159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O852" s="159"/>
      <c r="P852" s="159"/>
      <c r="Q852" s="159"/>
      <c r="R852" s="159"/>
      <c r="S852" s="159"/>
      <c r="T852" s="159"/>
    </row>
    <row r="853" spans="1:20" ht="12" customHeight="1">
      <c r="A853" s="159"/>
      <c r="B853" s="159"/>
      <c r="C853" s="159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159"/>
      <c r="P853" s="159"/>
      <c r="Q853" s="159"/>
      <c r="R853" s="159"/>
      <c r="S853" s="159"/>
      <c r="T853" s="159"/>
    </row>
    <row r="854" spans="1:20" ht="12" customHeight="1">
      <c r="A854" s="159"/>
      <c r="B854" s="159"/>
      <c r="C854" s="159"/>
      <c r="D854" s="159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O854" s="159"/>
      <c r="P854" s="159"/>
      <c r="Q854" s="159"/>
      <c r="R854" s="159"/>
      <c r="S854" s="159"/>
      <c r="T854" s="159"/>
    </row>
    <row r="855" spans="1:20" ht="12" customHeight="1">
      <c r="A855" s="159"/>
      <c r="B855" s="159"/>
      <c r="C855" s="159"/>
      <c r="D855" s="159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O855" s="159"/>
      <c r="P855" s="159"/>
      <c r="Q855" s="159"/>
      <c r="R855" s="159"/>
      <c r="S855" s="159"/>
      <c r="T855" s="159"/>
    </row>
    <row r="856" spans="1:20" ht="12" customHeight="1">
      <c r="A856" s="159"/>
      <c r="B856" s="159"/>
      <c r="C856" s="159"/>
      <c r="D856" s="159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O856" s="159"/>
      <c r="P856" s="159"/>
      <c r="Q856" s="159"/>
      <c r="R856" s="159"/>
      <c r="S856" s="159"/>
      <c r="T856" s="159"/>
    </row>
    <row r="857" spans="1:20" ht="12" customHeight="1">
      <c r="A857" s="159"/>
      <c r="B857" s="159"/>
      <c r="C857" s="159"/>
      <c r="D857" s="159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O857" s="159"/>
      <c r="P857" s="159"/>
      <c r="Q857" s="159"/>
      <c r="R857" s="159"/>
      <c r="S857" s="159"/>
      <c r="T857" s="159"/>
    </row>
    <row r="858" spans="1:20" ht="12" customHeight="1">
      <c r="A858" s="159"/>
      <c r="B858" s="159"/>
      <c r="C858" s="159"/>
      <c r="D858" s="159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O858" s="159"/>
      <c r="P858" s="159"/>
      <c r="Q858" s="159"/>
      <c r="R858" s="159"/>
      <c r="S858" s="159"/>
      <c r="T858" s="159"/>
    </row>
    <row r="859" spans="1:20" ht="12" customHeight="1">
      <c r="A859" s="159"/>
      <c r="B859" s="159"/>
      <c r="C859" s="159"/>
      <c r="D859" s="159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O859" s="159"/>
      <c r="P859" s="159"/>
      <c r="Q859" s="159"/>
      <c r="R859" s="159"/>
      <c r="S859" s="159"/>
      <c r="T859" s="159"/>
    </row>
    <row r="860" spans="1:20" ht="12" customHeight="1">
      <c r="A860" s="159"/>
      <c r="B860" s="159"/>
      <c r="C860" s="159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O860" s="159"/>
      <c r="P860" s="159"/>
      <c r="Q860" s="159"/>
      <c r="R860" s="159"/>
      <c r="S860" s="159"/>
      <c r="T860" s="159"/>
    </row>
    <row r="861" spans="1:20" ht="12" customHeight="1">
      <c r="A861" s="159"/>
      <c r="B861" s="159"/>
      <c r="C861" s="159"/>
      <c r="D861" s="159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O861" s="159"/>
      <c r="P861" s="159"/>
      <c r="Q861" s="159"/>
      <c r="R861" s="159"/>
      <c r="S861" s="159"/>
      <c r="T861" s="159"/>
    </row>
    <row r="862" spans="1:20" ht="12" customHeight="1">
      <c r="A862" s="159"/>
      <c r="B862" s="159"/>
      <c r="C862" s="159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O862" s="159"/>
      <c r="P862" s="159"/>
      <c r="Q862" s="159"/>
      <c r="R862" s="159"/>
      <c r="S862" s="159"/>
      <c r="T862" s="159"/>
    </row>
    <row r="863" spans="1:20" ht="12" customHeight="1">
      <c r="A863" s="159"/>
      <c r="B863" s="159"/>
      <c r="C863" s="159"/>
      <c r="D863" s="159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O863" s="159"/>
      <c r="P863" s="159"/>
      <c r="Q863" s="159"/>
      <c r="R863" s="159"/>
      <c r="S863" s="159"/>
      <c r="T863" s="159"/>
    </row>
    <row r="864" spans="1:20" ht="12" customHeight="1">
      <c r="A864" s="159"/>
      <c r="B864" s="159"/>
      <c r="C864" s="159"/>
      <c r="D864" s="159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O864" s="159"/>
      <c r="P864" s="159"/>
      <c r="Q864" s="159"/>
      <c r="R864" s="159"/>
      <c r="S864" s="159"/>
      <c r="T864" s="159"/>
    </row>
    <row r="865" spans="1:20" ht="12" customHeight="1">
      <c r="A865" s="159"/>
      <c r="B865" s="159"/>
      <c r="C865" s="159"/>
      <c r="D865" s="159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O865" s="159"/>
      <c r="P865" s="159"/>
      <c r="Q865" s="159"/>
      <c r="R865" s="159"/>
      <c r="S865" s="159"/>
      <c r="T865" s="159"/>
    </row>
    <row r="866" spans="1:20" ht="12" customHeight="1">
      <c r="A866" s="159"/>
      <c r="B866" s="159"/>
      <c r="C866" s="159"/>
      <c r="D866" s="159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O866" s="159"/>
      <c r="P866" s="159"/>
      <c r="Q866" s="159"/>
      <c r="R866" s="159"/>
      <c r="S866" s="159"/>
      <c r="T866" s="159"/>
    </row>
    <row r="867" spans="1:20" ht="12" customHeight="1">
      <c r="A867" s="159"/>
      <c r="B867" s="159"/>
      <c r="C867" s="159"/>
      <c r="D867" s="159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O867" s="159"/>
      <c r="P867" s="159"/>
      <c r="Q867" s="159"/>
      <c r="R867" s="159"/>
      <c r="S867" s="159"/>
      <c r="T867" s="159"/>
    </row>
    <row r="868" spans="1:20" ht="12" customHeight="1">
      <c r="A868" s="159"/>
      <c r="B868" s="159"/>
      <c r="C868" s="159"/>
      <c r="D868" s="159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O868" s="159"/>
      <c r="P868" s="159"/>
      <c r="Q868" s="159"/>
      <c r="R868" s="159"/>
      <c r="S868" s="159"/>
      <c r="T868" s="159"/>
    </row>
    <row r="869" spans="1:20" ht="12" customHeight="1">
      <c r="A869" s="159"/>
      <c r="B869" s="159"/>
      <c r="C869" s="159"/>
      <c r="D869" s="159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O869" s="159"/>
      <c r="P869" s="159"/>
      <c r="Q869" s="159"/>
      <c r="R869" s="159"/>
      <c r="S869" s="159"/>
      <c r="T869" s="159"/>
    </row>
    <row r="870" spans="1:20" ht="12" customHeight="1">
      <c r="A870" s="159"/>
      <c r="B870" s="159"/>
      <c r="C870" s="159"/>
      <c r="D870" s="159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O870" s="159"/>
      <c r="P870" s="159"/>
      <c r="Q870" s="159"/>
      <c r="R870" s="159"/>
      <c r="S870" s="159"/>
      <c r="T870" s="159"/>
    </row>
    <row r="871" spans="1:20" ht="12" customHeight="1">
      <c r="A871" s="159"/>
      <c r="B871" s="159"/>
      <c r="C871" s="159"/>
      <c r="D871" s="159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O871" s="159"/>
      <c r="P871" s="159"/>
      <c r="Q871" s="159"/>
      <c r="R871" s="159"/>
      <c r="S871" s="159"/>
      <c r="T871" s="159"/>
    </row>
    <row r="872" spans="1:20" ht="12" customHeight="1">
      <c r="A872" s="159"/>
      <c r="B872" s="159"/>
      <c r="C872" s="159"/>
      <c r="D872" s="159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O872" s="159"/>
      <c r="P872" s="159"/>
      <c r="Q872" s="159"/>
      <c r="R872" s="159"/>
      <c r="S872" s="159"/>
      <c r="T872" s="159"/>
    </row>
    <row r="873" spans="1:20" ht="12" customHeight="1">
      <c r="A873" s="159"/>
      <c r="B873" s="159"/>
      <c r="C873" s="159"/>
      <c r="D873" s="159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O873" s="159"/>
      <c r="P873" s="159"/>
      <c r="Q873" s="159"/>
      <c r="R873" s="159"/>
      <c r="S873" s="159"/>
      <c r="T873" s="159"/>
    </row>
    <row r="874" spans="1:20" ht="12" customHeight="1">
      <c r="A874" s="159"/>
      <c r="B874" s="159"/>
      <c r="C874" s="159"/>
      <c r="D874" s="159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O874" s="159"/>
      <c r="P874" s="159"/>
      <c r="Q874" s="159"/>
      <c r="R874" s="159"/>
      <c r="S874" s="159"/>
      <c r="T874" s="159"/>
    </row>
    <row r="875" spans="1:20" ht="12" customHeight="1">
      <c r="A875" s="159"/>
      <c r="B875" s="159"/>
      <c r="C875" s="159"/>
      <c r="D875" s="159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O875" s="159"/>
      <c r="P875" s="159"/>
      <c r="Q875" s="159"/>
      <c r="R875" s="159"/>
      <c r="S875" s="159"/>
      <c r="T875" s="159"/>
    </row>
    <row r="876" spans="1:20" ht="12" customHeight="1">
      <c r="A876" s="159"/>
      <c r="B876" s="159"/>
      <c r="C876" s="159"/>
      <c r="D876" s="159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O876" s="159"/>
      <c r="P876" s="159"/>
      <c r="Q876" s="159"/>
      <c r="R876" s="159"/>
      <c r="S876" s="159"/>
      <c r="T876" s="159"/>
    </row>
    <row r="877" spans="1:20" ht="12" customHeight="1">
      <c r="A877" s="159"/>
      <c r="B877" s="159"/>
      <c r="C877" s="159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O877" s="159"/>
      <c r="P877" s="159"/>
      <c r="Q877" s="159"/>
      <c r="R877" s="159"/>
      <c r="S877" s="159"/>
      <c r="T877" s="159"/>
    </row>
    <row r="878" spans="1:20" ht="12" customHeight="1">
      <c r="A878" s="159"/>
      <c r="B878" s="159"/>
      <c r="C878" s="159"/>
      <c r="D878" s="159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O878" s="159"/>
      <c r="P878" s="159"/>
      <c r="Q878" s="159"/>
      <c r="R878" s="159"/>
      <c r="S878" s="159"/>
      <c r="T878" s="159"/>
    </row>
    <row r="879" spans="1:20" ht="12" customHeight="1">
      <c r="A879" s="159"/>
      <c r="B879" s="159"/>
      <c r="C879" s="159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O879" s="159"/>
      <c r="P879" s="159"/>
      <c r="Q879" s="159"/>
      <c r="R879" s="159"/>
      <c r="S879" s="159"/>
      <c r="T879" s="159"/>
    </row>
    <row r="880" spans="1:20" ht="12" customHeight="1">
      <c r="A880" s="159"/>
      <c r="B880" s="159"/>
      <c r="C880" s="159"/>
      <c r="D880" s="159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O880" s="159"/>
      <c r="P880" s="159"/>
      <c r="Q880" s="159"/>
      <c r="R880" s="159"/>
      <c r="S880" s="159"/>
      <c r="T880" s="159"/>
    </row>
    <row r="881" spans="1:20" ht="12" customHeight="1">
      <c r="A881" s="159"/>
      <c r="B881" s="159"/>
      <c r="C881" s="159"/>
      <c r="D881" s="159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O881" s="159"/>
      <c r="P881" s="159"/>
      <c r="Q881" s="159"/>
      <c r="R881" s="159"/>
      <c r="S881" s="159"/>
      <c r="T881" s="159"/>
    </row>
    <row r="882" spans="1:20" ht="12" customHeight="1">
      <c r="A882" s="159"/>
      <c r="B882" s="159"/>
      <c r="C882" s="159"/>
      <c r="D882" s="159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O882" s="159"/>
      <c r="P882" s="159"/>
      <c r="Q882" s="159"/>
      <c r="R882" s="159"/>
      <c r="S882" s="159"/>
      <c r="T882" s="159"/>
    </row>
    <row r="883" spans="1:20" ht="12" customHeight="1">
      <c r="A883" s="159"/>
      <c r="B883" s="159"/>
      <c r="C883" s="159"/>
      <c r="D883" s="159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O883" s="159"/>
      <c r="P883" s="159"/>
      <c r="Q883" s="159"/>
      <c r="R883" s="159"/>
      <c r="S883" s="159"/>
      <c r="T883" s="159"/>
    </row>
    <row r="884" spans="1:20" ht="12" customHeight="1">
      <c r="A884" s="159"/>
      <c r="B884" s="159"/>
      <c r="C884" s="159"/>
      <c r="D884" s="159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O884" s="159"/>
      <c r="P884" s="159"/>
      <c r="Q884" s="159"/>
      <c r="R884" s="159"/>
      <c r="S884" s="159"/>
      <c r="T884" s="159"/>
    </row>
    <row r="885" spans="1:20" ht="12" customHeight="1">
      <c r="A885" s="159"/>
      <c r="B885" s="159"/>
      <c r="C885" s="159"/>
      <c r="D885" s="159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O885" s="159"/>
      <c r="P885" s="159"/>
      <c r="Q885" s="159"/>
      <c r="R885" s="159"/>
      <c r="S885" s="159"/>
      <c r="T885" s="159"/>
    </row>
    <row r="886" spans="1:20" ht="12" customHeight="1">
      <c r="A886" s="159"/>
      <c r="B886" s="159"/>
      <c r="C886" s="159"/>
      <c r="D886" s="159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O886" s="159"/>
      <c r="P886" s="159"/>
      <c r="Q886" s="159"/>
      <c r="R886" s="159"/>
      <c r="S886" s="159"/>
      <c r="T886" s="159"/>
    </row>
    <row r="887" spans="1:20" ht="12" customHeight="1">
      <c r="A887" s="159"/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59"/>
      <c r="Q887" s="159"/>
      <c r="R887" s="159"/>
      <c r="S887" s="159"/>
      <c r="T887" s="159"/>
    </row>
    <row r="888" spans="1:20" ht="12" customHeight="1">
      <c r="A888" s="159"/>
      <c r="B888" s="159"/>
      <c r="C888" s="159"/>
      <c r="D888" s="159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O888" s="159"/>
      <c r="P888" s="159"/>
      <c r="Q888" s="159"/>
      <c r="R888" s="159"/>
      <c r="S888" s="159"/>
      <c r="T888" s="159"/>
    </row>
    <row r="889" spans="1:20" ht="12" customHeight="1">
      <c r="A889" s="159"/>
      <c r="B889" s="159"/>
      <c r="C889" s="159"/>
      <c r="D889" s="159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O889" s="159"/>
      <c r="P889" s="159"/>
      <c r="Q889" s="159"/>
      <c r="R889" s="159"/>
      <c r="S889" s="159"/>
      <c r="T889" s="159"/>
    </row>
    <row r="890" spans="1:20" ht="12" customHeight="1">
      <c r="A890" s="159"/>
      <c r="B890" s="159"/>
      <c r="C890" s="159"/>
      <c r="D890" s="159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O890" s="159"/>
      <c r="P890" s="159"/>
      <c r="Q890" s="159"/>
      <c r="R890" s="159"/>
      <c r="S890" s="159"/>
      <c r="T890" s="159"/>
    </row>
    <row r="891" spans="1:20" ht="12" customHeight="1">
      <c r="A891" s="159"/>
      <c r="B891" s="159"/>
      <c r="C891" s="159"/>
      <c r="D891" s="159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O891" s="159"/>
      <c r="P891" s="159"/>
      <c r="Q891" s="159"/>
      <c r="R891" s="159"/>
      <c r="S891" s="159"/>
      <c r="T891" s="159"/>
    </row>
    <row r="892" spans="1:20" ht="12" customHeight="1">
      <c r="A892" s="159"/>
      <c r="B892" s="159"/>
      <c r="C892" s="159"/>
      <c r="D892" s="159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O892" s="159"/>
      <c r="P892" s="159"/>
      <c r="Q892" s="159"/>
      <c r="R892" s="159"/>
      <c r="S892" s="159"/>
      <c r="T892" s="159"/>
    </row>
    <row r="893" spans="1:20" ht="12" customHeight="1">
      <c r="A893" s="159"/>
      <c r="B893" s="159"/>
      <c r="C893" s="159"/>
      <c r="D893" s="159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O893" s="159"/>
      <c r="P893" s="159"/>
      <c r="Q893" s="159"/>
      <c r="R893" s="159"/>
      <c r="S893" s="159"/>
      <c r="T893" s="159"/>
    </row>
    <row r="894" spans="1:20" ht="12" customHeight="1">
      <c r="A894" s="159"/>
      <c r="B894" s="159"/>
      <c r="C894" s="159"/>
      <c r="D894" s="159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O894" s="159"/>
      <c r="P894" s="159"/>
      <c r="Q894" s="159"/>
      <c r="R894" s="159"/>
      <c r="S894" s="159"/>
      <c r="T894" s="159"/>
    </row>
    <row r="895" spans="1:20" ht="12" customHeight="1">
      <c r="A895" s="159"/>
      <c r="B895" s="159"/>
      <c r="C895" s="159"/>
      <c r="D895" s="159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O895" s="159"/>
      <c r="P895" s="159"/>
      <c r="Q895" s="159"/>
      <c r="R895" s="159"/>
      <c r="S895" s="159"/>
      <c r="T895" s="159"/>
    </row>
    <row r="896" spans="1:20" ht="12" customHeight="1">
      <c r="A896" s="159"/>
      <c r="B896" s="159"/>
      <c r="C896" s="159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O896" s="159"/>
      <c r="P896" s="159"/>
      <c r="Q896" s="159"/>
      <c r="R896" s="159"/>
      <c r="S896" s="159"/>
      <c r="T896" s="159"/>
    </row>
    <row r="897" spans="1:20" ht="12" customHeight="1">
      <c r="A897" s="159"/>
      <c r="B897" s="159"/>
      <c r="C897" s="159"/>
      <c r="D897" s="159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O897" s="159"/>
      <c r="P897" s="159"/>
      <c r="Q897" s="159"/>
      <c r="R897" s="159"/>
      <c r="S897" s="159"/>
      <c r="T897" s="159"/>
    </row>
    <row r="898" spans="1:20" ht="12" customHeight="1">
      <c r="A898" s="159"/>
      <c r="B898" s="159"/>
      <c r="C898" s="159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O898" s="159"/>
      <c r="P898" s="159"/>
      <c r="Q898" s="159"/>
      <c r="R898" s="159"/>
      <c r="S898" s="159"/>
      <c r="T898" s="159"/>
    </row>
    <row r="899" spans="1:20" ht="12" customHeight="1">
      <c r="A899" s="159"/>
      <c r="B899" s="159"/>
      <c r="C899" s="159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159"/>
      <c r="P899" s="159"/>
      <c r="Q899" s="159"/>
      <c r="R899" s="159"/>
      <c r="S899" s="159"/>
      <c r="T899" s="159"/>
    </row>
    <row r="900" spans="1:20" ht="12" customHeight="1">
      <c r="A900" s="159"/>
      <c r="B900" s="159"/>
      <c r="C900" s="159"/>
      <c r="D900" s="159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O900" s="159"/>
      <c r="P900" s="159"/>
      <c r="Q900" s="159"/>
      <c r="R900" s="159"/>
      <c r="S900" s="159"/>
      <c r="T900" s="159"/>
    </row>
    <row r="901" spans="1:20" ht="12" customHeight="1">
      <c r="A901" s="159"/>
      <c r="B901" s="159"/>
      <c r="C901" s="159"/>
      <c r="D901" s="159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O901" s="159"/>
      <c r="P901" s="159"/>
      <c r="Q901" s="159"/>
      <c r="R901" s="159"/>
      <c r="S901" s="159"/>
      <c r="T901" s="159"/>
    </row>
    <row r="902" spans="1:20" ht="12" customHeight="1">
      <c r="A902" s="159"/>
      <c r="B902" s="159"/>
      <c r="C902" s="159"/>
      <c r="D902" s="159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O902" s="159"/>
      <c r="P902" s="159"/>
      <c r="Q902" s="159"/>
      <c r="R902" s="159"/>
      <c r="S902" s="159"/>
      <c r="T902" s="159"/>
    </row>
    <row r="903" spans="1:20" ht="12" customHeight="1">
      <c r="A903" s="159"/>
      <c r="B903" s="159"/>
      <c r="C903" s="159"/>
      <c r="D903" s="159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O903" s="159"/>
      <c r="P903" s="159"/>
      <c r="Q903" s="159"/>
      <c r="R903" s="159"/>
      <c r="S903" s="159"/>
      <c r="T903" s="159"/>
    </row>
    <row r="904" spans="1:20" ht="12" customHeight="1">
      <c r="A904" s="159"/>
      <c r="B904" s="159"/>
      <c r="C904" s="159"/>
      <c r="D904" s="159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O904" s="159"/>
      <c r="P904" s="159"/>
      <c r="Q904" s="159"/>
      <c r="R904" s="159"/>
      <c r="S904" s="159"/>
      <c r="T904" s="159"/>
    </row>
    <row r="905" spans="1:20" ht="12" customHeight="1">
      <c r="A905" s="159"/>
      <c r="B905" s="159"/>
      <c r="C905" s="159"/>
      <c r="D905" s="159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O905" s="159"/>
      <c r="P905" s="159"/>
      <c r="Q905" s="159"/>
      <c r="R905" s="159"/>
      <c r="S905" s="159"/>
      <c r="T905" s="159"/>
    </row>
    <row r="906" spans="1:20" ht="12" customHeight="1">
      <c r="A906" s="159"/>
      <c r="B906" s="159"/>
      <c r="C906" s="159"/>
      <c r="D906" s="159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O906" s="159"/>
      <c r="P906" s="159"/>
      <c r="Q906" s="159"/>
      <c r="R906" s="159"/>
      <c r="S906" s="159"/>
      <c r="T906" s="159"/>
    </row>
    <row r="907" spans="1:20" ht="12" customHeight="1">
      <c r="A907" s="159"/>
      <c r="B907" s="159"/>
      <c r="C907" s="159"/>
      <c r="D907" s="159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O907" s="159"/>
      <c r="P907" s="159"/>
      <c r="Q907" s="159"/>
      <c r="R907" s="159"/>
      <c r="S907" s="159"/>
      <c r="T907" s="159"/>
    </row>
    <row r="908" spans="1:20" ht="12" customHeight="1">
      <c r="A908" s="159"/>
      <c r="B908" s="159"/>
      <c r="C908" s="159"/>
      <c r="D908" s="159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O908" s="159"/>
      <c r="P908" s="159"/>
      <c r="Q908" s="159"/>
      <c r="R908" s="159"/>
      <c r="S908" s="159"/>
      <c r="T908" s="159"/>
    </row>
    <row r="909" spans="1:20" ht="12" customHeight="1">
      <c r="A909" s="159"/>
      <c r="B909" s="159"/>
      <c r="C909" s="159"/>
      <c r="D909" s="159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O909" s="159"/>
      <c r="P909" s="159"/>
      <c r="Q909" s="159"/>
      <c r="R909" s="159"/>
      <c r="S909" s="159"/>
      <c r="T909" s="159"/>
    </row>
    <row r="910" spans="1:20" ht="12" customHeight="1">
      <c r="A910" s="159"/>
      <c r="B910" s="159"/>
      <c r="C910" s="159"/>
      <c r="D910" s="159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O910" s="159"/>
      <c r="P910" s="159"/>
      <c r="Q910" s="159"/>
      <c r="R910" s="159"/>
      <c r="S910" s="159"/>
      <c r="T910" s="159"/>
    </row>
    <row r="911" spans="1:20" ht="12" customHeight="1">
      <c r="A911" s="159"/>
      <c r="B911" s="159"/>
      <c r="C911" s="159"/>
      <c r="D911" s="159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O911" s="159"/>
      <c r="P911" s="159"/>
      <c r="Q911" s="159"/>
      <c r="R911" s="159"/>
      <c r="S911" s="159"/>
      <c r="T911" s="159"/>
    </row>
    <row r="912" spans="1:20" ht="12" customHeight="1">
      <c r="A912" s="159"/>
      <c r="B912" s="159"/>
      <c r="C912" s="159"/>
      <c r="D912" s="159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O912" s="159"/>
      <c r="P912" s="159"/>
      <c r="Q912" s="159"/>
      <c r="R912" s="159"/>
      <c r="S912" s="159"/>
      <c r="T912" s="159"/>
    </row>
    <row r="913" spans="1:20" ht="12" customHeight="1">
      <c r="A913" s="159"/>
      <c r="B913" s="159"/>
      <c r="C913" s="159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O913" s="159"/>
      <c r="P913" s="159"/>
      <c r="Q913" s="159"/>
      <c r="R913" s="159"/>
      <c r="S913" s="159"/>
      <c r="T913" s="159"/>
    </row>
    <row r="914" spans="1:20" ht="12" customHeight="1">
      <c r="A914" s="159"/>
      <c r="B914" s="159"/>
      <c r="C914" s="159"/>
      <c r="D914" s="159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O914" s="159"/>
      <c r="P914" s="159"/>
      <c r="Q914" s="159"/>
      <c r="R914" s="159"/>
      <c r="S914" s="159"/>
      <c r="T914" s="159"/>
    </row>
    <row r="915" spans="1:20" ht="12" customHeight="1">
      <c r="A915" s="159"/>
      <c r="B915" s="159"/>
      <c r="C915" s="159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O915" s="159"/>
      <c r="P915" s="159"/>
      <c r="Q915" s="159"/>
      <c r="R915" s="159"/>
      <c r="S915" s="159"/>
      <c r="T915" s="159"/>
    </row>
    <row r="916" spans="1:20" ht="12" customHeight="1">
      <c r="A916" s="159"/>
      <c r="B916" s="159"/>
      <c r="C916" s="159"/>
      <c r="D916" s="159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O916" s="159"/>
      <c r="P916" s="159"/>
      <c r="Q916" s="159"/>
      <c r="R916" s="159"/>
      <c r="S916" s="159"/>
      <c r="T916" s="159"/>
    </row>
    <row r="917" spans="1:20" ht="12" customHeight="1">
      <c r="A917" s="159"/>
      <c r="B917" s="159"/>
      <c r="C917" s="159"/>
      <c r="D917" s="159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O917" s="159"/>
      <c r="P917" s="159"/>
      <c r="Q917" s="159"/>
      <c r="R917" s="159"/>
      <c r="S917" s="159"/>
      <c r="T917" s="159"/>
    </row>
    <row r="918" spans="1:20" ht="12" customHeight="1">
      <c r="A918" s="159"/>
      <c r="B918" s="159"/>
      <c r="C918" s="159"/>
      <c r="D918" s="159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O918" s="159"/>
      <c r="P918" s="159"/>
      <c r="Q918" s="159"/>
      <c r="R918" s="159"/>
      <c r="S918" s="159"/>
      <c r="T918" s="159"/>
    </row>
    <row r="919" spans="1:20" ht="12" customHeight="1">
      <c r="A919" s="159"/>
      <c r="B919" s="159"/>
      <c r="C919" s="159"/>
      <c r="D919" s="159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O919" s="159"/>
      <c r="P919" s="159"/>
      <c r="Q919" s="159"/>
      <c r="R919" s="159"/>
      <c r="S919" s="159"/>
      <c r="T919" s="159"/>
    </row>
    <row r="920" spans="1:20" ht="12" customHeight="1">
      <c r="A920" s="159"/>
      <c r="B920" s="159"/>
      <c r="C920" s="159"/>
      <c r="D920" s="159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O920" s="159"/>
      <c r="P920" s="159"/>
      <c r="Q920" s="159"/>
      <c r="R920" s="159"/>
      <c r="S920" s="159"/>
      <c r="T920" s="159"/>
    </row>
    <row r="921" spans="1:20" ht="12" customHeight="1">
      <c r="A921" s="159"/>
      <c r="B921" s="159"/>
      <c r="C921" s="159"/>
      <c r="D921" s="159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O921" s="159"/>
      <c r="P921" s="159"/>
      <c r="Q921" s="159"/>
      <c r="R921" s="159"/>
      <c r="S921" s="159"/>
      <c r="T921" s="159"/>
    </row>
    <row r="922" spans="1:20" ht="12" customHeight="1">
      <c r="A922" s="159"/>
      <c r="B922" s="159"/>
      <c r="C922" s="159"/>
      <c r="D922" s="159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O922" s="159"/>
      <c r="P922" s="159"/>
      <c r="Q922" s="159"/>
      <c r="R922" s="159"/>
      <c r="S922" s="159"/>
      <c r="T922" s="159"/>
    </row>
    <row r="923" spans="1:20" ht="12" customHeight="1">
      <c r="A923" s="159"/>
      <c r="B923" s="159"/>
      <c r="C923" s="159"/>
      <c r="D923" s="159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O923" s="159"/>
      <c r="P923" s="159"/>
      <c r="Q923" s="159"/>
      <c r="R923" s="159"/>
      <c r="S923" s="159"/>
      <c r="T923" s="159"/>
    </row>
    <row r="924" spans="1:20" ht="12" customHeight="1">
      <c r="A924" s="159"/>
      <c r="B924" s="159"/>
      <c r="C924" s="159"/>
      <c r="D924" s="159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O924" s="159"/>
      <c r="P924" s="159"/>
      <c r="Q924" s="159"/>
      <c r="R924" s="159"/>
      <c r="S924" s="159"/>
      <c r="T924" s="159"/>
    </row>
    <row r="925" spans="1:20" ht="12" customHeight="1">
      <c r="A925" s="159"/>
      <c r="B925" s="159"/>
      <c r="C925" s="159"/>
      <c r="D925" s="159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O925" s="159"/>
      <c r="P925" s="159"/>
      <c r="Q925" s="159"/>
      <c r="R925" s="159"/>
      <c r="S925" s="159"/>
      <c r="T925" s="159"/>
    </row>
    <row r="926" spans="1:20" ht="12" customHeight="1">
      <c r="A926" s="159"/>
      <c r="B926" s="159"/>
      <c r="C926" s="159"/>
      <c r="D926" s="159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O926" s="159"/>
      <c r="P926" s="159"/>
      <c r="Q926" s="159"/>
      <c r="R926" s="159"/>
      <c r="S926" s="159"/>
      <c r="T926" s="159"/>
    </row>
    <row r="927" spans="1:20" ht="12" customHeight="1">
      <c r="A927" s="159"/>
      <c r="B927" s="159"/>
      <c r="C927" s="159"/>
      <c r="D927" s="159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O927" s="159"/>
      <c r="P927" s="159"/>
      <c r="Q927" s="159"/>
      <c r="R927" s="159"/>
      <c r="S927" s="159"/>
      <c r="T927" s="159"/>
    </row>
    <row r="928" spans="1:20" ht="12" customHeight="1">
      <c r="A928" s="159"/>
      <c r="B928" s="159"/>
      <c r="C928" s="159"/>
      <c r="D928" s="159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O928" s="159"/>
      <c r="P928" s="159"/>
      <c r="Q928" s="159"/>
      <c r="R928" s="159"/>
      <c r="S928" s="159"/>
      <c r="T928" s="159"/>
    </row>
    <row r="929" spans="1:20" ht="12" customHeight="1">
      <c r="A929" s="159"/>
      <c r="B929" s="159"/>
      <c r="C929" s="159"/>
      <c r="D929" s="159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O929" s="159"/>
      <c r="P929" s="159"/>
      <c r="Q929" s="159"/>
      <c r="R929" s="159"/>
      <c r="S929" s="159"/>
      <c r="T929" s="159"/>
    </row>
    <row r="930" spans="1:20" ht="12" customHeight="1">
      <c r="A930" s="159"/>
      <c r="B930" s="159"/>
      <c r="C930" s="159"/>
      <c r="D930" s="159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O930" s="159"/>
      <c r="P930" s="159"/>
      <c r="Q930" s="159"/>
      <c r="R930" s="159"/>
      <c r="S930" s="159"/>
      <c r="T930" s="159"/>
    </row>
    <row r="931" spans="1:20" ht="12" customHeight="1">
      <c r="A931" s="159"/>
      <c r="B931" s="159"/>
      <c r="C931" s="159"/>
      <c r="D931" s="159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O931" s="159"/>
      <c r="P931" s="159"/>
      <c r="Q931" s="159"/>
      <c r="R931" s="159"/>
      <c r="S931" s="159"/>
      <c r="T931" s="159"/>
    </row>
    <row r="932" spans="1:20" ht="12" customHeight="1">
      <c r="A932" s="159"/>
      <c r="B932" s="159"/>
      <c r="C932" s="159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O932" s="159"/>
      <c r="P932" s="159"/>
      <c r="Q932" s="159"/>
      <c r="R932" s="159"/>
      <c r="S932" s="159"/>
      <c r="T932" s="159"/>
    </row>
    <row r="933" spans="1:20" ht="12" customHeight="1">
      <c r="A933" s="159"/>
      <c r="B933" s="159"/>
      <c r="C933" s="159"/>
      <c r="D933" s="159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O933" s="159"/>
      <c r="P933" s="159"/>
      <c r="Q933" s="159"/>
      <c r="R933" s="159"/>
      <c r="S933" s="159"/>
      <c r="T933" s="159"/>
    </row>
    <row r="934" spans="1:20" ht="12" customHeight="1">
      <c r="A934" s="159"/>
      <c r="B934" s="159"/>
      <c r="C934" s="159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O934" s="159"/>
      <c r="P934" s="159"/>
      <c r="Q934" s="159"/>
      <c r="R934" s="159"/>
      <c r="S934" s="159"/>
      <c r="T934" s="159"/>
    </row>
    <row r="935" spans="1:20" ht="12" customHeight="1">
      <c r="A935" s="159"/>
      <c r="B935" s="159"/>
      <c r="C935" s="159"/>
      <c r="D935" s="159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O935" s="159"/>
      <c r="P935" s="159"/>
      <c r="Q935" s="159"/>
      <c r="R935" s="159"/>
      <c r="S935" s="159"/>
      <c r="T935" s="159"/>
    </row>
    <row r="936" spans="1:20" ht="12" customHeight="1">
      <c r="A936" s="159"/>
      <c r="B936" s="159"/>
      <c r="C936" s="159"/>
      <c r="D936" s="159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O936" s="159"/>
      <c r="P936" s="159"/>
      <c r="Q936" s="159"/>
      <c r="R936" s="159"/>
      <c r="S936" s="159"/>
      <c r="T936" s="159"/>
    </row>
    <row r="937" spans="1:20" ht="12" customHeight="1">
      <c r="A937" s="159"/>
      <c r="B937" s="159"/>
      <c r="C937" s="159"/>
      <c r="D937" s="159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O937" s="159"/>
      <c r="P937" s="159"/>
      <c r="Q937" s="159"/>
      <c r="R937" s="159"/>
      <c r="S937" s="159"/>
      <c r="T937" s="159"/>
    </row>
    <row r="938" spans="1:20" ht="12" customHeight="1">
      <c r="A938" s="159"/>
      <c r="B938" s="159"/>
      <c r="C938" s="159"/>
      <c r="D938" s="159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O938" s="159"/>
      <c r="P938" s="159"/>
      <c r="Q938" s="159"/>
      <c r="R938" s="159"/>
      <c r="S938" s="159"/>
      <c r="T938" s="159"/>
    </row>
    <row r="939" spans="1:20" ht="12" customHeight="1">
      <c r="A939" s="159"/>
      <c r="B939" s="159"/>
      <c r="C939" s="159"/>
      <c r="D939" s="159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O939" s="159"/>
      <c r="P939" s="159"/>
      <c r="Q939" s="159"/>
      <c r="R939" s="159"/>
      <c r="S939" s="159"/>
      <c r="T939" s="159"/>
    </row>
    <row r="940" spans="1:20" ht="12" customHeight="1">
      <c r="A940" s="159"/>
      <c r="B940" s="159"/>
      <c r="C940" s="159"/>
      <c r="D940" s="159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O940" s="159"/>
      <c r="P940" s="159"/>
      <c r="Q940" s="159"/>
      <c r="R940" s="159"/>
      <c r="S940" s="159"/>
      <c r="T940" s="159"/>
    </row>
    <row r="941" spans="1:20" ht="12" customHeight="1">
      <c r="A941" s="159"/>
      <c r="B941" s="159"/>
      <c r="C941" s="159"/>
      <c r="D941" s="159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O941" s="159"/>
      <c r="P941" s="159"/>
      <c r="Q941" s="159"/>
      <c r="R941" s="159"/>
      <c r="S941" s="159"/>
      <c r="T941" s="159"/>
    </row>
    <row r="942" spans="1:20" ht="12" customHeight="1">
      <c r="A942" s="159"/>
      <c r="B942" s="159"/>
      <c r="C942" s="159"/>
      <c r="D942" s="159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O942" s="159"/>
      <c r="P942" s="159"/>
      <c r="Q942" s="159"/>
      <c r="R942" s="159"/>
      <c r="S942" s="159"/>
      <c r="T942" s="159"/>
    </row>
    <row r="943" spans="1:20" ht="12" customHeight="1">
      <c r="A943" s="159"/>
      <c r="B943" s="159"/>
      <c r="C943" s="159"/>
      <c r="D943" s="159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O943" s="159"/>
      <c r="P943" s="159"/>
      <c r="Q943" s="159"/>
      <c r="R943" s="159"/>
      <c r="S943" s="159"/>
      <c r="T943" s="159"/>
    </row>
    <row r="944" spans="1:20" ht="12" customHeight="1">
      <c r="A944" s="159"/>
      <c r="B944" s="159"/>
      <c r="C944" s="159"/>
      <c r="D944" s="159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O944" s="159"/>
      <c r="P944" s="159"/>
      <c r="Q944" s="159"/>
      <c r="R944" s="159"/>
      <c r="S944" s="159"/>
      <c r="T944" s="159"/>
    </row>
    <row r="945" spans="1:20" ht="12" customHeight="1">
      <c r="A945" s="159"/>
      <c r="B945" s="159"/>
      <c r="C945" s="159"/>
      <c r="D945" s="159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O945" s="159"/>
      <c r="P945" s="159"/>
      <c r="Q945" s="159"/>
      <c r="R945" s="159"/>
      <c r="S945" s="159"/>
      <c r="T945" s="159"/>
    </row>
    <row r="946" spans="1:20" ht="12" customHeight="1">
      <c r="A946" s="159"/>
      <c r="B946" s="159"/>
      <c r="C946" s="159"/>
      <c r="D946" s="159"/>
      <c r="E946" s="159"/>
      <c r="F946" s="159"/>
      <c r="G946" s="159"/>
      <c r="H946" s="159"/>
      <c r="I946" s="159"/>
      <c r="J946" s="159"/>
      <c r="K946" s="159"/>
      <c r="L946" s="159"/>
      <c r="M946" s="159"/>
      <c r="N946" s="159"/>
      <c r="O946" s="159"/>
      <c r="P946" s="159"/>
      <c r="Q946" s="159"/>
      <c r="R946" s="159"/>
      <c r="S946" s="159"/>
      <c r="T946" s="159"/>
    </row>
    <row r="947" spans="1:20" ht="12" customHeight="1">
      <c r="A947" s="159"/>
      <c r="B947" s="159"/>
      <c r="C947" s="159"/>
      <c r="D947" s="159"/>
      <c r="E947" s="159"/>
      <c r="F947" s="159"/>
      <c r="G947" s="159"/>
      <c r="H947" s="159"/>
      <c r="I947" s="159"/>
      <c r="J947" s="159"/>
      <c r="K947" s="159"/>
      <c r="L947" s="159"/>
      <c r="M947" s="159"/>
      <c r="N947" s="159"/>
      <c r="O947" s="159"/>
      <c r="P947" s="159"/>
      <c r="Q947" s="159"/>
      <c r="R947" s="159"/>
      <c r="S947" s="159"/>
      <c r="T947" s="159"/>
    </row>
    <row r="948" spans="1:20" ht="12" customHeight="1">
      <c r="A948" s="159"/>
      <c r="B948" s="159"/>
      <c r="C948" s="159"/>
      <c r="D948" s="159"/>
      <c r="E948" s="159"/>
      <c r="F948" s="159"/>
      <c r="G948" s="159"/>
      <c r="H948" s="159"/>
      <c r="I948" s="159"/>
      <c r="J948" s="159"/>
      <c r="K948" s="159"/>
      <c r="L948" s="159"/>
      <c r="M948" s="159"/>
      <c r="N948" s="159"/>
      <c r="O948" s="159"/>
      <c r="P948" s="159"/>
      <c r="Q948" s="159"/>
      <c r="R948" s="159"/>
      <c r="S948" s="159"/>
      <c r="T948" s="159"/>
    </row>
    <row r="949" spans="1:20" ht="12" customHeight="1">
      <c r="A949" s="159"/>
      <c r="B949" s="159"/>
      <c r="C949" s="159"/>
      <c r="D949" s="159"/>
      <c r="E949" s="159"/>
      <c r="F949" s="159"/>
      <c r="G949" s="159"/>
      <c r="H949" s="159"/>
      <c r="I949" s="159"/>
      <c r="J949" s="159"/>
      <c r="K949" s="159"/>
      <c r="L949" s="159"/>
      <c r="M949" s="159"/>
      <c r="N949" s="159"/>
      <c r="O949" s="159"/>
      <c r="P949" s="159"/>
      <c r="Q949" s="159"/>
      <c r="R949" s="159"/>
      <c r="S949" s="159"/>
      <c r="T949" s="159"/>
    </row>
    <row r="950" spans="1:20" ht="12" customHeight="1">
      <c r="A950" s="159"/>
      <c r="B950" s="159"/>
      <c r="C950" s="159"/>
      <c r="D950" s="159"/>
      <c r="E950" s="159"/>
      <c r="F950" s="159"/>
      <c r="G950" s="159"/>
      <c r="H950" s="159"/>
      <c r="I950" s="159"/>
      <c r="J950" s="159"/>
      <c r="K950" s="159"/>
      <c r="L950" s="159"/>
      <c r="M950" s="159"/>
      <c r="N950" s="159"/>
      <c r="O950" s="159"/>
      <c r="P950" s="159"/>
      <c r="Q950" s="159"/>
      <c r="R950" s="159"/>
      <c r="S950" s="159"/>
      <c r="T950" s="159"/>
    </row>
    <row r="951" spans="1:20" ht="12" customHeight="1">
      <c r="A951" s="159"/>
      <c r="B951" s="159"/>
      <c r="C951" s="159"/>
      <c r="D951" s="159"/>
      <c r="E951" s="159"/>
      <c r="F951" s="159"/>
      <c r="G951" s="159"/>
      <c r="H951" s="159"/>
      <c r="I951" s="159"/>
      <c r="J951" s="159"/>
      <c r="K951" s="159"/>
      <c r="L951" s="159"/>
      <c r="M951" s="159"/>
      <c r="N951" s="159"/>
      <c r="O951" s="159"/>
      <c r="P951" s="159"/>
      <c r="Q951" s="159"/>
      <c r="R951" s="159"/>
      <c r="S951" s="159"/>
      <c r="T951" s="159"/>
    </row>
    <row r="952" spans="1:20" ht="12" customHeight="1">
      <c r="A952" s="159"/>
      <c r="B952" s="159"/>
      <c r="C952" s="159"/>
      <c r="D952" s="159"/>
      <c r="E952" s="159"/>
      <c r="F952" s="159"/>
      <c r="G952" s="159"/>
      <c r="H952" s="159"/>
      <c r="I952" s="159"/>
      <c r="J952" s="159"/>
      <c r="K952" s="159"/>
      <c r="L952" s="159"/>
      <c r="M952" s="159"/>
      <c r="N952" s="159"/>
      <c r="O952" s="159"/>
      <c r="P952" s="159"/>
      <c r="Q952" s="159"/>
      <c r="R952" s="159"/>
      <c r="S952" s="159"/>
      <c r="T952" s="159"/>
    </row>
    <row r="953" spans="1:20" ht="12" customHeight="1">
      <c r="A953" s="159"/>
      <c r="B953" s="159"/>
      <c r="C953" s="159"/>
      <c r="D953" s="159"/>
      <c r="E953" s="159"/>
      <c r="F953" s="159"/>
      <c r="G953" s="159"/>
      <c r="H953" s="159"/>
      <c r="I953" s="159"/>
      <c r="J953" s="159"/>
      <c r="K953" s="159"/>
      <c r="L953" s="159"/>
      <c r="M953" s="159"/>
      <c r="N953" s="159"/>
      <c r="O953" s="159"/>
      <c r="P953" s="159"/>
      <c r="Q953" s="159"/>
      <c r="R953" s="159"/>
      <c r="S953" s="159"/>
      <c r="T953" s="159"/>
    </row>
    <row r="954" spans="1:20" ht="12" customHeight="1">
      <c r="A954" s="159"/>
      <c r="B954" s="159"/>
      <c r="C954" s="159"/>
      <c r="D954" s="159"/>
      <c r="E954" s="159"/>
      <c r="F954" s="159"/>
      <c r="G954" s="159"/>
      <c r="H954" s="159"/>
      <c r="I954" s="159"/>
      <c r="J954" s="159"/>
      <c r="K954" s="159"/>
      <c r="L954" s="159"/>
      <c r="M954" s="159"/>
      <c r="N954" s="159"/>
      <c r="O954" s="159"/>
      <c r="P954" s="159"/>
      <c r="Q954" s="159"/>
      <c r="R954" s="159"/>
      <c r="S954" s="159"/>
      <c r="T954" s="159"/>
    </row>
    <row r="955" spans="1:20" ht="12" customHeight="1">
      <c r="A955" s="159"/>
      <c r="B955" s="159"/>
      <c r="C955" s="159"/>
      <c r="D955" s="159"/>
      <c r="E955" s="159"/>
      <c r="F955" s="159"/>
      <c r="G955" s="159"/>
      <c r="H955" s="159"/>
      <c r="I955" s="159"/>
      <c r="J955" s="159"/>
      <c r="K955" s="159"/>
      <c r="L955" s="159"/>
      <c r="M955" s="159"/>
      <c r="N955" s="159"/>
      <c r="O955" s="159"/>
      <c r="P955" s="159"/>
      <c r="Q955" s="159"/>
      <c r="R955" s="159"/>
      <c r="S955" s="159"/>
      <c r="T955" s="159"/>
    </row>
    <row r="956" spans="1:20" ht="12" customHeight="1">
      <c r="A956" s="159"/>
      <c r="B956" s="159"/>
      <c r="C956" s="159"/>
      <c r="D956" s="159"/>
      <c r="E956" s="159"/>
      <c r="F956" s="159"/>
      <c r="G956" s="159"/>
      <c r="H956" s="159"/>
      <c r="I956" s="159"/>
      <c r="J956" s="159"/>
      <c r="K956" s="159"/>
      <c r="L956" s="159"/>
      <c r="M956" s="159"/>
      <c r="N956" s="159"/>
      <c r="O956" s="159"/>
      <c r="P956" s="159"/>
      <c r="Q956" s="159"/>
      <c r="R956" s="159"/>
      <c r="S956" s="159"/>
      <c r="T956" s="159"/>
    </row>
    <row r="957" spans="1:20" ht="12" customHeight="1">
      <c r="A957" s="159"/>
      <c r="B957" s="159"/>
      <c r="C957" s="159"/>
      <c r="D957" s="159"/>
      <c r="E957" s="159"/>
      <c r="F957" s="159"/>
      <c r="G957" s="159"/>
      <c r="H957" s="159"/>
      <c r="I957" s="159"/>
      <c r="J957" s="159"/>
      <c r="K957" s="159"/>
      <c r="L957" s="159"/>
      <c r="M957" s="159"/>
      <c r="N957" s="159"/>
      <c r="O957" s="159"/>
      <c r="P957" s="159"/>
      <c r="Q957" s="159"/>
      <c r="R957" s="159"/>
      <c r="S957" s="159"/>
      <c r="T957" s="159"/>
    </row>
    <row r="958" spans="1:20" ht="12" customHeight="1">
      <c r="A958" s="159"/>
      <c r="B958" s="159"/>
      <c r="C958" s="159"/>
      <c r="D958" s="159"/>
      <c r="E958" s="159"/>
      <c r="F958" s="159"/>
      <c r="G958" s="159"/>
      <c r="H958" s="159"/>
      <c r="I958" s="159"/>
      <c r="J958" s="159"/>
      <c r="K958" s="159"/>
      <c r="L958" s="159"/>
      <c r="M958" s="159"/>
      <c r="N958" s="159"/>
      <c r="O958" s="159"/>
      <c r="P958" s="159"/>
      <c r="Q958" s="159"/>
      <c r="R958" s="159"/>
      <c r="S958" s="159"/>
      <c r="T958" s="159"/>
    </row>
    <row r="959" spans="1:20" ht="12" customHeight="1">
      <c r="A959" s="159"/>
      <c r="B959" s="159"/>
      <c r="C959" s="159"/>
      <c r="D959" s="159"/>
      <c r="E959" s="159"/>
      <c r="F959" s="159"/>
      <c r="G959" s="159"/>
      <c r="H959" s="159"/>
      <c r="I959" s="159"/>
      <c r="J959" s="159"/>
      <c r="K959" s="159"/>
      <c r="L959" s="159"/>
      <c r="M959" s="159"/>
      <c r="N959" s="159"/>
      <c r="O959" s="159"/>
      <c r="P959" s="159"/>
      <c r="Q959" s="159"/>
      <c r="R959" s="159"/>
      <c r="S959" s="159"/>
      <c r="T959" s="159"/>
    </row>
    <row r="960" spans="1:20" ht="12" customHeight="1">
      <c r="A960" s="159"/>
      <c r="B960" s="159"/>
      <c r="C960" s="159"/>
      <c r="D960" s="159"/>
      <c r="E960" s="159"/>
      <c r="F960" s="159"/>
      <c r="G960" s="159"/>
      <c r="H960" s="159"/>
      <c r="I960" s="159"/>
      <c r="J960" s="159"/>
      <c r="K960" s="159"/>
      <c r="L960" s="159"/>
      <c r="M960" s="159"/>
      <c r="N960" s="159"/>
      <c r="O960" s="159"/>
      <c r="P960" s="159"/>
      <c r="Q960" s="159"/>
      <c r="R960" s="159"/>
      <c r="S960" s="159"/>
      <c r="T960" s="159"/>
    </row>
    <row r="961" spans="1:20" ht="12" customHeight="1">
      <c r="A961" s="159"/>
      <c r="B961" s="159"/>
      <c r="C961" s="159"/>
      <c r="D961" s="159"/>
      <c r="E961" s="159"/>
      <c r="F961" s="159"/>
      <c r="G961" s="159"/>
      <c r="H961" s="159"/>
      <c r="I961" s="159"/>
      <c r="J961" s="159"/>
      <c r="K961" s="159"/>
      <c r="L961" s="159"/>
      <c r="M961" s="159"/>
      <c r="N961" s="159"/>
      <c r="O961" s="159"/>
      <c r="P961" s="159"/>
      <c r="Q961" s="159"/>
      <c r="R961" s="159"/>
      <c r="S961" s="159"/>
      <c r="T961" s="159"/>
    </row>
    <row r="962" spans="1:20" ht="12" customHeight="1">
      <c r="A962" s="159"/>
      <c r="B962" s="159"/>
      <c r="C962" s="159"/>
      <c r="D962" s="159"/>
      <c r="E962" s="159"/>
      <c r="F962" s="159"/>
      <c r="G962" s="159"/>
      <c r="H962" s="159"/>
      <c r="I962" s="159"/>
      <c r="J962" s="159"/>
      <c r="K962" s="159"/>
      <c r="L962" s="159"/>
      <c r="M962" s="159"/>
      <c r="N962" s="159"/>
      <c r="O962" s="159"/>
      <c r="P962" s="159"/>
      <c r="Q962" s="159"/>
      <c r="R962" s="159"/>
      <c r="S962" s="159"/>
      <c r="T962" s="159"/>
    </row>
    <row r="963" spans="1:20" ht="12" customHeight="1">
      <c r="A963" s="159"/>
      <c r="B963" s="159"/>
      <c r="C963" s="159"/>
      <c r="D963" s="159"/>
      <c r="E963" s="159"/>
      <c r="F963" s="159"/>
      <c r="G963" s="159"/>
      <c r="H963" s="159"/>
      <c r="I963" s="159"/>
      <c r="J963" s="159"/>
      <c r="K963" s="159"/>
      <c r="L963" s="159"/>
      <c r="M963" s="159"/>
      <c r="N963" s="159"/>
      <c r="O963" s="159"/>
      <c r="P963" s="159"/>
      <c r="Q963" s="159"/>
      <c r="R963" s="159"/>
      <c r="S963" s="159"/>
      <c r="T963" s="159"/>
    </row>
    <row r="964" spans="1:20" ht="12" customHeight="1">
      <c r="A964" s="159"/>
      <c r="B964" s="159"/>
      <c r="C964" s="159"/>
      <c r="D964" s="159"/>
      <c r="E964" s="159"/>
      <c r="F964" s="159"/>
      <c r="G964" s="159"/>
      <c r="H964" s="159"/>
      <c r="I964" s="159"/>
      <c r="J964" s="159"/>
      <c r="K964" s="159"/>
      <c r="L964" s="159"/>
      <c r="M964" s="159"/>
      <c r="N964" s="159"/>
      <c r="O964" s="159"/>
      <c r="P964" s="159"/>
      <c r="Q964" s="159"/>
      <c r="R964" s="159"/>
      <c r="S964" s="159"/>
      <c r="T964" s="159"/>
    </row>
    <row r="965" spans="1:20" ht="12" customHeight="1">
      <c r="A965" s="159"/>
      <c r="B965" s="159"/>
      <c r="C965" s="159"/>
      <c r="D965" s="159"/>
      <c r="E965" s="159"/>
      <c r="F965" s="159"/>
      <c r="G965" s="159"/>
      <c r="H965" s="159"/>
      <c r="I965" s="159"/>
      <c r="J965" s="159"/>
      <c r="K965" s="159"/>
      <c r="L965" s="159"/>
      <c r="M965" s="159"/>
      <c r="N965" s="159"/>
      <c r="O965" s="159"/>
      <c r="P965" s="159"/>
      <c r="Q965" s="159"/>
      <c r="R965" s="159"/>
      <c r="S965" s="159"/>
      <c r="T965" s="159"/>
    </row>
    <row r="966" spans="1:20" ht="12" customHeight="1">
      <c r="A966" s="159"/>
      <c r="B966" s="159"/>
      <c r="C966" s="159"/>
      <c r="D966" s="159"/>
      <c r="E966" s="159"/>
      <c r="F966" s="159"/>
      <c r="G966" s="159"/>
      <c r="H966" s="159"/>
      <c r="I966" s="159"/>
      <c r="J966" s="159"/>
      <c r="K966" s="159"/>
      <c r="L966" s="159"/>
      <c r="M966" s="159"/>
      <c r="N966" s="159"/>
      <c r="O966" s="159"/>
      <c r="P966" s="159"/>
      <c r="Q966" s="159"/>
      <c r="R966" s="159"/>
      <c r="S966" s="159"/>
      <c r="T966" s="159"/>
    </row>
    <row r="967" spans="1:20" ht="12" customHeight="1">
      <c r="A967" s="159"/>
      <c r="B967" s="159"/>
      <c r="C967" s="159"/>
      <c r="D967" s="159"/>
      <c r="E967" s="159"/>
      <c r="F967" s="159"/>
      <c r="G967" s="159"/>
      <c r="H967" s="159"/>
      <c r="I967" s="159"/>
      <c r="J967" s="159"/>
      <c r="K967" s="159"/>
      <c r="L967" s="159"/>
      <c r="M967" s="159"/>
      <c r="N967" s="159"/>
      <c r="O967" s="159"/>
      <c r="P967" s="159"/>
      <c r="Q967" s="159"/>
      <c r="R967" s="159"/>
      <c r="S967" s="159"/>
      <c r="T967" s="159"/>
    </row>
    <row r="968" spans="1:20" ht="12" customHeight="1">
      <c r="A968" s="159"/>
      <c r="B968" s="159"/>
      <c r="C968" s="159"/>
      <c r="D968" s="159"/>
      <c r="E968" s="159"/>
      <c r="F968" s="159"/>
      <c r="G968" s="159"/>
      <c r="H968" s="159"/>
      <c r="I968" s="159"/>
      <c r="J968" s="159"/>
      <c r="K968" s="159"/>
      <c r="L968" s="159"/>
      <c r="M968" s="159"/>
      <c r="N968" s="159"/>
      <c r="O968" s="159"/>
      <c r="P968" s="159"/>
      <c r="Q968" s="159"/>
      <c r="R968" s="159"/>
      <c r="S968" s="159"/>
      <c r="T968" s="159"/>
    </row>
    <row r="969" spans="1:20" ht="12" customHeight="1">
      <c r="A969" s="159"/>
      <c r="B969" s="159"/>
      <c r="C969" s="159"/>
      <c r="D969" s="159"/>
      <c r="E969" s="159"/>
      <c r="F969" s="159"/>
      <c r="G969" s="159"/>
      <c r="H969" s="159"/>
      <c r="I969" s="159"/>
      <c r="J969" s="159"/>
      <c r="K969" s="159"/>
      <c r="L969" s="159"/>
      <c r="M969" s="159"/>
      <c r="N969" s="159"/>
      <c r="O969" s="159"/>
      <c r="P969" s="159"/>
      <c r="Q969" s="159"/>
      <c r="R969" s="159"/>
      <c r="S969" s="159"/>
      <c r="T969" s="159"/>
    </row>
    <row r="970" spans="1:20" ht="12" customHeight="1">
      <c r="A970" s="159"/>
      <c r="B970" s="159"/>
      <c r="C970" s="159"/>
      <c r="D970" s="159"/>
      <c r="E970" s="159"/>
      <c r="F970" s="159"/>
      <c r="G970" s="159"/>
      <c r="H970" s="159"/>
      <c r="I970" s="159"/>
      <c r="J970" s="159"/>
      <c r="K970" s="159"/>
      <c r="L970" s="159"/>
      <c r="M970" s="159"/>
      <c r="N970" s="159"/>
      <c r="O970" s="159"/>
      <c r="P970" s="159"/>
      <c r="Q970" s="159"/>
      <c r="R970" s="159"/>
      <c r="S970" s="159"/>
      <c r="T970" s="159"/>
    </row>
    <row r="971" spans="1:20" ht="12" customHeight="1">
      <c r="A971" s="159"/>
      <c r="B971" s="159"/>
      <c r="C971" s="159"/>
      <c r="D971" s="159"/>
      <c r="E971" s="159"/>
      <c r="F971" s="159"/>
      <c r="G971" s="159"/>
      <c r="H971" s="159"/>
      <c r="I971" s="159"/>
      <c r="J971" s="159"/>
      <c r="K971" s="159"/>
      <c r="L971" s="159"/>
      <c r="M971" s="159"/>
      <c r="N971" s="159"/>
      <c r="O971" s="159"/>
      <c r="P971" s="159"/>
      <c r="Q971" s="159"/>
      <c r="R971" s="159"/>
      <c r="S971" s="159"/>
      <c r="T971" s="159"/>
    </row>
    <row r="972" spans="1:20" ht="12" customHeight="1">
      <c r="A972" s="159"/>
      <c r="B972" s="159"/>
      <c r="C972" s="159"/>
      <c r="D972" s="159"/>
      <c r="E972" s="159"/>
      <c r="F972" s="159"/>
      <c r="G972" s="159"/>
      <c r="H972" s="159"/>
      <c r="I972" s="159"/>
      <c r="J972" s="159"/>
      <c r="K972" s="159"/>
      <c r="L972" s="159"/>
      <c r="M972" s="159"/>
      <c r="N972" s="159"/>
      <c r="O972" s="159"/>
      <c r="P972" s="159"/>
      <c r="Q972" s="159"/>
      <c r="R972" s="159"/>
      <c r="S972" s="159"/>
      <c r="T972" s="159"/>
    </row>
    <row r="973" spans="1:20" ht="12" customHeight="1">
      <c r="A973" s="159"/>
      <c r="B973" s="159"/>
      <c r="C973" s="159"/>
      <c r="D973" s="159"/>
      <c r="E973" s="159"/>
      <c r="F973" s="159"/>
      <c r="G973" s="159"/>
      <c r="H973" s="159"/>
      <c r="I973" s="159"/>
      <c r="J973" s="159"/>
      <c r="K973" s="159"/>
      <c r="L973" s="159"/>
      <c r="M973" s="159"/>
      <c r="N973" s="159"/>
      <c r="O973" s="159"/>
      <c r="P973" s="159"/>
      <c r="Q973" s="159"/>
      <c r="R973" s="159"/>
      <c r="S973" s="159"/>
      <c r="T973" s="159"/>
    </row>
    <row r="974" spans="1:20" ht="12" customHeight="1">
      <c r="A974" s="159"/>
      <c r="B974" s="159"/>
      <c r="C974" s="159"/>
      <c r="D974" s="159"/>
      <c r="E974" s="159"/>
      <c r="F974" s="159"/>
      <c r="G974" s="159"/>
      <c r="H974" s="159"/>
      <c r="I974" s="159"/>
      <c r="J974" s="159"/>
      <c r="K974" s="159"/>
      <c r="L974" s="159"/>
      <c r="M974" s="159"/>
      <c r="N974" s="159"/>
      <c r="O974" s="159"/>
      <c r="P974" s="159"/>
      <c r="Q974" s="159"/>
      <c r="R974" s="159"/>
      <c r="S974" s="159"/>
      <c r="T974" s="159"/>
    </row>
    <row r="975" spans="1:20" ht="12" customHeight="1">
      <c r="A975" s="159"/>
      <c r="B975" s="159"/>
      <c r="C975" s="159"/>
      <c r="D975" s="159"/>
      <c r="E975" s="159"/>
      <c r="F975" s="159"/>
      <c r="G975" s="159"/>
      <c r="H975" s="159"/>
      <c r="I975" s="159"/>
      <c r="J975" s="159"/>
      <c r="K975" s="159"/>
      <c r="L975" s="159"/>
      <c r="M975" s="159"/>
      <c r="N975" s="159"/>
      <c r="O975" s="159"/>
      <c r="P975" s="159"/>
      <c r="Q975" s="159"/>
      <c r="R975" s="159"/>
      <c r="S975" s="159"/>
      <c r="T975" s="159"/>
    </row>
    <row r="976" spans="1:20" ht="12" customHeight="1">
      <c r="A976" s="159"/>
      <c r="B976" s="159"/>
      <c r="C976" s="159"/>
      <c r="D976" s="159"/>
      <c r="E976" s="159"/>
      <c r="F976" s="159"/>
      <c r="G976" s="159"/>
      <c r="H976" s="159"/>
      <c r="I976" s="159"/>
      <c r="J976" s="159"/>
      <c r="K976" s="159"/>
      <c r="L976" s="159"/>
      <c r="M976" s="159"/>
      <c r="N976" s="159"/>
      <c r="O976" s="159"/>
      <c r="P976" s="159"/>
      <c r="Q976" s="159"/>
      <c r="R976" s="159"/>
      <c r="S976" s="159"/>
      <c r="T976" s="159"/>
    </row>
    <row r="977" spans="1:20" ht="12" customHeight="1">
      <c r="A977" s="159"/>
      <c r="B977" s="159"/>
      <c r="C977" s="159"/>
      <c r="D977" s="159"/>
      <c r="E977" s="159"/>
      <c r="F977" s="159"/>
      <c r="G977" s="159"/>
      <c r="H977" s="159"/>
      <c r="I977" s="159"/>
      <c r="J977" s="159"/>
      <c r="K977" s="159"/>
      <c r="L977" s="159"/>
      <c r="M977" s="159"/>
      <c r="N977" s="159"/>
      <c r="O977" s="159"/>
      <c r="P977" s="159"/>
      <c r="Q977" s="159"/>
      <c r="R977" s="159"/>
      <c r="S977" s="159"/>
      <c r="T977" s="159"/>
    </row>
    <row r="978" spans="1:20" ht="12" customHeight="1">
      <c r="A978" s="159"/>
      <c r="B978" s="159"/>
      <c r="C978" s="159"/>
      <c r="D978" s="159"/>
      <c r="E978" s="159"/>
      <c r="F978" s="159"/>
      <c r="G978" s="159"/>
      <c r="H978" s="159"/>
      <c r="I978" s="159"/>
      <c r="J978" s="159"/>
      <c r="K978" s="159"/>
      <c r="L978" s="159"/>
      <c r="M978" s="159"/>
      <c r="N978" s="159"/>
      <c r="O978" s="159"/>
      <c r="P978" s="159"/>
      <c r="Q978" s="159"/>
      <c r="R978" s="159"/>
      <c r="S978" s="159"/>
      <c r="T978" s="159"/>
    </row>
    <row r="979" spans="1:20" ht="12" customHeight="1">
      <c r="A979" s="159"/>
      <c r="B979" s="159"/>
      <c r="C979" s="159"/>
      <c r="D979" s="159"/>
      <c r="E979" s="159"/>
      <c r="F979" s="159"/>
      <c r="G979" s="159"/>
      <c r="H979" s="159"/>
      <c r="I979" s="159"/>
      <c r="J979" s="159"/>
      <c r="K979" s="159"/>
      <c r="L979" s="159"/>
      <c r="M979" s="159"/>
      <c r="N979" s="159"/>
      <c r="O979" s="159"/>
      <c r="P979" s="159"/>
      <c r="Q979" s="159"/>
      <c r="R979" s="159"/>
      <c r="S979" s="159"/>
      <c r="T979" s="159"/>
    </row>
    <row r="980" spans="1:20" ht="12" customHeight="1">
      <c r="A980" s="159"/>
      <c r="B980" s="159"/>
      <c r="C980" s="159"/>
      <c r="D980" s="159"/>
      <c r="E980" s="159"/>
      <c r="F980" s="159"/>
      <c r="G980" s="159"/>
      <c r="H980" s="159"/>
      <c r="I980" s="159"/>
      <c r="J980" s="159"/>
      <c r="K980" s="159"/>
      <c r="L980" s="159"/>
      <c r="M980" s="159"/>
      <c r="N980" s="159"/>
      <c r="O980" s="159"/>
      <c r="P980" s="159"/>
      <c r="Q980" s="159"/>
      <c r="R980" s="159"/>
      <c r="S980" s="159"/>
      <c r="T980" s="159"/>
    </row>
    <row r="981" spans="1:20" ht="12" customHeight="1">
      <c r="A981" s="159"/>
      <c r="B981" s="159"/>
      <c r="C981" s="159"/>
      <c r="D981" s="159"/>
      <c r="E981" s="159"/>
      <c r="F981" s="159"/>
      <c r="G981" s="159"/>
      <c r="H981" s="159"/>
      <c r="I981" s="159"/>
      <c r="J981" s="159"/>
      <c r="K981" s="159"/>
      <c r="L981" s="159"/>
      <c r="M981" s="159"/>
      <c r="N981" s="159"/>
      <c r="O981" s="159"/>
      <c r="P981" s="159"/>
      <c r="Q981" s="159"/>
      <c r="R981" s="159"/>
      <c r="S981" s="159"/>
      <c r="T981" s="159"/>
    </row>
    <row r="982" spans="1:20" ht="12" customHeight="1">
      <c r="A982" s="159"/>
      <c r="B982" s="159"/>
      <c r="C982" s="159"/>
      <c r="D982" s="159"/>
      <c r="E982" s="159"/>
      <c r="F982" s="159"/>
      <c r="G982" s="159"/>
      <c r="H982" s="159"/>
      <c r="I982" s="159"/>
      <c r="J982" s="159"/>
      <c r="K982" s="159"/>
      <c r="L982" s="159"/>
      <c r="M982" s="159"/>
      <c r="N982" s="159"/>
      <c r="O982" s="159"/>
      <c r="P982" s="159"/>
      <c r="Q982" s="159"/>
      <c r="R982" s="159"/>
      <c r="S982" s="159"/>
      <c r="T982" s="159"/>
    </row>
    <row r="983" spans="1:20" ht="12" customHeight="1">
      <c r="A983" s="159"/>
      <c r="B983" s="159"/>
      <c r="C983" s="159"/>
      <c r="D983" s="159"/>
      <c r="E983" s="159"/>
      <c r="F983" s="159"/>
      <c r="G983" s="159"/>
      <c r="H983" s="159"/>
      <c r="I983" s="159"/>
      <c r="J983" s="159"/>
      <c r="K983" s="159"/>
      <c r="L983" s="159"/>
      <c r="M983" s="159"/>
      <c r="N983" s="159"/>
      <c r="O983" s="159"/>
      <c r="P983" s="159"/>
      <c r="Q983" s="159"/>
      <c r="R983" s="159"/>
      <c r="S983" s="159"/>
      <c r="T983" s="159"/>
    </row>
    <row r="984" spans="1:20" ht="12" customHeight="1">
      <c r="A984" s="159"/>
      <c r="B984" s="159"/>
      <c r="C984" s="159"/>
      <c r="D984" s="159"/>
      <c r="E984" s="159"/>
      <c r="F984" s="159"/>
      <c r="G984" s="159"/>
      <c r="H984" s="159"/>
      <c r="I984" s="159"/>
      <c r="J984" s="159"/>
      <c r="K984" s="159"/>
      <c r="L984" s="159"/>
      <c r="M984" s="159"/>
      <c r="N984" s="159"/>
      <c r="O984" s="159"/>
      <c r="P984" s="159"/>
      <c r="Q984" s="159"/>
      <c r="R984" s="159"/>
      <c r="S984" s="159"/>
      <c r="T984" s="159"/>
    </row>
    <row r="985" spans="1:20" ht="12" customHeight="1">
      <c r="A985" s="159"/>
      <c r="B985" s="159"/>
      <c r="C985" s="159"/>
      <c r="D985" s="159"/>
      <c r="E985" s="159"/>
      <c r="F985" s="159"/>
      <c r="G985" s="159"/>
      <c r="H985" s="159"/>
      <c r="I985" s="159"/>
      <c r="J985" s="159"/>
      <c r="K985" s="159"/>
      <c r="L985" s="159"/>
      <c r="M985" s="159"/>
      <c r="N985" s="159"/>
      <c r="O985" s="159"/>
      <c r="P985" s="159"/>
      <c r="Q985" s="159"/>
      <c r="R985" s="159"/>
      <c r="S985" s="159"/>
      <c r="T985" s="159"/>
    </row>
    <row r="986" spans="1:20" ht="12" customHeight="1">
      <c r="A986" s="159"/>
      <c r="B986" s="159"/>
      <c r="C986" s="159"/>
      <c r="D986" s="159"/>
      <c r="E986" s="159"/>
      <c r="F986" s="159"/>
      <c r="G986" s="159"/>
      <c r="H986" s="159"/>
      <c r="I986" s="159"/>
      <c r="J986" s="159"/>
      <c r="K986" s="159"/>
      <c r="L986" s="159"/>
      <c r="M986" s="159"/>
      <c r="N986" s="159"/>
      <c r="O986" s="159"/>
      <c r="P986" s="159"/>
      <c r="Q986" s="159"/>
      <c r="R986" s="159"/>
      <c r="S986" s="159"/>
      <c r="T986" s="159"/>
    </row>
    <row r="987" spans="1:20" ht="12" customHeight="1">
      <c r="A987" s="159"/>
      <c r="B987" s="159"/>
      <c r="C987" s="159"/>
      <c r="D987" s="159"/>
      <c r="E987" s="159"/>
      <c r="F987" s="159"/>
      <c r="G987" s="159"/>
      <c r="H987" s="159"/>
      <c r="I987" s="159"/>
      <c r="J987" s="159"/>
      <c r="K987" s="159"/>
      <c r="L987" s="159"/>
      <c r="M987" s="159"/>
      <c r="N987" s="159"/>
      <c r="O987" s="159"/>
      <c r="P987" s="159"/>
      <c r="Q987" s="159"/>
      <c r="R987" s="159"/>
      <c r="S987" s="159"/>
      <c r="T987" s="159"/>
    </row>
    <row r="988" spans="1:20" ht="12" customHeight="1">
      <c r="A988" s="159"/>
      <c r="B988" s="159"/>
      <c r="C988" s="159"/>
      <c r="D988" s="159"/>
      <c r="E988" s="159"/>
      <c r="F988" s="159"/>
      <c r="G988" s="159"/>
      <c r="H988" s="159"/>
      <c r="I988" s="159"/>
      <c r="J988" s="159"/>
      <c r="K988" s="159"/>
      <c r="L988" s="159"/>
      <c r="M988" s="159"/>
      <c r="N988" s="159"/>
      <c r="O988" s="159"/>
      <c r="P988" s="159"/>
      <c r="Q988" s="159"/>
      <c r="R988" s="159"/>
      <c r="S988" s="159"/>
      <c r="T988" s="159"/>
    </row>
    <row r="989" spans="1:20" ht="12" customHeight="1">
      <c r="A989" s="159"/>
      <c r="B989" s="159"/>
      <c r="C989" s="159"/>
      <c r="D989" s="159"/>
      <c r="E989" s="159"/>
      <c r="F989" s="159"/>
      <c r="G989" s="159"/>
      <c r="H989" s="159"/>
      <c r="I989" s="159"/>
      <c r="J989" s="159"/>
      <c r="K989" s="159"/>
      <c r="L989" s="159"/>
      <c r="M989" s="159"/>
      <c r="N989" s="159"/>
      <c r="O989" s="159"/>
      <c r="P989" s="159"/>
      <c r="Q989" s="159"/>
      <c r="R989" s="159"/>
      <c r="S989" s="159"/>
      <c r="T989" s="159"/>
    </row>
    <row r="990" spans="1:20" ht="12" customHeight="1">
      <c r="A990" s="159"/>
      <c r="B990" s="159"/>
      <c r="C990" s="159"/>
      <c r="D990" s="159"/>
      <c r="E990" s="159"/>
      <c r="F990" s="159"/>
      <c r="G990" s="159"/>
      <c r="H990" s="159"/>
      <c r="I990" s="159"/>
      <c r="J990" s="159"/>
      <c r="K990" s="159"/>
      <c r="L990" s="159"/>
      <c r="M990" s="159"/>
      <c r="N990" s="159"/>
      <c r="O990" s="159"/>
      <c r="P990" s="159"/>
      <c r="Q990" s="159"/>
      <c r="R990" s="159"/>
      <c r="S990" s="159"/>
      <c r="T990" s="159"/>
    </row>
    <row r="991" spans="1:20" ht="12" customHeight="1">
      <c r="A991" s="159"/>
      <c r="B991" s="159"/>
      <c r="C991" s="159"/>
      <c r="D991" s="159"/>
      <c r="E991" s="159"/>
      <c r="F991" s="159"/>
      <c r="G991" s="159"/>
      <c r="H991" s="159"/>
      <c r="I991" s="159"/>
      <c r="J991" s="159"/>
      <c r="K991" s="159"/>
      <c r="L991" s="159"/>
      <c r="M991" s="159"/>
      <c r="N991" s="159"/>
      <c r="O991" s="159"/>
      <c r="P991" s="159"/>
      <c r="Q991" s="159"/>
      <c r="R991" s="159"/>
      <c r="S991" s="159"/>
      <c r="T991" s="159"/>
    </row>
    <row r="992" spans="1:20" ht="12" customHeight="1">
      <c r="A992" s="159"/>
      <c r="B992" s="159"/>
      <c r="C992" s="159"/>
      <c r="D992" s="159"/>
      <c r="E992" s="159"/>
      <c r="F992" s="159"/>
      <c r="G992" s="159"/>
      <c r="H992" s="159"/>
      <c r="I992" s="159"/>
      <c r="J992" s="159"/>
      <c r="K992" s="159"/>
      <c r="L992" s="159"/>
      <c r="M992" s="159"/>
      <c r="N992" s="159"/>
      <c r="O992" s="159"/>
      <c r="P992" s="159"/>
      <c r="Q992" s="159"/>
      <c r="R992" s="159"/>
      <c r="S992" s="159"/>
      <c r="T992" s="159"/>
    </row>
    <row r="993" spans="1:20" ht="12" customHeight="1">
      <c r="A993" s="159"/>
      <c r="B993" s="159"/>
      <c r="C993" s="159"/>
      <c r="D993" s="159"/>
      <c r="E993" s="159"/>
      <c r="F993" s="159"/>
      <c r="G993" s="159"/>
      <c r="H993" s="159"/>
      <c r="I993" s="159"/>
      <c r="J993" s="159"/>
      <c r="K993" s="159"/>
      <c r="L993" s="159"/>
      <c r="M993" s="159"/>
      <c r="N993" s="159"/>
      <c r="O993" s="159"/>
      <c r="P993" s="159"/>
      <c r="Q993" s="159"/>
      <c r="R993" s="159"/>
      <c r="S993" s="159"/>
      <c r="T993" s="159"/>
    </row>
    <row r="994" spans="1:20" ht="12" customHeight="1">
      <c r="A994" s="159"/>
      <c r="B994" s="159"/>
      <c r="C994" s="159"/>
      <c r="D994" s="159"/>
      <c r="E994" s="159"/>
      <c r="F994" s="159"/>
      <c r="G994" s="159"/>
      <c r="H994" s="159"/>
      <c r="I994" s="159"/>
      <c r="J994" s="159"/>
      <c r="K994" s="159"/>
      <c r="L994" s="159"/>
      <c r="M994" s="159"/>
      <c r="N994" s="159"/>
      <c r="O994" s="159"/>
      <c r="P994" s="159"/>
      <c r="Q994" s="159"/>
      <c r="R994" s="159"/>
      <c r="S994" s="159"/>
      <c r="T994" s="159"/>
    </row>
    <row r="995" spans="1:20" ht="12" customHeight="1">
      <c r="A995" s="159"/>
      <c r="B995" s="159"/>
      <c r="C995" s="159"/>
      <c r="D995" s="159"/>
      <c r="E995" s="159"/>
      <c r="F995" s="159"/>
      <c r="G995" s="159"/>
      <c r="H995" s="159"/>
      <c r="I995" s="159"/>
      <c r="J995" s="159"/>
      <c r="K995" s="159"/>
      <c r="L995" s="159"/>
      <c r="M995" s="159"/>
      <c r="N995" s="159"/>
      <c r="O995" s="159"/>
      <c r="P995" s="159"/>
      <c r="Q995" s="159"/>
      <c r="R995" s="159"/>
      <c r="S995" s="159"/>
      <c r="T995" s="159"/>
    </row>
    <row r="996" spans="1:20" ht="12" customHeight="1">
      <c r="A996" s="159"/>
      <c r="B996" s="159"/>
      <c r="C996" s="159"/>
      <c r="D996" s="159"/>
      <c r="E996" s="159"/>
      <c r="F996" s="159"/>
      <c r="G996" s="159"/>
      <c r="H996" s="159"/>
      <c r="I996" s="159"/>
      <c r="J996" s="159"/>
      <c r="K996" s="159"/>
      <c r="L996" s="159"/>
      <c r="M996" s="159"/>
      <c r="N996" s="159"/>
      <c r="O996" s="159"/>
      <c r="P996" s="159"/>
      <c r="Q996" s="159"/>
      <c r="R996" s="159"/>
      <c r="S996" s="159"/>
      <c r="T996" s="159"/>
    </row>
    <row r="997" spans="1:20" ht="12" customHeight="1">
      <c r="A997" s="159"/>
      <c r="B997" s="159"/>
      <c r="C997" s="159"/>
      <c r="D997" s="159"/>
      <c r="E997" s="159"/>
      <c r="F997" s="159"/>
      <c r="G997" s="159"/>
      <c r="H997" s="159"/>
      <c r="I997" s="159"/>
      <c r="J997" s="159"/>
      <c r="K997" s="159"/>
      <c r="L997" s="159"/>
      <c r="M997" s="159"/>
      <c r="N997" s="159"/>
      <c r="O997" s="159"/>
      <c r="P997" s="159"/>
      <c r="Q997" s="159"/>
      <c r="R997" s="159"/>
      <c r="S997" s="159"/>
      <c r="T997" s="159"/>
    </row>
    <row r="998" spans="1:20" ht="12" customHeight="1">
      <c r="A998" s="159"/>
      <c r="B998" s="159"/>
      <c r="C998" s="159"/>
      <c r="D998" s="159"/>
      <c r="E998" s="159"/>
      <c r="F998" s="159"/>
      <c r="G998" s="159"/>
      <c r="H998" s="159"/>
      <c r="I998" s="159"/>
      <c r="J998" s="159"/>
      <c r="K998" s="159"/>
      <c r="L998" s="159"/>
      <c r="M998" s="159"/>
      <c r="N998" s="159"/>
      <c r="O998" s="159"/>
      <c r="P998" s="159"/>
      <c r="Q998" s="159"/>
      <c r="R998" s="159"/>
      <c r="S998" s="159"/>
      <c r="T998" s="159"/>
    </row>
    <row r="999" spans="1:20" ht="12" customHeight="1">
      <c r="A999" s="159"/>
      <c r="B999" s="159"/>
      <c r="C999" s="159"/>
      <c r="D999" s="159"/>
      <c r="E999" s="159"/>
      <c r="F999" s="159"/>
      <c r="G999" s="159"/>
      <c r="H999" s="159"/>
      <c r="I999" s="159"/>
      <c r="J999" s="159"/>
      <c r="K999" s="159"/>
      <c r="L999" s="159"/>
      <c r="M999" s="159"/>
      <c r="N999" s="159"/>
      <c r="O999" s="159"/>
      <c r="P999" s="159"/>
      <c r="Q999" s="159"/>
      <c r="R999" s="159"/>
      <c r="S999" s="159"/>
      <c r="T999" s="159"/>
    </row>
    <row r="1000" spans="1:20" ht="12" customHeight="1">
      <c r="A1000" s="159"/>
      <c r="B1000" s="159"/>
      <c r="C1000" s="159"/>
      <c r="D1000" s="159"/>
      <c r="E1000" s="159"/>
      <c r="F1000" s="159"/>
      <c r="G1000" s="159"/>
      <c r="H1000" s="159"/>
      <c r="I1000" s="159"/>
      <c r="J1000" s="159"/>
      <c r="K1000" s="159"/>
      <c r="L1000" s="159"/>
      <c r="M1000" s="159"/>
      <c r="N1000" s="159"/>
      <c r="O1000" s="159"/>
      <c r="P1000" s="159"/>
      <c r="Q1000" s="159"/>
      <c r="R1000" s="159"/>
      <c r="S1000" s="159"/>
      <c r="T1000" s="159"/>
    </row>
    <row r="1001" spans="1:20" ht="12" customHeight="1">
      <c r="A1001" s="159"/>
      <c r="B1001" s="159"/>
      <c r="C1001" s="159"/>
      <c r="D1001" s="159"/>
      <c r="E1001" s="159"/>
      <c r="F1001" s="159"/>
      <c r="G1001" s="159"/>
      <c r="H1001" s="159"/>
      <c r="I1001" s="159"/>
      <c r="J1001" s="159"/>
      <c r="K1001" s="159"/>
      <c r="L1001" s="159"/>
      <c r="M1001" s="159"/>
      <c r="N1001" s="159"/>
      <c r="O1001" s="159"/>
      <c r="P1001" s="159"/>
      <c r="Q1001" s="159"/>
      <c r="R1001" s="159"/>
      <c r="S1001" s="159"/>
      <c r="T1001" s="159"/>
    </row>
    <row r="1002" spans="1:20" ht="12" customHeight="1">
      <c r="A1002" s="159"/>
      <c r="B1002" s="159"/>
      <c r="C1002" s="159"/>
      <c r="D1002" s="159"/>
      <c r="E1002" s="159"/>
      <c r="F1002" s="159"/>
      <c r="G1002" s="159"/>
      <c r="H1002" s="159"/>
      <c r="I1002" s="159"/>
      <c r="J1002" s="159"/>
      <c r="K1002" s="159"/>
      <c r="L1002" s="159"/>
      <c r="M1002" s="159"/>
      <c r="N1002" s="159"/>
      <c r="O1002" s="159"/>
      <c r="P1002" s="159"/>
      <c r="Q1002" s="159"/>
      <c r="R1002" s="159"/>
      <c r="S1002" s="159"/>
      <c r="T1002" s="159"/>
    </row>
    <row r="1003" spans="1:20" ht="12" customHeight="1">
      <c r="A1003" s="159"/>
      <c r="B1003" s="159"/>
      <c r="C1003" s="159"/>
      <c r="D1003" s="159"/>
      <c r="E1003" s="159"/>
      <c r="F1003" s="159"/>
      <c r="G1003" s="159"/>
      <c r="H1003" s="159"/>
      <c r="I1003" s="159"/>
      <c r="J1003" s="159"/>
      <c r="K1003" s="159"/>
      <c r="L1003" s="159"/>
      <c r="M1003" s="159"/>
      <c r="N1003" s="159"/>
      <c r="O1003" s="159"/>
      <c r="P1003" s="159"/>
      <c r="Q1003" s="159"/>
      <c r="R1003" s="159"/>
      <c r="S1003" s="159"/>
      <c r="T1003" s="159"/>
    </row>
    <row r="1004" spans="1:20" ht="12" customHeight="1">
      <c r="A1004" s="159"/>
      <c r="B1004" s="159"/>
      <c r="C1004" s="159"/>
      <c r="D1004" s="159"/>
      <c r="E1004" s="159"/>
      <c r="F1004" s="159"/>
      <c r="G1004" s="159"/>
      <c r="H1004" s="159"/>
      <c r="I1004" s="159"/>
      <c r="J1004" s="159"/>
      <c r="K1004" s="159"/>
      <c r="L1004" s="159"/>
      <c r="M1004" s="159"/>
      <c r="N1004" s="159"/>
      <c r="O1004" s="159"/>
      <c r="P1004" s="159"/>
      <c r="Q1004" s="159"/>
      <c r="R1004" s="159"/>
      <c r="S1004" s="159"/>
      <c r="T1004" s="159"/>
    </row>
    <row r="1005" spans="1:20" ht="12" customHeight="1">
      <c r="A1005" s="159"/>
      <c r="B1005" s="159"/>
      <c r="C1005" s="159"/>
      <c r="D1005" s="159"/>
      <c r="E1005" s="159"/>
      <c r="F1005" s="159"/>
      <c r="G1005" s="159"/>
      <c r="H1005" s="159"/>
      <c r="I1005" s="159"/>
      <c r="J1005" s="159"/>
      <c r="K1005" s="159"/>
      <c r="L1005" s="159"/>
      <c r="M1005" s="159"/>
      <c r="N1005" s="159"/>
      <c r="O1005" s="159"/>
      <c r="P1005" s="159"/>
      <c r="Q1005" s="159"/>
      <c r="R1005" s="159"/>
      <c r="S1005" s="159"/>
      <c r="T1005" s="159"/>
    </row>
    <row r="1006" spans="1:20" ht="12" customHeight="1">
      <c r="A1006" s="159"/>
      <c r="B1006" s="159"/>
      <c r="C1006" s="159"/>
      <c r="D1006" s="159"/>
      <c r="E1006" s="159"/>
      <c r="F1006" s="159"/>
      <c r="G1006" s="159"/>
      <c r="H1006" s="159"/>
      <c r="I1006" s="159"/>
      <c r="J1006" s="159"/>
      <c r="K1006" s="159"/>
      <c r="L1006" s="159"/>
      <c r="M1006" s="159"/>
      <c r="N1006" s="159"/>
      <c r="O1006" s="159"/>
      <c r="P1006" s="159"/>
      <c r="Q1006" s="159"/>
      <c r="R1006" s="159"/>
      <c r="S1006" s="159"/>
      <c r="T1006" s="159"/>
    </row>
    <row r="1007" spans="1:20" ht="12" customHeight="1">
      <c r="A1007" s="159"/>
      <c r="B1007" s="159"/>
      <c r="C1007" s="159"/>
      <c r="D1007" s="159"/>
      <c r="E1007" s="159"/>
      <c r="F1007" s="159"/>
      <c r="G1007" s="159"/>
      <c r="H1007" s="159"/>
      <c r="I1007" s="159"/>
      <c r="J1007" s="159"/>
      <c r="K1007" s="159"/>
      <c r="L1007" s="159"/>
      <c r="M1007" s="159"/>
      <c r="N1007" s="159"/>
      <c r="O1007" s="159"/>
      <c r="P1007" s="159"/>
      <c r="Q1007" s="159"/>
      <c r="R1007" s="159"/>
      <c r="S1007" s="159"/>
      <c r="T1007" s="159"/>
    </row>
    <row r="1008" spans="1:20" ht="12" customHeight="1">
      <c r="A1008" s="159"/>
      <c r="B1008" s="159"/>
      <c r="C1008" s="159"/>
      <c r="D1008" s="159"/>
      <c r="E1008" s="159"/>
      <c r="F1008" s="159"/>
      <c r="G1008" s="159"/>
      <c r="H1008" s="159"/>
      <c r="I1008" s="159"/>
      <c r="J1008" s="159"/>
      <c r="K1008" s="159"/>
      <c r="L1008" s="159"/>
      <c r="M1008" s="159"/>
      <c r="N1008" s="159"/>
      <c r="O1008" s="159"/>
      <c r="P1008" s="159"/>
      <c r="Q1008" s="159"/>
      <c r="R1008" s="159"/>
      <c r="S1008" s="159"/>
      <c r="T1008" s="159"/>
    </row>
    <row r="1009" spans="1:20" ht="12" customHeight="1">
      <c r="A1009" s="159"/>
      <c r="B1009" s="159"/>
      <c r="C1009" s="159"/>
      <c r="D1009" s="159"/>
      <c r="E1009" s="159"/>
      <c r="F1009" s="159"/>
      <c r="G1009" s="159"/>
      <c r="H1009" s="159"/>
      <c r="I1009" s="159"/>
      <c r="J1009" s="159"/>
      <c r="K1009" s="159"/>
      <c r="L1009" s="159"/>
      <c r="M1009" s="159"/>
      <c r="N1009" s="159"/>
      <c r="O1009" s="159"/>
      <c r="P1009" s="159"/>
      <c r="Q1009" s="159"/>
      <c r="R1009" s="159"/>
      <c r="S1009" s="159"/>
      <c r="T1009" s="159"/>
    </row>
    <row r="1010" spans="1:20" ht="12" customHeight="1">
      <c r="A1010" s="159"/>
      <c r="B1010" s="159"/>
      <c r="C1010" s="159"/>
      <c r="D1010" s="159"/>
      <c r="E1010" s="159"/>
      <c r="F1010" s="159"/>
      <c r="G1010" s="159"/>
      <c r="H1010" s="159"/>
      <c r="I1010" s="159"/>
      <c r="J1010" s="159"/>
      <c r="K1010" s="159"/>
      <c r="L1010" s="159"/>
      <c r="M1010" s="159"/>
      <c r="N1010" s="159"/>
      <c r="O1010" s="159"/>
      <c r="P1010" s="159"/>
      <c r="Q1010" s="159"/>
      <c r="R1010" s="159"/>
      <c r="S1010" s="159"/>
      <c r="T1010" s="159"/>
    </row>
    <row r="1011" spans="1:20" ht="12" customHeight="1">
      <c r="A1011" s="159"/>
      <c r="B1011" s="159"/>
      <c r="C1011" s="159"/>
      <c r="D1011" s="159"/>
      <c r="E1011" s="159"/>
      <c r="F1011" s="159"/>
      <c r="G1011" s="159"/>
      <c r="H1011" s="159"/>
      <c r="I1011" s="159"/>
      <c r="J1011" s="159"/>
      <c r="K1011" s="159"/>
      <c r="L1011" s="159"/>
      <c r="M1011" s="159"/>
      <c r="N1011" s="159"/>
      <c r="O1011" s="159"/>
      <c r="P1011" s="159"/>
      <c r="Q1011" s="159"/>
      <c r="R1011" s="159"/>
      <c r="S1011" s="159"/>
      <c r="T1011" s="159"/>
    </row>
    <row r="1012" spans="1:20" ht="12" customHeight="1">
      <c r="A1012" s="159"/>
      <c r="B1012" s="159"/>
      <c r="C1012" s="159"/>
      <c r="D1012" s="159"/>
      <c r="E1012" s="159"/>
      <c r="F1012" s="159"/>
      <c r="G1012" s="159"/>
      <c r="H1012" s="159"/>
      <c r="I1012" s="159"/>
      <c r="J1012" s="159"/>
      <c r="K1012" s="159"/>
      <c r="L1012" s="159"/>
      <c r="M1012" s="159"/>
      <c r="N1012" s="159"/>
      <c r="O1012" s="159"/>
      <c r="P1012" s="159"/>
      <c r="Q1012" s="159"/>
      <c r="R1012" s="159"/>
      <c r="S1012" s="159"/>
      <c r="T1012" s="159"/>
    </row>
    <row r="1013" spans="1:20" ht="12" customHeight="1">
      <c r="A1013" s="159"/>
      <c r="B1013" s="159"/>
      <c r="C1013" s="159"/>
      <c r="D1013" s="159"/>
      <c r="E1013" s="159"/>
      <c r="F1013" s="159"/>
      <c r="G1013" s="159"/>
      <c r="H1013" s="159"/>
      <c r="I1013" s="159"/>
      <c r="J1013" s="159"/>
      <c r="K1013" s="159"/>
      <c r="L1013" s="159"/>
      <c r="M1013" s="159"/>
      <c r="N1013" s="159"/>
      <c r="O1013" s="159"/>
      <c r="P1013" s="159"/>
      <c r="Q1013" s="159"/>
      <c r="R1013" s="159"/>
      <c r="S1013" s="159"/>
      <c r="T1013" s="159"/>
    </row>
    <row r="1014" spans="1:20" ht="12" customHeight="1">
      <c r="A1014" s="159"/>
      <c r="B1014" s="159"/>
      <c r="C1014" s="159"/>
      <c r="D1014" s="159"/>
      <c r="E1014" s="159"/>
      <c r="F1014" s="159"/>
      <c r="G1014" s="159"/>
      <c r="H1014" s="159"/>
      <c r="I1014" s="159"/>
      <c r="J1014" s="159"/>
      <c r="K1014" s="159"/>
      <c r="L1014" s="159"/>
      <c r="M1014" s="159"/>
      <c r="N1014" s="159"/>
      <c r="O1014" s="159"/>
      <c r="P1014" s="159"/>
      <c r="Q1014" s="159"/>
      <c r="R1014" s="159"/>
      <c r="S1014" s="159"/>
      <c r="T1014" s="159"/>
    </row>
  </sheetData>
  <mergeCells count="168">
    <mergeCell ref="S95:S96"/>
    <mergeCell ref="T95:T96"/>
    <mergeCell ref="A96:E96"/>
    <mergeCell ref="J96:O96"/>
    <mergeCell ref="P96:Q96"/>
    <mergeCell ref="B92:C92"/>
    <mergeCell ref="K92:L92"/>
    <mergeCell ref="A94:E94"/>
    <mergeCell ref="J94:Q94"/>
    <mergeCell ref="A95:E95"/>
    <mergeCell ref="G95:G96"/>
    <mergeCell ref="H95:H96"/>
    <mergeCell ref="J95:O95"/>
    <mergeCell ref="A89:C89"/>
    <mergeCell ref="J89:L89"/>
    <mergeCell ref="B90:C90"/>
    <mergeCell ref="K90:L90"/>
    <mergeCell ref="B91:C91"/>
    <mergeCell ref="K91:L91"/>
    <mergeCell ref="B86:C86"/>
    <mergeCell ref="K86:L86"/>
    <mergeCell ref="B87:C87"/>
    <mergeCell ref="K87:L87"/>
    <mergeCell ref="B88:C88"/>
    <mergeCell ref="K88:L88"/>
    <mergeCell ref="S82:S83"/>
    <mergeCell ref="T82:T83"/>
    <mergeCell ref="B84:C84"/>
    <mergeCell ref="K84:L84"/>
    <mergeCell ref="A85:C85"/>
    <mergeCell ref="J85:L85"/>
    <mergeCell ref="J82:J83"/>
    <mergeCell ref="K82:L83"/>
    <mergeCell ref="M82:M83"/>
    <mergeCell ref="N82:P82"/>
    <mergeCell ref="Q82:Q83"/>
    <mergeCell ref="R82:R83"/>
    <mergeCell ref="B80:C80"/>
    <mergeCell ref="K80:L80"/>
    <mergeCell ref="B81:C81"/>
    <mergeCell ref="K81:L81"/>
    <mergeCell ref="A82:A83"/>
    <mergeCell ref="B82:C83"/>
    <mergeCell ref="D82:D83"/>
    <mergeCell ref="F82:F83"/>
    <mergeCell ref="G82:G83"/>
    <mergeCell ref="H82:H83"/>
    <mergeCell ref="B77:C77"/>
    <mergeCell ref="K77:L77"/>
    <mergeCell ref="B78:C78"/>
    <mergeCell ref="K78:L78"/>
    <mergeCell ref="B79:C79"/>
    <mergeCell ref="K79:L79"/>
    <mergeCell ref="B74:C74"/>
    <mergeCell ref="K74:L74"/>
    <mergeCell ref="B75:C75"/>
    <mergeCell ref="K75:L75"/>
    <mergeCell ref="B76:C76"/>
    <mergeCell ref="K76:L76"/>
    <mergeCell ref="B71:C71"/>
    <mergeCell ref="K71:L71"/>
    <mergeCell ref="B72:C72"/>
    <mergeCell ref="K72:L72"/>
    <mergeCell ref="B73:C73"/>
    <mergeCell ref="K73:L73"/>
    <mergeCell ref="B68:C68"/>
    <mergeCell ref="K68:L68"/>
    <mergeCell ref="B69:C69"/>
    <mergeCell ref="K69:L69"/>
    <mergeCell ref="B70:C70"/>
    <mergeCell ref="K70:L70"/>
    <mergeCell ref="B65:C65"/>
    <mergeCell ref="K65:L65"/>
    <mergeCell ref="B66:C66"/>
    <mergeCell ref="K66:L66"/>
    <mergeCell ref="B67:C67"/>
    <mergeCell ref="K67:L67"/>
    <mergeCell ref="B62:C62"/>
    <mergeCell ref="K62:L62"/>
    <mergeCell ref="B63:C63"/>
    <mergeCell ref="K63:L63"/>
    <mergeCell ref="B64:C64"/>
    <mergeCell ref="K64:L64"/>
    <mergeCell ref="S58:S59"/>
    <mergeCell ref="T58:T59"/>
    <mergeCell ref="B60:C60"/>
    <mergeCell ref="K60:L60"/>
    <mergeCell ref="A61:C61"/>
    <mergeCell ref="J61:L61"/>
    <mergeCell ref="J58:J59"/>
    <mergeCell ref="K58:L59"/>
    <mergeCell ref="M58:M59"/>
    <mergeCell ref="N58:P58"/>
    <mergeCell ref="Q58:Q59"/>
    <mergeCell ref="R58:R59"/>
    <mergeCell ref="A58:A59"/>
    <mergeCell ref="B58:C59"/>
    <mergeCell ref="D58:D59"/>
    <mergeCell ref="F58:F59"/>
    <mergeCell ref="G58:G59"/>
    <mergeCell ref="H58:H59"/>
    <mergeCell ref="S32:S33"/>
    <mergeCell ref="T32:T33"/>
    <mergeCell ref="A33:E33"/>
    <mergeCell ref="J33:O33"/>
    <mergeCell ref="P33:Q33"/>
    <mergeCell ref="A51:H51"/>
    <mergeCell ref="J51:T51"/>
    <mergeCell ref="B29:C29"/>
    <mergeCell ref="K29:L29"/>
    <mergeCell ref="A31:E31"/>
    <mergeCell ref="J31:Q31"/>
    <mergeCell ref="A32:E32"/>
    <mergeCell ref="G32:G33"/>
    <mergeCell ref="H32:H33"/>
    <mergeCell ref="J32:O32"/>
    <mergeCell ref="B26:C26"/>
    <mergeCell ref="K26:L26"/>
    <mergeCell ref="B27:C27"/>
    <mergeCell ref="K27:L27"/>
    <mergeCell ref="B28:C28"/>
    <mergeCell ref="K28:L28"/>
    <mergeCell ref="B23:C23"/>
    <mergeCell ref="K23:L23"/>
    <mergeCell ref="A24:C24"/>
    <mergeCell ref="J24:L24"/>
    <mergeCell ref="B25:C25"/>
    <mergeCell ref="K25:L25"/>
    <mergeCell ref="B20:C20"/>
    <mergeCell ref="K20:L20"/>
    <mergeCell ref="B21:C21"/>
    <mergeCell ref="K21:L21"/>
    <mergeCell ref="B22:C22"/>
    <mergeCell ref="K22:L22"/>
    <mergeCell ref="B17:C17"/>
    <mergeCell ref="K17:L17"/>
    <mergeCell ref="B18:C18"/>
    <mergeCell ref="K18:L18"/>
    <mergeCell ref="B19:C19"/>
    <mergeCell ref="K19:L19"/>
    <mergeCell ref="B14:C14"/>
    <mergeCell ref="K14:L14"/>
    <mergeCell ref="B15:C15"/>
    <mergeCell ref="K15:L15"/>
    <mergeCell ref="B16:C16"/>
    <mergeCell ref="K16:L16"/>
    <mergeCell ref="B11:C11"/>
    <mergeCell ref="K11:L11"/>
    <mergeCell ref="A12:C12"/>
    <mergeCell ref="J12:L12"/>
    <mergeCell ref="B13:C13"/>
    <mergeCell ref="K13:L13"/>
    <mergeCell ref="M9:M10"/>
    <mergeCell ref="N9:P9"/>
    <mergeCell ref="Q9:Q10"/>
    <mergeCell ref="R9:R10"/>
    <mergeCell ref="S9:S10"/>
    <mergeCell ref="T9:T10"/>
    <mergeCell ref="A2:H2"/>
    <mergeCell ref="J2:T2"/>
    <mergeCell ref="A9:A10"/>
    <mergeCell ref="B9:C10"/>
    <mergeCell ref="D9:D10"/>
    <mergeCell ref="F9:F10"/>
    <mergeCell ref="G9:G10"/>
    <mergeCell ref="H9:H10"/>
    <mergeCell ref="J9:J10"/>
    <mergeCell ref="K9:L10"/>
  </mergeCells>
  <printOptions horizontalCentered="1"/>
  <pageMargins left="0.31496062992125984" right="0.31496062992125984" top="0.35433070866141736" bottom="0.35433070866141736" header="0" footer="0"/>
  <pageSetup paperSize="9" scale="98" orientation="landscape" horizontalDpi="4294967293" r:id="rId1"/>
  <colBreaks count="1" manualBreakCount="1">
    <brk id="9" max="10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view="pageBreakPreview" topLeftCell="A10" zoomScale="90" zoomScaleNormal="100" zoomScaleSheetLayoutView="90" workbookViewId="0">
      <selection activeCell="B21" sqref="B21:C21"/>
    </sheetView>
  </sheetViews>
  <sheetFormatPr defaultRowHeight="14.25"/>
  <cols>
    <col min="1" max="1" width="4.85546875" style="147" customWidth="1"/>
    <col min="2" max="2" width="14.42578125" style="42" customWidth="1"/>
    <col min="3" max="3" width="72.85546875" style="42" customWidth="1"/>
    <col min="4" max="4" width="8.140625" style="42" customWidth="1"/>
    <col min="5" max="7" width="10.28515625" style="42" customWidth="1"/>
    <col min="8" max="8" width="7.7109375" style="42" customWidth="1"/>
    <col min="9" max="9" width="4.28515625" style="42" customWidth="1"/>
    <col min="10" max="10" width="9.140625" style="42"/>
    <col min="11" max="11" width="79" style="42" customWidth="1"/>
    <col min="12" max="12" width="7.28515625" style="42" customWidth="1"/>
    <col min="13" max="13" width="6.140625" style="42" customWidth="1"/>
    <col min="14" max="14" width="8.28515625" style="42" customWidth="1"/>
    <col min="15" max="15" width="5.140625" style="42" customWidth="1"/>
    <col min="16" max="16" width="7.7109375" style="42" customWidth="1"/>
    <col min="17" max="17" width="8.7109375" style="42" customWidth="1"/>
    <col min="18" max="18" width="6.7109375" style="42" customWidth="1"/>
    <col min="19" max="19" width="5.42578125" style="42" customWidth="1"/>
    <col min="20" max="258" width="9.140625" style="42"/>
    <col min="259" max="259" width="6.28515625" style="42" customWidth="1"/>
    <col min="260" max="260" width="14.42578125" style="42" customWidth="1"/>
    <col min="261" max="261" width="52.5703125" style="42" customWidth="1"/>
    <col min="262" max="262" width="10" style="42" customWidth="1"/>
    <col min="263" max="263" width="11" style="42" customWidth="1"/>
    <col min="264" max="264" width="16.5703125" style="42" customWidth="1"/>
    <col min="265" max="514" width="9.140625" style="42"/>
    <col min="515" max="515" width="6.28515625" style="42" customWidth="1"/>
    <col min="516" max="516" width="14.42578125" style="42" customWidth="1"/>
    <col min="517" max="517" width="52.5703125" style="42" customWidth="1"/>
    <col min="518" max="518" width="10" style="42" customWidth="1"/>
    <col min="519" max="519" width="11" style="42" customWidth="1"/>
    <col min="520" max="520" width="16.5703125" style="42" customWidth="1"/>
    <col min="521" max="770" width="9.140625" style="42"/>
    <col min="771" max="771" width="6.28515625" style="42" customWidth="1"/>
    <col min="772" max="772" width="14.42578125" style="42" customWidth="1"/>
    <col min="773" max="773" width="52.5703125" style="42" customWidth="1"/>
    <col min="774" max="774" width="10" style="42" customWidth="1"/>
    <col min="775" max="775" width="11" style="42" customWidth="1"/>
    <col min="776" max="776" width="16.5703125" style="42" customWidth="1"/>
    <col min="777" max="1026" width="9.140625" style="42"/>
    <col min="1027" max="1027" width="6.28515625" style="42" customWidth="1"/>
    <col min="1028" max="1028" width="14.42578125" style="42" customWidth="1"/>
    <col min="1029" max="1029" width="52.5703125" style="42" customWidth="1"/>
    <col min="1030" max="1030" width="10" style="42" customWidth="1"/>
    <col min="1031" max="1031" width="11" style="42" customWidth="1"/>
    <col min="1032" max="1032" width="16.5703125" style="42" customWidth="1"/>
    <col min="1033" max="1282" width="9.140625" style="42"/>
    <col min="1283" max="1283" width="6.28515625" style="42" customWidth="1"/>
    <col min="1284" max="1284" width="14.42578125" style="42" customWidth="1"/>
    <col min="1285" max="1285" width="52.5703125" style="42" customWidth="1"/>
    <col min="1286" max="1286" width="10" style="42" customWidth="1"/>
    <col min="1287" max="1287" width="11" style="42" customWidth="1"/>
    <col min="1288" max="1288" width="16.5703125" style="42" customWidth="1"/>
    <col min="1289" max="1538" width="9.140625" style="42"/>
    <col min="1539" max="1539" width="6.28515625" style="42" customWidth="1"/>
    <col min="1540" max="1540" width="14.42578125" style="42" customWidth="1"/>
    <col min="1541" max="1541" width="52.5703125" style="42" customWidth="1"/>
    <col min="1542" max="1542" width="10" style="42" customWidth="1"/>
    <col min="1543" max="1543" width="11" style="42" customWidth="1"/>
    <col min="1544" max="1544" width="16.5703125" style="42" customWidth="1"/>
    <col min="1545" max="1794" width="9.140625" style="42"/>
    <col min="1795" max="1795" width="6.28515625" style="42" customWidth="1"/>
    <col min="1796" max="1796" width="14.42578125" style="42" customWidth="1"/>
    <col min="1797" max="1797" width="52.5703125" style="42" customWidth="1"/>
    <col min="1798" max="1798" width="10" style="42" customWidth="1"/>
    <col min="1799" max="1799" width="11" style="42" customWidth="1"/>
    <col min="1800" max="1800" width="16.5703125" style="42" customWidth="1"/>
    <col min="1801" max="2050" width="9.140625" style="42"/>
    <col min="2051" max="2051" width="6.28515625" style="42" customWidth="1"/>
    <col min="2052" max="2052" width="14.42578125" style="42" customWidth="1"/>
    <col min="2053" max="2053" width="52.5703125" style="42" customWidth="1"/>
    <col min="2054" max="2054" width="10" style="42" customWidth="1"/>
    <col min="2055" max="2055" width="11" style="42" customWidth="1"/>
    <col min="2056" max="2056" width="16.5703125" style="42" customWidth="1"/>
    <col min="2057" max="2306" width="9.140625" style="42"/>
    <col min="2307" max="2307" width="6.28515625" style="42" customWidth="1"/>
    <col min="2308" max="2308" width="14.42578125" style="42" customWidth="1"/>
    <col min="2309" max="2309" width="52.5703125" style="42" customWidth="1"/>
    <col min="2310" max="2310" width="10" style="42" customWidth="1"/>
    <col min="2311" max="2311" width="11" style="42" customWidth="1"/>
    <col min="2312" max="2312" width="16.5703125" style="42" customWidth="1"/>
    <col min="2313" max="2562" width="9.140625" style="42"/>
    <col min="2563" max="2563" width="6.28515625" style="42" customWidth="1"/>
    <col min="2564" max="2564" width="14.42578125" style="42" customWidth="1"/>
    <col min="2565" max="2565" width="52.5703125" style="42" customWidth="1"/>
    <col min="2566" max="2566" width="10" style="42" customWidth="1"/>
    <col min="2567" max="2567" width="11" style="42" customWidth="1"/>
    <col min="2568" max="2568" width="16.5703125" style="42" customWidth="1"/>
    <col min="2569" max="2818" width="9.140625" style="42"/>
    <col min="2819" max="2819" width="6.28515625" style="42" customWidth="1"/>
    <col min="2820" max="2820" width="14.42578125" style="42" customWidth="1"/>
    <col min="2821" max="2821" width="52.5703125" style="42" customWidth="1"/>
    <col min="2822" max="2822" width="10" style="42" customWidth="1"/>
    <col min="2823" max="2823" width="11" style="42" customWidth="1"/>
    <col min="2824" max="2824" width="16.5703125" style="42" customWidth="1"/>
    <col min="2825" max="3074" width="9.140625" style="42"/>
    <col min="3075" max="3075" width="6.28515625" style="42" customWidth="1"/>
    <col min="3076" max="3076" width="14.42578125" style="42" customWidth="1"/>
    <col min="3077" max="3077" width="52.5703125" style="42" customWidth="1"/>
    <col min="3078" max="3078" width="10" style="42" customWidth="1"/>
    <col min="3079" max="3079" width="11" style="42" customWidth="1"/>
    <col min="3080" max="3080" width="16.5703125" style="42" customWidth="1"/>
    <col min="3081" max="3330" width="9.140625" style="42"/>
    <col min="3331" max="3331" width="6.28515625" style="42" customWidth="1"/>
    <col min="3332" max="3332" width="14.42578125" style="42" customWidth="1"/>
    <col min="3333" max="3333" width="52.5703125" style="42" customWidth="1"/>
    <col min="3334" max="3334" width="10" style="42" customWidth="1"/>
    <col min="3335" max="3335" width="11" style="42" customWidth="1"/>
    <col min="3336" max="3336" width="16.5703125" style="42" customWidth="1"/>
    <col min="3337" max="3586" width="9.140625" style="42"/>
    <col min="3587" max="3587" width="6.28515625" style="42" customWidth="1"/>
    <col min="3588" max="3588" width="14.42578125" style="42" customWidth="1"/>
    <col min="3589" max="3589" width="52.5703125" style="42" customWidth="1"/>
    <col min="3590" max="3590" width="10" style="42" customWidth="1"/>
    <col min="3591" max="3591" width="11" style="42" customWidth="1"/>
    <col min="3592" max="3592" width="16.5703125" style="42" customWidth="1"/>
    <col min="3593" max="3842" width="9.140625" style="42"/>
    <col min="3843" max="3843" width="6.28515625" style="42" customWidth="1"/>
    <col min="3844" max="3844" width="14.42578125" style="42" customWidth="1"/>
    <col min="3845" max="3845" width="52.5703125" style="42" customWidth="1"/>
    <col min="3846" max="3846" width="10" style="42" customWidth="1"/>
    <col min="3847" max="3847" width="11" style="42" customWidth="1"/>
    <col min="3848" max="3848" width="16.5703125" style="42" customWidth="1"/>
    <col min="3849" max="4098" width="9.140625" style="42"/>
    <col min="4099" max="4099" width="6.28515625" style="42" customWidth="1"/>
    <col min="4100" max="4100" width="14.42578125" style="42" customWidth="1"/>
    <col min="4101" max="4101" width="52.5703125" style="42" customWidth="1"/>
    <col min="4102" max="4102" width="10" style="42" customWidth="1"/>
    <col min="4103" max="4103" width="11" style="42" customWidth="1"/>
    <col min="4104" max="4104" width="16.5703125" style="42" customWidth="1"/>
    <col min="4105" max="4354" width="9.140625" style="42"/>
    <col min="4355" max="4355" width="6.28515625" style="42" customWidth="1"/>
    <col min="4356" max="4356" width="14.42578125" style="42" customWidth="1"/>
    <col min="4357" max="4357" width="52.5703125" style="42" customWidth="1"/>
    <col min="4358" max="4358" width="10" style="42" customWidth="1"/>
    <col min="4359" max="4359" width="11" style="42" customWidth="1"/>
    <col min="4360" max="4360" width="16.5703125" style="42" customWidth="1"/>
    <col min="4361" max="4610" width="9.140625" style="42"/>
    <col min="4611" max="4611" width="6.28515625" style="42" customWidth="1"/>
    <col min="4612" max="4612" width="14.42578125" style="42" customWidth="1"/>
    <col min="4613" max="4613" width="52.5703125" style="42" customWidth="1"/>
    <col min="4614" max="4614" width="10" style="42" customWidth="1"/>
    <col min="4615" max="4615" width="11" style="42" customWidth="1"/>
    <col min="4616" max="4616" width="16.5703125" style="42" customWidth="1"/>
    <col min="4617" max="4866" width="9.140625" style="42"/>
    <col min="4867" max="4867" width="6.28515625" style="42" customWidth="1"/>
    <col min="4868" max="4868" width="14.42578125" style="42" customWidth="1"/>
    <col min="4869" max="4869" width="52.5703125" style="42" customWidth="1"/>
    <col min="4870" max="4870" width="10" style="42" customWidth="1"/>
    <col min="4871" max="4871" width="11" style="42" customWidth="1"/>
    <col min="4872" max="4872" width="16.5703125" style="42" customWidth="1"/>
    <col min="4873" max="5122" width="9.140625" style="42"/>
    <col min="5123" max="5123" width="6.28515625" style="42" customWidth="1"/>
    <col min="5124" max="5124" width="14.42578125" style="42" customWidth="1"/>
    <col min="5125" max="5125" width="52.5703125" style="42" customWidth="1"/>
    <col min="5126" max="5126" width="10" style="42" customWidth="1"/>
    <col min="5127" max="5127" width="11" style="42" customWidth="1"/>
    <col min="5128" max="5128" width="16.5703125" style="42" customWidth="1"/>
    <col min="5129" max="5378" width="9.140625" style="42"/>
    <col min="5379" max="5379" width="6.28515625" style="42" customWidth="1"/>
    <col min="5380" max="5380" width="14.42578125" style="42" customWidth="1"/>
    <col min="5381" max="5381" width="52.5703125" style="42" customWidth="1"/>
    <col min="5382" max="5382" width="10" style="42" customWidth="1"/>
    <col min="5383" max="5383" width="11" style="42" customWidth="1"/>
    <col min="5384" max="5384" width="16.5703125" style="42" customWidth="1"/>
    <col min="5385" max="5634" width="9.140625" style="42"/>
    <col min="5635" max="5635" width="6.28515625" style="42" customWidth="1"/>
    <col min="5636" max="5636" width="14.42578125" style="42" customWidth="1"/>
    <col min="5637" max="5637" width="52.5703125" style="42" customWidth="1"/>
    <col min="5638" max="5638" width="10" style="42" customWidth="1"/>
    <col min="5639" max="5639" width="11" style="42" customWidth="1"/>
    <col min="5640" max="5640" width="16.5703125" style="42" customWidth="1"/>
    <col min="5641" max="5890" width="9.140625" style="42"/>
    <col min="5891" max="5891" width="6.28515625" style="42" customWidth="1"/>
    <col min="5892" max="5892" width="14.42578125" style="42" customWidth="1"/>
    <col min="5893" max="5893" width="52.5703125" style="42" customWidth="1"/>
    <col min="5894" max="5894" width="10" style="42" customWidth="1"/>
    <col min="5895" max="5895" width="11" style="42" customWidth="1"/>
    <col min="5896" max="5896" width="16.5703125" style="42" customWidth="1"/>
    <col min="5897" max="6146" width="9.140625" style="42"/>
    <col min="6147" max="6147" width="6.28515625" style="42" customWidth="1"/>
    <col min="6148" max="6148" width="14.42578125" style="42" customWidth="1"/>
    <col min="6149" max="6149" width="52.5703125" style="42" customWidth="1"/>
    <col min="6150" max="6150" width="10" style="42" customWidth="1"/>
    <col min="6151" max="6151" width="11" style="42" customWidth="1"/>
    <col min="6152" max="6152" width="16.5703125" style="42" customWidth="1"/>
    <col min="6153" max="6402" width="9.140625" style="42"/>
    <col min="6403" max="6403" width="6.28515625" style="42" customWidth="1"/>
    <col min="6404" max="6404" width="14.42578125" style="42" customWidth="1"/>
    <col min="6405" max="6405" width="52.5703125" style="42" customWidth="1"/>
    <col min="6406" max="6406" width="10" style="42" customWidth="1"/>
    <col min="6407" max="6407" width="11" style="42" customWidth="1"/>
    <col min="6408" max="6408" width="16.5703125" style="42" customWidth="1"/>
    <col min="6409" max="6658" width="9.140625" style="42"/>
    <col min="6659" max="6659" width="6.28515625" style="42" customWidth="1"/>
    <col min="6660" max="6660" width="14.42578125" style="42" customWidth="1"/>
    <col min="6661" max="6661" width="52.5703125" style="42" customWidth="1"/>
    <col min="6662" max="6662" width="10" style="42" customWidth="1"/>
    <col min="6663" max="6663" width="11" style="42" customWidth="1"/>
    <col min="6664" max="6664" width="16.5703125" style="42" customWidth="1"/>
    <col min="6665" max="6914" width="9.140625" style="42"/>
    <col min="6915" max="6915" width="6.28515625" style="42" customWidth="1"/>
    <col min="6916" max="6916" width="14.42578125" style="42" customWidth="1"/>
    <col min="6917" max="6917" width="52.5703125" style="42" customWidth="1"/>
    <col min="6918" max="6918" width="10" style="42" customWidth="1"/>
    <col min="6919" max="6919" width="11" style="42" customWidth="1"/>
    <col min="6920" max="6920" width="16.5703125" style="42" customWidth="1"/>
    <col min="6921" max="7170" width="9.140625" style="42"/>
    <col min="7171" max="7171" width="6.28515625" style="42" customWidth="1"/>
    <col min="7172" max="7172" width="14.42578125" style="42" customWidth="1"/>
    <col min="7173" max="7173" width="52.5703125" style="42" customWidth="1"/>
    <col min="7174" max="7174" width="10" style="42" customWidth="1"/>
    <col min="7175" max="7175" width="11" style="42" customWidth="1"/>
    <col min="7176" max="7176" width="16.5703125" style="42" customWidth="1"/>
    <col min="7177" max="7426" width="9.140625" style="42"/>
    <col min="7427" max="7427" width="6.28515625" style="42" customWidth="1"/>
    <col min="7428" max="7428" width="14.42578125" style="42" customWidth="1"/>
    <col min="7429" max="7429" width="52.5703125" style="42" customWidth="1"/>
    <col min="7430" max="7430" width="10" style="42" customWidth="1"/>
    <col min="7431" max="7431" width="11" style="42" customWidth="1"/>
    <col min="7432" max="7432" width="16.5703125" style="42" customWidth="1"/>
    <col min="7433" max="7682" width="9.140625" style="42"/>
    <col min="7683" max="7683" width="6.28515625" style="42" customWidth="1"/>
    <col min="7684" max="7684" width="14.42578125" style="42" customWidth="1"/>
    <col min="7685" max="7685" width="52.5703125" style="42" customWidth="1"/>
    <col min="7686" max="7686" width="10" style="42" customWidth="1"/>
    <col min="7687" max="7687" width="11" style="42" customWidth="1"/>
    <col min="7688" max="7688" width="16.5703125" style="42" customWidth="1"/>
    <col min="7689" max="7938" width="9.140625" style="42"/>
    <col min="7939" max="7939" width="6.28515625" style="42" customWidth="1"/>
    <col min="7940" max="7940" width="14.42578125" style="42" customWidth="1"/>
    <col min="7941" max="7941" width="52.5703125" style="42" customWidth="1"/>
    <col min="7942" max="7942" width="10" style="42" customWidth="1"/>
    <col min="7943" max="7943" width="11" style="42" customWidth="1"/>
    <col min="7944" max="7944" width="16.5703125" style="42" customWidth="1"/>
    <col min="7945" max="8194" width="9.140625" style="42"/>
    <col min="8195" max="8195" width="6.28515625" style="42" customWidth="1"/>
    <col min="8196" max="8196" width="14.42578125" style="42" customWidth="1"/>
    <col min="8197" max="8197" width="52.5703125" style="42" customWidth="1"/>
    <col min="8198" max="8198" width="10" style="42" customWidth="1"/>
    <col min="8199" max="8199" width="11" style="42" customWidth="1"/>
    <col min="8200" max="8200" width="16.5703125" style="42" customWidth="1"/>
    <col min="8201" max="8450" width="9.140625" style="42"/>
    <col min="8451" max="8451" width="6.28515625" style="42" customWidth="1"/>
    <col min="8452" max="8452" width="14.42578125" style="42" customWidth="1"/>
    <col min="8453" max="8453" width="52.5703125" style="42" customWidth="1"/>
    <col min="8454" max="8454" width="10" style="42" customWidth="1"/>
    <col min="8455" max="8455" width="11" style="42" customWidth="1"/>
    <col min="8456" max="8456" width="16.5703125" style="42" customWidth="1"/>
    <col min="8457" max="8706" width="9.140625" style="42"/>
    <col min="8707" max="8707" width="6.28515625" style="42" customWidth="1"/>
    <col min="8708" max="8708" width="14.42578125" style="42" customWidth="1"/>
    <col min="8709" max="8709" width="52.5703125" style="42" customWidth="1"/>
    <col min="8710" max="8710" width="10" style="42" customWidth="1"/>
    <col min="8711" max="8711" width="11" style="42" customWidth="1"/>
    <col min="8712" max="8712" width="16.5703125" style="42" customWidth="1"/>
    <col min="8713" max="8962" width="9.140625" style="42"/>
    <col min="8963" max="8963" width="6.28515625" style="42" customWidth="1"/>
    <col min="8964" max="8964" width="14.42578125" style="42" customWidth="1"/>
    <col min="8965" max="8965" width="52.5703125" style="42" customWidth="1"/>
    <col min="8966" max="8966" width="10" style="42" customWidth="1"/>
    <col min="8967" max="8967" width="11" style="42" customWidth="1"/>
    <col min="8968" max="8968" width="16.5703125" style="42" customWidth="1"/>
    <col min="8969" max="9218" width="9.140625" style="42"/>
    <col min="9219" max="9219" width="6.28515625" style="42" customWidth="1"/>
    <col min="9220" max="9220" width="14.42578125" style="42" customWidth="1"/>
    <col min="9221" max="9221" width="52.5703125" style="42" customWidth="1"/>
    <col min="9222" max="9222" width="10" style="42" customWidth="1"/>
    <col min="9223" max="9223" width="11" style="42" customWidth="1"/>
    <col min="9224" max="9224" width="16.5703125" style="42" customWidth="1"/>
    <col min="9225" max="9474" width="9.140625" style="42"/>
    <col min="9475" max="9475" width="6.28515625" style="42" customWidth="1"/>
    <col min="9476" max="9476" width="14.42578125" style="42" customWidth="1"/>
    <col min="9477" max="9477" width="52.5703125" style="42" customWidth="1"/>
    <col min="9478" max="9478" width="10" style="42" customWidth="1"/>
    <col min="9479" max="9479" width="11" style="42" customWidth="1"/>
    <col min="9480" max="9480" width="16.5703125" style="42" customWidth="1"/>
    <col min="9481" max="9730" width="9.140625" style="42"/>
    <col min="9731" max="9731" width="6.28515625" style="42" customWidth="1"/>
    <col min="9732" max="9732" width="14.42578125" style="42" customWidth="1"/>
    <col min="9733" max="9733" width="52.5703125" style="42" customWidth="1"/>
    <col min="9734" max="9734" width="10" style="42" customWidth="1"/>
    <col min="9735" max="9735" width="11" style="42" customWidth="1"/>
    <col min="9736" max="9736" width="16.5703125" style="42" customWidth="1"/>
    <col min="9737" max="9986" width="9.140625" style="42"/>
    <col min="9987" max="9987" width="6.28515625" style="42" customWidth="1"/>
    <col min="9988" max="9988" width="14.42578125" style="42" customWidth="1"/>
    <col min="9989" max="9989" width="52.5703125" style="42" customWidth="1"/>
    <col min="9990" max="9990" width="10" style="42" customWidth="1"/>
    <col min="9991" max="9991" width="11" style="42" customWidth="1"/>
    <col min="9992" max="9992" width="16.5703125" style="42" customWidth="1"/>
    <col min="9993" max="10242" width="9.140625" style="42"/>
    <col min="10243" max="10243" width="6.28515625" style="42" customWidth="1"/>
    <col min="10244" max="10244" width="14.42578125" style="42" customWidth="1"/>
    <col min="10245" max="10245" width="52.5703125" style="42" customWidth="1"/>
    <col min="10246" max="10246" width="10" style="42" customWidth="1"/>
    <col min="10247" max="10247" width="11" style="42" customWidth="1"/>
    <col min="10248" max="10248" width="16.5703125" style="42" customWidth="1"/>
    <col min="10249" max="10498" width="9.140625" style="42"/>
    <col min="10499" max="10499" width="6.28515625" style="42" customWidth="1"/>
    <col min="10500" max="10500" width="14.42578125" style="42" customWidth="1"/>
    <col min="10501" max="10501" width="52.5703125" style="42" customWidth="1"/>
    <col min="10502" max="10502" width="10" style="42" customWidth="1"/>
    <col min="10503" max="10503" width="11" style="42" customWidth="1"/>
    <col min="10504" max="10504" width="16.5703125" style="42" customWidth="1"/>
    <col min="10505" max="10754" width="9.140625" style="42"/>
    <col min="10755" max="10755" width="6.28515625" style="42" customWidth="1"/>
    <col min="10756" max="10756" width="14.42578125" style="42" customWidth="1"/>
    <col min="10757" max="10757" width="52.5703125" style="42" customWidth="1"/>
    <col min="10758" max="10758" width="10" style="42" customWidth="1"/>
    <col min="10759" max="10759" width="11" style="42" customWidth="1"/>
    <col min="10760" max="10760" width="16.5703125" style="42" customWidth="1"/>
    <col min="10761" max="11010" width="9.140625" style="42"/>
    <col min="11011" max="11011" width="6.28515625" style="42" customWidth="1"/>
    <col min="11012" max="11012" width="14.42578125" style="42" customWidth="1"/>
    <col min="11013" max="11013" width="52.5703125" style="42" customWidth="1"/>
    <col min="11014" max="11014" width="10" style="42" customWidth="1"/>
    <col min="11015" max="11015" width="11" style="42" customWidth="1"/>
    <col min="11016" max="11016" width="16.5703125" style="42" customWidth="1"/>
    <col min="11017" max="11266" width="9.140625" style="42"/>
    <col min="11267" max="11267" width="6.28515625" style="42" customWidth="1"/>
    <col min="11268" max="11268" width="14.42578125" style="42" customWidth="1"/>
    <col min="11269" max="11269" width="52.5703125" style="42" customWidth="1"/>
    <col min="11270" max="11270" width="10" style="42" customWidth="1"/>
    <col min="11271" max="11271" width="11" style="42" customWidth="1"/>
    <col min="11272" max="11272" width="16.5703125" style="42" customWidth="1"/>
    <col min="11273" max="11522" width="9.140625" style="42"/>
    <col min="11523" max="11523" width="6.28515625" style="42" customWidth="1"/>
    <col min="11524" max="11524" width="14.42578125" style="42" customWidth="1"/>
    <col min="11525" max="11525" width="52.5703125" style="42" customWidth="1"/>
    <col min="11526" max="11526" width="10" style="42" customWidth="1"/>
    <col min="11527" max="11527" width="11" style="42" customWidth="1"/>
    <col min="11528" max="11528" width="16.5703125" style="42" customWidth="1"/>
    <col min="11529" max="11778" width="9.140625" style="42"/>
    <col min="11779" max="11779" width="6.28515625" style="42" customWidth="1"/>
    <col min="11780" max="11780" width="14.42578125" style="42" customWidth="1"/>
    <col min="11781" max="11781" width="52.5703125" style="42" customWidth="1"/>
    <col min="11782" max="11782" width="10" style="42" customWidth="1"/>
    <col min="11783" max="11783" width="11" style="42" customWidth="1"/>
    <col min="11784" max="11784" width="16.5703125" style="42" customWidth="1"/>
    <col min="11785" max="12034" width="9.140625" style="42"/>
    <col min="12035" max="12035" width="6.28515625" style="42" customWidth="1"/>
    <col min="12036" max="12036" width="14.42578125" style="42" customWidth="1"/>
    <col min="12037" max="12037" width="52.5703125" style="42" customWidth="1"/>
    <col min="12038" max="12038" width="10" style="42" customWidth="1"/>
    <col min="12039" max="12039" width="11" style="42" customWidth="1"/>
    <col min="12040" max="12040" width="16.5703125" style="42" customWidth="1"/>
    <col min="12041" max="12290" width="9.140625" style="42"/>
    <col min="12291" max="12291" width="6.28515625" style="42" customWidth="1"/>
    <col min="12292" max="12292" width="14.42578125" style="42" customWidth="1"/>
    <col min="12293" max="12293" width="52.5703125" style="42" customWidth="1"/>
    <col min="12294" max="12294" width="10" style="42" customWidth="1"/>
    <col min="12295" max="12295" width="11" style="42" customWidth="1"/>
    <col min="12296" max="12296" width="16.5703125" style="42" customWidth="1"/>
    <col min="12297" max="12546" width="9.140625" style="42"/>
    <col min="12547" max="12547" width="6.28515625" style="42" customWidth="1"/>
    <col min="12548" max="12548" width="14.42578125" style="42" customWidth="1"/>
    <col min="12549" max="12549" width="52.5703125" style="42" customWidth="1"/>
    <col min="12550" max="12550" width="10" style="42" customWidth="1"/>
    <col min="12551" max="12551" width="11" style="42" customWidth="1"/>
    <col min="12552" max="12552" width="16.5703125" style="42" customWidth="1"/>
    <col min="12553" max="12802" width="9.140625" style="42"/>
    <col min="12803" max="12803" width="6.28515625" style="42" customWidth="1"/>
    <col min="12804" max="12804" width="14.42578125" style="42" customWidth="1"/>
    <col min="12805" max="12805" width="52.5703125" style="42" customWidth="1"/>
    <col min="12806" max="12806" width="10" style="42" customWidth="1"/>
    <col min="12807" max="12807" width="11" style="42" customWidth="1"/>
    <col min="12808" max="12808" width="16.5703125" style="42" customWidth="1"/>
    <col min="12809" max="13058" width="9.140625" style="42"/>
    <col min="13059" max="13059" width="6.28515625" style="42" customWidth="1"/>
    <col min="13060" max="13060" width="14.42578125" style="42" customWidth="1"/>
    <col min="13061" max="13061" width="52.5703125" style="42" customWidth="1"/>
    <col min="13062" max="13062" width="10" style="42" customWidth="1"/>
    <col min="13063" max="13063" width="11" style="42" customWidth="1"/>
    <col min="13064" max="13064" width="16.5703125" style="42" customWidth="1"/>
    <col min="13065" max="13314" width="9.140625" style="42"/>
    <col min="13315" max="13315" width="6.28515625" style="42" customWidth="1"/>
    <col min="13316" max="13316" width="14.42578125" style="42" customWidth="1"/>
    <col min="13317" max="13317" width="52.5703125" style="42" customWidth="1"/>
    <col min="13318" max="13318" width="10" style="42" customWidth="1"/>
    <col min="13319" max="13319" width="11" style="42" customWidth="1"/>
    <col min="13320" max="13320" width="16.5703125" style="42" customWidth="1"/>
    <col min="13321" max="13570" width="9.140625" style="42"/>
    <col min="13571" max="13571" width="6.28515625" style="42" customWidth="1"/>
    <col min="13572" max="13572" width="14.42578125" style="42" customWidth="1"/>
    <col min="13573" max="13573" width="52.5703125" style="42" customWidth="1"/>
    <col min="13574" max="13574" width="10" style="42" customWidth="1"/>
    <col min="13575" max="13575" width="11" style="42" customWidth="1"/>
    <col min="13576" max="13576" width="16.5703125" style="42" customWidth="1"/>
    <col min="13577" max="13826" width="9.140625" style="42"/>
    <col min="13827" max="13827" width="6.28515625" style="42" customWidth="1"/>
    <col min="13828" max="13828" width="14.42578125" style="42" customWidth="1"/>
    <col min="13829" max="13829" width="52.5703125" style="42" customWidth="1"/>
    <col min="13830" max="13830" width="10" style="42" customWidth="1"/>
    <col min="13831" max="13831" width="11" style="42" customWidth="1"/>
    <col min="13832" max="13832" width="16.5703125" style="42" customWidth="1"/>
    <col min="13833" max="14082" width="9.140625" style="42"/>
    <col min="14083" max="14083" width="6.28515625" style="42" customWidth="1"/>
    <col min="14084" max="14084" width="14.42578125" style="42" customWidth="1"/>
    <col min="14085" max="14085" width="52.5703125" style="42" customWidth="1"/>
    <col min="14086" max="14086" width="10" style="42" customWidth="1"/>
    <col min="14087" max="14087" width="11" style="42" customWidth="1"/>
    <col min="14088" max="14088" width="16.5703125" style="42" customWidth="1"/>
    <col min="14089" max="14338" width="9.140625" style="42"/>
    <col min="14339" max="14339" width="6.28515625" style="42" customWidth="1"/>
    <col min="14340" max="14340" width="14.42578125" style="42" customWidth="1"/>
    <col min="14341" max="14341" width="52.5703125" style="42" customWidth="1"/>
    <col min="14342" max="14342" width="10" style="42" customWidth="1"/>
    <col min="14343" max="14343" width="11" style="42" customWidth="1"/>
    <col min="14344" max="14344" width="16.5703125" style="42" customWidth="1"/>
    <col min="14345" max="14594" width="9.140625" style="42"/>
    <col min="14595" max="14595" width="6.28515625" style="42" customWidth="1"/>
    <col min="14596" max="14596" width="14.42578125" style="42" customWidth="1"/>
    <col min="14597" max="14597" width="52.5703125" style="42" customWidth="1"/>
    <col min="14598" max="14598" width="10" style="42" customWidth="1"/>
    <col min="14599" max="14599" width="11" style="42" customWidth="1"/>
    <col min="14600" max="14600" width="16.5703125" style="42" customWidth="1"/>
    <col min="14601" max="14850" width="9.140625" style="42"/>
    <col min="14851" max="14851" width="6.28515625" style="42" customWidth="1"/>
    <col min="14852" max="14852" width="14.42578125" style="42" customWidth="1"/>
    <col min="14853" max="14853" width="52.5703125" style="42" customWidth="1"/>
    <col min="14854" max="14854" width="10" style="42" customWidth="1"/>
    <col min="14855" max="14855" width="11" style="42" customWidth="1"/>
    <col min="14856" max="14856" width="16.5703125" style="42" customWidth="1"/>
    <col min="14857" max="15106" width="9.140625" style="42"/>
    <col min="15107" max="15107" width="6.28515625" style="42" customWidth="1"/>
    <col min="15108" max="15108" width="14.42578125" style="42" customWidth="1"/>
    <col min="15109" max="15109" width="52.5703125" style="42" customWidth="1"/>
    <col min="15110" max="15110" width="10" style="42" customWidth="1"/>
    <col min="15111" max="15111" width="11" style="42" customWidth="1"/>
    <col min="15112" max="15112" width="16.5703125" style="42" customWidth="1"/>
    <col min="15113" max="15362" width="9.140625" style="42"/>
    <col min="15363" max="15363" width="6.28515625" style="42" customWidth="1"/>
    <col min="15364" max="15364" width="14.42578125" style="42" customWidth="1"/>
    <col min="15365" max="15365" width="52.5703125" style="42" customWidth="1"/>
    <col min="15366" max="15366" width="10" style="42" customWidth="1"/>
    <col min="15367" max="15367" width="11" style="42" customWidth="1"/>
    <col min="15368" max="15368" width="16.5703125" style="42" customWidth="1"/>
    <col min="15369" max="15618" width="9.140625" style="42"/>
    <col min="15619" max="15619" width="6.28515625" style="42" customWidth="1"/>
    <col min="15620" max="15620" width="14.42578125" style="42" customWidth="1"/>
    <col min="15621" max="15621" width="52.5703125" style="42" customWidth="1"/>
    <col min="15622" max="15622" width="10" style="42" customWidth="1"/>
    <col min="15623" max="15623" width="11" style="42" customWidth="1"/>
    <col min="15624" max="15624" width="16.5703125" style="42" customWidth="1"/>
    <col min="15625" max="15874" width="9.140625" style="42"/>
    <col min="15875" max="15875" width="6.28515625" style="42" customWidth="1"/>
    <col min="15876" max="15876" width="14.42578125" style="42" customWidth="1"/>
    <col min="15877" max="15877" width="52.5703125" style="42" customWidth="1"/>
    <col min="15878" max="15878" width="10" style="42" customWidth="1"/>
    <col min="15879" max="15879" width="11" style="42" customWidth="1"/>
    <col min="15880" max="15880" width="16.5703125" style="42" customWidth="1"/>
    <col min="15881" max="16130" width="9.140625" style="42"/>
    <col min="16131" max="16131" width="6.28515625" style="42" customWidth="1"/>
    <col min="16132" max="16132" width="14.42578125" style="42" customWidth="1"/>
    <col min="16133" max="16133" width="52.5703125" style="42" customWidth="1"/>
    <col min="16134" max="16134" width="10" style="42" customWidth="1"/>
    <col min="16135" max="16135" width="11" style="42" customWidth="1"/>
    <col min="16136" max="16136" width="16.5703125" style="42" customWidth="1"/>
    <col min="16137" max="16384" width="9.140625" style="42"/>
  </cols>
  <sheetData>
    <row r="1" spans="1:19" s="2" customFormat="1" ht="18" thickTop="1" thickBot="1">
      <c r="A1" s="1"/>
      <c r="H1" s="3" t="s">
        <v>0</v>
      </c>
      <c r="I1" s="147"/>
      <c r="J1" s="42"/>
      <c r="K1" s="42"/>
      <c r="L1" s="15"/>
      <c r="M1" s="147"/>
      <c r="N1" s="147"/>
      <c r="O1" s="16"/>
      <c r="P1" s="278" t="s">
        <v>19</v>
      </c>
      <c r="Q1" s="339"/>
      <c r="R1" s="339"/>
      <c r="S1" s="279"/>
    </row>
    <row r="2" spans="1:19" s="2" customFormat="1" ht="16.5" customHeight="1" thickTop="1">
      <c r="A2" s="262" t="s">
        <v>38</v>
      </c>
      <c r="B2" s="262"/>
      <c r="C2" s="262"/>
      <c r="D2" s="262"/>
      <c r="E2" s="262"/>
      <c r="F2" s="262"/>
      <c r="G2" s="262"/>
      <c r="H2" s="262"/>
      <c r="I2" s="281" t="s">
        <v>39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</row>
    <row r="3" spans="1:19" ht="11.25" customHeight="1">
      <c r="I3" s="147"/>
      <c r="L3" s="15"/>
      <c r="M3" s="147"/>
      <c r="N3" s="147"/>
      <c r="O3" s="16"/>
      <c r="P3" s="16"/>
      <c r="Q3" s="16"/>
      <c r="R3" s="16"/>
    </row>
    <row r="4" spans="1:19">
      <c r="A4" s="263" t="s">
        <v>1</v>
      </c>
      <c r="B4" s="263"/>
      <c r="C4" s="42" t="s">
        <v>2</v>
      </c>
      <c r="I4" s="150" t="s">
        <v>1</v>
      </c>
      <c r="K4" s="42" t="s">
        <v>2</v>
      </c>
      <c r="L4" s="15"/>
      <c r="M4" s="147"/>
      <c r="N4" s="147"/>
      <c r="O4" s="16"/>
      <c r="P4" s="16"/>
      <c r="Q4" s="16"/>
      <c r="R4" s="16"/>
    </row>
    <row r="5" spans="1:19">
      <c r="A5" s="263" t="s">
        <v>3</v>
      </c>
      <c r="B5" s="263"/>
      <c r="C5" s="42" t="s">
        <v>32</v>
      </c>
      <c r="I5" s="150" t="s">
        <v>3</v>
      </c>
      <c r="K5" s="42" t="s">
        <v>32</v>
      </c>
      <c r="L5" s="15"/>
      <c r="M5" s="147"/>
      <c r="N5" s="147"/>
      <c r="O5" s="16"/>
      <c r="P5" s="16"/>
      <c r="Q5" s="16"/>
      <c r="R5" s="16"/>
    </row>
    <row r="6" spans="1:19">
      <c r="A6" s="263" t="s">
        <v>4</v>
      </c>
      <c r="B6" s="263"/>
      <c r="C6" s="42" t="s">
        <v>97</v>
      </c>
      <c r="I6" s="150" t="s">
        <v>4</v>
      </c>
      <c r="K6" s="42" t="s">
        <v>97</v>
      </c>
      <c r="L6" s="15"/>
      <c r="M6" s="147"/>
      <c r="N6" s="147"/>
      <c r="O6" s="16"/>
      <c r="P6" s="16"/>
      <c r="Q6" s="16"/>
      <c r="R6" s="16"/>
    </row>
    <row r="7" spans="1:19">
      <c r="A7" s="263" t="s">
        <v>5</v>
      </c>
      <c r="B7" s="263"/>
      <c r="C7" s="42" t="s">
        <v>299</v>
      </c>
      <c r="I7" s="150" t="s">
        <v>5</v>
      </c>
      <c r="K7" s="42" t="s">
        <v>299</v>
      </c>
      <c r="L7" s="15"/>
      <c r="M7" s="147"/>
      <c r="N7" s="147"/>
      <c r="O7" s="16"/>
      <c r="P7" s="16"/>
      <c r="Q7" s="16"/>
      <c r="R7" s="16"/>
    </row>
    <row r="8" spans="1:19" ht="11.25" customHeight="1">
      <c r="I8" s="147"/>
      <c r="L8" s="15"/>
      <c r="M8" s="147"/>
      <c r="N8" s="147"/>
      <c r="O8" s="16"/>
      <c r="P8" s="16"/>
      <c r="Q8" s="16"/>
      <c r="R8" s="16"/>
    </row>
    <row r="9" spans="1:19" ht="23.2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71" t="s">
        <v>153</v>
      </c>
      <c r="G9" s="271" t="s">
        <v>154</v>
      </c>
      <c r="H9" s="266" t="s">
        <v>22</v>
      </c>
      <c r="I9" s="266" t="s">
        <v>6</v>
      </c>
      <c r="J9" s="267" t="s">
        <v>7</v>
      </c>
      <c r="K9" s="268"/>
      <c r="L9" s="282" t="s">
        <v>8</v>
      </c>
      <c r="M9" s="254" t="s">
        <v>20</v>
      </c>
      <c r="N9" s="255"/>
      <c r="O9" s="275"/>
      <c r="P9" s="264" t="s">
        <v>21</v>
      </c>
      <c r="Q9" s="271" t="s">
        <v>153</v>
      </c>
      <c r="R9" s="271" t="s">
        <v>154</v>
      </c>
      <c r="S9" s="266" t="s">
        <v>22</v>
      </c>
    </row>
    <row r="10" spans="1:19" ht="23.25" customHeight="1">
      <c r="A10" s="266"/>
      <c r="B10" s="269"/>
      <c r="C10" s="270"/>
      <c r="D10" s="266"/>
      <c r="E10" s="272"/>
      <c r="F10" s="272"/>
      <c r="G10" s="272"/>
      <c r="H10" s="266"/>
      <c r="I10" s="266"/>
      <c r="J10" s="269"/>
      <c r="K10" s="270"/>
      <c r="L10" s="282"/>
      <c r="M10" s="32" t="s">
        <v>23</v>
      </c>
      <c r="N10" s="149" t="s">
        <v>24</v>
      </c>
      <c r="O10" s="18" t="s">
        <v>25</v>
      </c>
      <c r="P10" s="265"/>
      <c r="Q10" s="272"/>
      <c r="R10" s="272"/>
      <c r="S10" s="266"/>
    </row>
    <row r="11" spans="1:19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 t="shared" ref="F11:H11" si="0">E11-1</f>
        <v>-5</v>
      </c>
      <c r="G11" s="5">
        <f t="shared" si="0"/>
        <v>-6</v>
      </c>
      <c r="H11" s="5">
        <f t="shared" si="0"/>
        <v>-7</v>
      </c>
      <c r="I11" s="5">
        <v>-1</v>
      </c>
      <c r="J11" s="286">
        <f>I11-1</f>
        <v>-2</v>
      </c>
      <c r="K11" s="287"/>
      <c r="L11" s="19">
        <f>J11-1</f>
        <v>-3</v>
      </c>
      <c r="M11" s="5">
        <f>L11-1</f>
        <v>-4</v>
      </c>
      <c r="N11" s="5">
        <f>M11-1</f>
        <v>-5</v>
      </c>
      <c r="O11" s="20" t="s">
        <v>26</v>
      </c>
      <c r="P11" s="20" t="s">
        <v>27</v>
      </c>
      <c r="Q11" s="20" t="s">
        <v>28</v>
      </c>
      <c r="R11" s="20" t="s">
        <v>155</v>
      </c>
      <c r="S11" s="20" t="s">
        <v>156</v>
      </c>
    </row>
    <row r="12" spans="1:19" ht="18" customHeight="1">
      <c r="A12" s="37"/>
      <c r="B12" s="38" t="s">
        <v>62</v>
      </c>
      <c r="C12" s="39"/>
      <c r="D12" s="40"/>
      <c r="E12" s="40"/>
      <c r="F12" s="40"/>
      <c r="G12" s="40"/>
      <c r="H12" s="40"/>
      <c r="I12" s="22"/>
      <c r="J12" s="300" t="s">
        <v>62</v>
      </c>
      <c r="K12" s="301"/>
      <c r="L12" s="6"/>
      <c r="M12" s="7"/>
      <c r="N12" s="7"/>
      <c r="O12" s="24"/>
      <c r="P12" s="24"/>
      <c r="Q12" s="24"/>
      <c r="R12" s="24"/>
      <c r="S12" s="23"/>
    </row>
    <row r="13" spans="1:19" ht="21" customHeight="1">
      <c r="A13" s="24">
        <v>1</v>
      </c>
      <c r="B13" s="252" t="s">
        <v>301</v>
      </c>
      <c r="C13" s="253"/>
      <c r="D13" s="6" t="s">
        <v>11</v>
      </c>
      <c r="E13" s="7">
        <v>1</v>
      </c>
      <c r="F13" s="7"/>
      <c r="G13" s="7"/>
      <c r="H13" s="33"/>
      <c r="I13" s="22">
        <f t="shared" ref="I13:I30" si="1">A13</f>
        <v>1</v>
      </c>
      <c r="J13" s="393" t="str">
        <f t="shared" ref="J13:J30" si="2">B13</f>
        <v>Membuat dan mengirim surat ke BPS kabkot perihal pengutipan/pemutahiran DPP-UTL</v>
      </c>
      <c r="K13" s="394"/>
      <c r="L13" s="6" t="str">
        <f t="shared" ref="L13:M28" si="3">D13</f>
        <v>file</v>
      </c>
      <c r="M13" s="6">
        <f t="shared" si="3"/>
        <v>1</v>
      </c>
      <c r="N13" s="7">
        <f t="shared" ref="N13:N30" si="4">M13</f>
        <v>1</v>
      </c>
      <c r="O13" s="24">
        <v>100</v>
      </c>
      <c r="P13" s="24"/>
      <c r="Q13" s="24">
        <f>F13</f>
        <v>0</v>
      </c>
      <c r="R13" s="24">
        <f>G13</f>
        <v>0</v>
      </c>
      <c r="S13" s="23"/>
    </row>
    <row r="14" spans="1:19" ht="24" customHeight="1">
      <c r="A14" s="24">
        <v>2</v>
      </c>
      <c r="B14" s="343" t="s">
        <v>300</v>
      </c>
      <c r="C14" s="344"/>
      <c r="D14" s="6" t="s">
        <v>35</v>
      </c>
      <c r="E14" s="7">
        <v>2</v>
      </c>
      <c r="F14" s="7" t="s">
        <v>179</v>
      </c>
      <c r="G14" s="7">
        <f>0.015*2</f>
        <v>0.03</v>
      </c>
      <c r="H14" s="33"/>
      <c r="I14" s="22">
        <f t="shared" si="1"/>
        <v>2</v>
      </c>
      <c r="J14" s="393" t="str">
        <f t="shared" si="2"/>
        <v>Mengikuti rapat pembahasan DPP-UTL dengan BPS RI melalui zoom meeting tanggal 8 Maret 2022</v>
      </c>
      <c r="K14" s="394"/>
      <c r="L14" s="6" t="str">
        <f t="shared" si="3"/>
        <v>jam</v>
      </c>
      <c r="M14" s="6">
        <f t="shared" si="3"/>
        <v>2</v>
      </c>
      <c r="N14" s="7">
        <f t="shared" si="4"/>
        <v>2</v>
      </c>
      <c r="O14" s="24">
        <v>100</v>
      </c>
      <c r="P14" s="24"/>
      <c r="Q14" s="24" t="str">
        <f t="shared" ref="Q14:Q30" si="5">F14</f>
        <v>II.A.11</v>
      </c>
      <c r="R14" s="24">
        <f t="shared" ref="R14:R30" si="6">G14</f>
        <v>0.03</v>
      </c>
      <c r="S14" s="23"/>
    </row>
    <row r="15" spans="1:19" ht="35.25" customHeight="1">
      <c r="A15" s="24">
        <v>3</v>
      </c>
      <c r="B15" s="252" t="s">
        <v>305</v>
      </c>
      <c r="C15" s="253"/>
      <c r="D15" s="6" t="s">
        <v>11</v>
      </c>
      <c r="E15" s="7">
        <v>5</v>
      </c>
      <c r="F15" s="7"/>
      <c r="G15" s="7"/>
      <c r="H15" s="33"/>
      <c r="I15" s="22">
        <f t="shared" si="1"/>
        <v>3</v>
      </c>
      <c r="J15" s="393" t="str">
        <f t="shared" si="2"/>
        <v>Membuat surat permintaan data untuk pengutipan/updating daftar DPP-UTL ke Dinas Perkebunan, Dinas Perikanan, dan Dinas Kehutanan</v>
      </c>
      <c r="K15" s="394"/>
      <c r="L15" s="6" t="str">
        <f t="shared" si="3"/>
        <v>file</v>
      </c>
      <c r="M15" s="6">
        <f t="shared" si="3"/>
        <v>5</v>
      </c>
      <c r="N15" s="7">
        <f t="shared" si="4"/>
        <v>5</v>
      </c>
      <c r="O15" s="24">
        <v>100</v>
      </c>
      <c r="P15" s="24"/>
      <c r="Q15" s="24">
        <f t="shared" si="5"/>
        <v>0</v>
      </c>
      <c r="R15" s="24">
        <f t="shared" si="6"/>
        <v>0</v>
      </c>
      <c r="S15" s="23"/>
    </row>
    <row r="16" spans="1:19" ht="21" customHeight="1">
      <c r="A16" s="24">
        <v>4</v>
      </c>
      <c r="B16" s="252" t="s">
        <v>307</v>
      </c>
      <c r="C16" s="253"/>
      <c r="D16" s="6" t="s">
        <v>346</v>
      </c>
      <c r="E16" s="7">
        <v>5</v>
      </c>
      <c r="F16" s="7"/>
      <c r="G16" s="7"/>
      <c r="H16" s="33"/>
      <c r="I16" s="22">
        <f t="shared" si="1"/>
        <v>4</v>
      </c>
      <c r="J16" s="393" t="str">
        <f t="shared" si="2"/>
        <v>Menjawab dan mencari solusi permasalahan Komstrat yang ditanyakan petugas, terkait konsep dan ICS</v>
      </c>
      <c r="K16" s="394"/>
      <c r="L16" s="6" t="str">
        <f t="shared" si="3"/>
        <v>kali</v>
      </c>
      <c r="M16" s="6">
        <f t="shared" si="3"/>
        <v>5</v>
      </c>
      <c r="N16" s="7">
        <f t="shared" si="4"/>
        <v>5</v>
      </c>
      <c r="O16" s="24">
        <v>100</v>
      </c>
      <c r="P16" s="24"/>
      <c r="Q16" s="24">
        <f t="shared" si="5"/>
        <v>0</v>
      </c>
      <c r="R16" s="24">
        <f t="shared" si="6"/>
        <v>0</v>
      </c>
      <c r="S16" s="23"/>
    </row>
    <row r="17" spans="1:19" ht="45" customHeight="1">
      <c r="A17" s="24">
        <v>5</v>
      </c>
      <c r="B17" s="343" t="s">
        <v>352</v>
      </c>
      <c r="C17" s="344"/>
      <c r="D17" s="6" t="s">
        <v>316</v>
      </c>
      <c r="E17" s="7">
        <v>7</v>
      </c>
      <c r="F17" s="7" t="s">
        <v>351</v>
      </c>
      <c r="G17" s="7">
        <f>0.021*7</f>
        <v>0.14700000000000002</v>
      </c>
      <c r="H17" s="33"/>
      <c r="I17" s="22">
        <f t="shared" si="1"/>
        <v>5</v>
      </c>
      <c r="J17" s="393" t="str">
        <f t="shared" si="2"/>
        <v>Melakukan pengutipan/updating daftar DPP-UTL ke Dinas Perkebunan, Dinas Perikanan, Dinas Tanaman Pangan, UPTD Hortikultura Dinas Tanaman Pangan, Dinas Kehutanan, GAPKI, dan GAPKINDO</v>
      </c>
      <c r="K17" s="394"/>
      <c r="L17" s="6" t="str">
        <f t="shared" si="3"/>
        <v>instansi</v>
      </c>
      <c r="M17" s="6">
        <f t="shared" si="3"/>
        <v>7</v>
      </c>
      <c r="N17" s="7">
        <f t="shared" si="4"/>
        <v>7</v>
      </c>
      <c r="O17" s="24">
        <v>100</v>
      </c>
      <c r="P17" s="24"/>
      <c r="Q17" s="24" t="str">
        <f t="shared" si="5"/>
        <v>II.B.2.b</v>
      </c>
      <c r="R17" s="24">
        <f t="shared" si="6"/>
        <v>0.14700000000000002</v>
      </c>
      <c r="S17" s="23"/>
    </row>
    <row r="18" spans="1:19" ht="21" customHeight="1">
      <c r="A18" s="24">
        <v>6</v>
      </c>
      <c r="B18" s="395" t="s">
        <v>306</v>
      </c>
      <c r="C18" s="396"/>
      <c r="D18" s="6" t="s">
        <v>11</v>
      </c>
      <c r="E18" s="7">
        <v>2</v>
      </c>
      <c r="F18" s="7"/>
      <c r="G18" s="7"/>
      <c r="H18" s="33"/>
      <c r="I18" s="22">
        <f t="shared" si="1"/>
        <v>6</v>
      </c>
      <c r="J18" s="393" t="str">
        <f t="shared" si="2"/>
        <v>Membuat monitoring Perkebunan dan Komstrat 2022</v>
      </c>
      <c r="K18" s="394"/>
      <c r="L18" s="6" t="str">
        <f t="shared" si="3"/>
        <v>file</v>
      </c>
      <c r="M18" s="6">
        <f t="shared" si="3"/>
        <v>2</v>
      </c>
      <c r="N18" s="7">
        <f t="shared" si="4"/>
        <v>2</v>
      </c>
      <c r="O18" s="24">
        <v>100</v>
      </c>
      <c r="P18" s="24"/>
      <c r="Q18" s="24">
        <f t="shared" si="5"/>
        <v>0</v>
      </c>
      <c r="R18" s="24">
        <f t="shared" si="6"/>
        <v>0</v>
      </c>
      <c r="S18" s="23"/>
    </row>
    <row r="19" spans="1:19" ht="21" customHeight="1">
      <c r="A19" s="24">
        <v>7</v>
      </c>
      <c r="B19" s="252" t="s">
        <v>308</v>
      </c>
      <c r="C19" s="253"/>
      <c r="D19" s="6" t="s">
        <v>35</v>
      </c>
      <c r="E19" s="7">
        <v>9</v>
      </c>
      <c r="F19" s="7"/>
      <c r="G19" s="7"/>
      <c r="H19" s="33"/>
      <c r="I19" s="22">
        <f t="shared" si="1"/>
        <v>7</v>
      </c>
      <c r="J19" s="393" t="str">
        <f t="shared" si="2"/>
        <v>Rapat Bidang Produksi tanggal 7, 14, dan 21 Maret 2022</v>
      </c>
      <c r="K19" s="394"/>
      <c r="L19" s="6" t="str">
        <f t="shared" si="3"/>
        <v>jam</v>
      </c>
      <c r="M19" s="6">
        <f t="shared" si="3"/>
        <v>9</v>
      </c>
      <c r="N19" s="7">
        <f t="shared" si="4"/>
        <v>9</v>
      </c>
      <c r="O19" s="24">
        <v>100</v>
      </c>
      <c r="P19" s="24"/>
      <c r="Q19" s="24">
        <f t="shared" si="5"/>
        <v>0</v>
      </c>
      <c r="R19" s="24">
        <f t="shared" si="6"/>
        <v>0</v>
      </c>
      <c r="S19" s="23"/>
    </row>
    <row r="20" spans="1:19" ht="21" customHeight="1">
      <c r="A20" s="24">
        <v>8</v>
      </c>
      <c r="B20" s="252" t="s">
        <v>309</v>
      </c>
      <c r="C20" s="253"/>
      <c r="D20" s="6" t="s">
        <v>68</v>
      </c>
      <c r="E20" s="7">
        <v>11</v>
      </c>
      <c r="F20" s="7"/>
      <c r="G20" s="7"/>
      <c r="H20" s="33"/>
      <c r="I20" s="22">
        <f t="shared" si="1"/>
        <v>8</v>
      </c>
      <c r="J20" s="393" t="str">
        <f t="shared" si="2"/>
        <v>Monitoring pelaksanaan pengutipan DPP dan UTL kabkot</v>
      </c>
      <c r="K20" s="394"/>
      <c r="L20" s="6" t="str">
        <f t="shared" si="3"/>
        <v>kabkot</v>
      </c>
      <c r="M20" s="6">
        <f t="shared" si="3"/>
        <v>11</v>
      </c>
      <c r="N20" s="7">
        <f t="shared" si="4"/>
        <v>11</v>
      </c>
      <c r="O20" s="24">
        <v>100</v>
      </c>
      <c r="P20" s="24"/>
      <c r="Q20" s="24">
        <f t="shared" si="5"/>
        <v>0</v>
      </c>
      <c r="R20" s="24">
        <f t="shared" si="6"/>
        <v>0</v>
      </c>
      <c r="S20" s="23"/>
    </row>
    <row r="21" spans="1:19" ht="21" customHeight="1">
      <c r="A21" s="24">
        <v>9</v>
      </c>
      <c r="B21" s="252" t="s">
        <v>310</v>
      </c>
      <c r="C21" s="253"/>
      <c r="D21" s="6" t="s">
        <v>68</v>
      </c>
      <c r="E21" s="7">
        <v>9</v>
      </c>
      <c r="F21" s="7" t="s">
        <v>350</v>
      </c>
      <c r="G21" s="7">
        <v>0.2</v>
      </c>
      <c r="H21" s="33"/>
      <c r="I21" s="22">
        <f t="shared" si="1"/>
        <v>9</v>
      </c>
      <c r="J21" s="393" t="str">
        <f t="shared" si="2"/>
        <v>Monitoring pelaksanaan Pemutakhiran Survei Komstrat 2022</v>
      </c>
      <c r="K21" s="394"/>
      <c r="L21" s="6" t="str">
        <f t="shared" si="3"/>
        <v>kabkot</v>
      </c>
      <c r="M21" s="6">
        <f t="shared" si="3"/>
        <v>9</v>
      </c>
      <c r="N21" s="7">
        <f t="shared" si="4"/>
        <v>9</v>
      </c>
      <c r="O21" s="24">
        <v>100</v>
      </c>
      <c r="P21" s="24"/>
      <c r="Q21" s="24" t="str">
        <f t="shared" si="5"/>
        <v>II.A.7.b</v>
      </c>
      <c r="R21" s="24">
        <f t="shared" si="6"/>
        <v>0.2</v>
      </c>
      <c r="S21" s="23"/>
    </row>
    <row r="22" spans="1:19" ht="21" customHeight="1">
      <c r="A22" s="24">
        <v>10</v>
      </c>
      <c r="B22" s="252" t="s">
        <v>315</v>
      </c>
      <c r="C22" s="253"/>
      <c r="D22" s="6" t="s">
        <v>316</v>
      </c>
      <c r="E22" s="7">
        <v>6</v>
      </c>
      <c r="F22" s="7"/>
      <c r="G22" s="7"/>
      <c r="H22" s="33"/>
      <c r="I22" s="22">
        <f t="shared" si="1"/>
        <v>10</v>
      </c>
      <c r="J22" s="393" t="str">
        <f t="shared" si="2"/>
        <v>Mengambil/melakukan koordinasi permintaan data ke Instansi dan Asosiasi</v>
      </c>
      <c r="K22" s="394"/>
      <c r="L22" s="6" t="str">
        <f t="shared" si="3"/>
        <v>instansi</v>
      </c>
      <c r="M22" s="6">
        <f t="shared" si="3"/>
        <v>6</v>
      </c>
      <c r="N22" s="7">
        <f t="shared" si="4"/>
        <v>6</v>
      </c>
      <c r="O22" s="24">
        <v>100</v>
      </c>
      <c r="P22" s="24"/>
      <c r="Q22" s="24">
        <f t="shared" si="5"/>
        <v>0</v>
      </c>
      <c r="R22" s="24">
        <f t="shared" si="6"/>
        <v>0</v>
      </c>
      <c r="S22" s="23"/>
    </row>
    <row r="23" spans="1:19" ht="21" customHeight="1">
      <c r="A23" s="24">
        <v>11</v>
      </c>
      <c r="B23" s="252" t="s">
        <v>330</v>
      </c>
      <c r="C23" s="253"/>
      <c r="D23" s="6" t="s">
        <v>11</v>
      </c>
      <c r="E23" s="7">
        <v>3</v>
      </c>
      <c r="F23" s="7"/>
      <c r="G23" s="7"/>
      <c r="H23" s="33"/>
      <c r="I23" s="22">
        <f t="shared" si="1"/>
        <v>11</v>
      </c>
      <c r="J23" s="393" t="str">
        <f t="shared" si="2"/>
        <v>Membuat CKP, SKP 2021 dan SKP 2022</v>
      </c>
      <c r="K23" s="394"/>
      <c r="L23" s="6" t="str">
        <f t="shared" si="3"/>
        <v>file</v>
      </c>
      <c r="M23" s="6">
        <f t="shared" si="3"/>
        <v>3</v>
      </c>
      <c r="N23" s="7">
        <f t="shared" si="4"/>
        <v>3</v>
      </c>
      <c r="O23" s="24">
        <v>100</v>
      </c>
      <c r="P23" s="24"/>
      <c r="Q23" s="24">
        <f t="shared" si="5"/>
        <v>0</v>
      </c>
      <c r="R23" s="24">
        <f t="shared" si="6"/>
        <v>0</v>
      </c>
      <c r="S23" s="23"/>
    </row>
    <row r="24" spans="1:19" ht="21" customHeight="1">
      <c r="A24" s="24">
        <v>12</v>
      </c>
      <c r="B24" s="252" t="s">
        <v>331</v>
      </c>
      <c r="C24" s="253"/>
      <c r="D24" s="6" t="s">
        <v>11</v>
      </c>
      <c r="E24" s="7">
        <v>1</v>
      </c>
      <c r="F24" s="7"/>
      <c r="G24" s="7"/>
      <c r="H24" s="33"/>
      <c r="I24" s="22">
        <f t="shared" si="1"/>
        <v>12</v>
      </c>
      <c r="J24" s="393" t="str">
        <f t="shared" si="2"/>
        <v>Membuat IKI 2022</v>
      </c>
      <c r="K24" s="394"/>
      <c r="L24" s="6" t="str">
        <f t="shared" si="3"/>
        <v>file</v>
      </c>
      <c r="M24" s="6">
        <f t="shared" si="3"/>
        <v>1</v>
      </c>
      <c r="N24" s="7">
        <f t="shared" si="4"/>
        <v>1</v>
      </c>
      <c r="O24" s="24">
        <v>100</v>
      </c>
      <c r="P24" s="24"/>
      <c r="Q24" s="24">
        <f t="shared" si="5"/>
        <v>0</v>
      </c>
      <c r="R24" s="24">
        <f t="shared" si="6"/>
        <v>0</v>
      </c>
      <c r="S24" s="23"/>
    </row>
    <row r="25" spans="1:19" ht="30.75" customHeight="1">
      <c r="A25" s="24">
        <v>13</v>
      </c>
      <c r="B25" s="252" t="s">
        <v>332</v>
      </c>
      <c r="C25" s="253"/>
      <c r="D25" s="6" t="s">
        <v>333</v>
      </c>
      <c r="E25" s="7">
        <v>2</v>
      </c>
      <c r="F25" s="7" t="s">
        <v>349</v>
      </c>
      <c r="G25" s="7">
        <f>0.003*2</f>
        <v>6.0000000000000001E-3</v>
      </c>
      <c r="H25" s="33"/>
      <c r="I25" s="22">
        <f t="shared" si="1"/>
        <v>13</v>
      </c>
      <c r="J25" s="393" t="str">
        <f t="shared" si="2"/>
        <v>Melakukan pengawasan ke BPS Kab. Muaro Jambi dan Kec. Mestong, Muaro Jambi tanggal 21 - 22 Maret 2022</v>
      </c>
      <c r="K25" s="394"/>
      <c r="L25" s="6" t="str">
        <f t="shared" si="3"/>
        <v>hari</v>
      </c>
      <c r="M25" s="6">
        <f t="shared" si="3"/>
        <v>2</v>
      </c>
      <c r="N25" s="7">
        <f t="shared" si="4"/>
        <v>2</v>
      </c>
      <c r="O25" s="24">
        <v>100</v>
      </c>
      <c r="P25" s="24"/>
      <c r="Q25" s="24" t="str">
        <f t="shared" si="5"/>
        <v>II.B.4.b</v>
      </c>
      <c r="R25" s="24">
        <f t="shared" si="6"/>
        <v>6.0000000000000001E-3</v>
      </c>
      <c r="S25" s="23"/>
    </row>
    <row r="26" spans="1:19" ht="21" customHeight="1">
      <c r="A26" s="24">
        <v>14</v>
      </c>
      <c r="B26" s="252" t="s">
        <v>335</v>
      </c>
      <c r="C26" s="253"/>
      <c r="D26" s="6" t="s">
        <v>77</v>
      </c>
      <c r="E26" s="7">
        <v>1</v>
      </c>
      <c r="F26" s="7"/>
      <c r="G26" s="7"/>
      <c r="H26" s="33"/>
      <c r="I26" s="22">
        <f t="shared" si="1"/>
        <v>14</v>
      </c>
      <c r="J26" s="393" t="str">
        <f t="shared" si="2"/>
        <v>Melengkapi dokumentasi ST2023 berupa foto-foto (dokumentasi)</v>
      </c>
      <c r="K26" s="394"/>
      <c r="L26" s="6" t="str">
        <f t="shared" si="3"/>
        <v>folder</v>
      </c>
      <c r="M26" s="6">
        <f t="shared" si="3"/>
        <v>1</v>
      </c>
      <c r="N26" s="7">
        <f t="shared" si="4"/>
        <v>1</v>
      </c>
      <c r="O26" s="24">
        <v>100</v>
      </c>
      <c r="P26" s="24"/>
      <c r="Q26" s="24">
        <f t="shared" si="5"/>
        <v>0</v>
      </c>
      <c r="R26" s="24">
        <f t="shared" si="6"/>
        <v>0</v>
      </c>
      <c r="S26" s="23"/>
    </row>
    <row r="27" spans="1:19" ht="21" customHeight="1">
      <c r="A27" s="24">
        <v>15</v>
      </c>
      <c r="B27" s="252" t="s">
        <v>336</v>
      </c>
      <c r="C27" s="253"/>
      <c r="D27" s="6" t="s">
        <v>337</v>
      </c>
      <c r="E27" s="7">
        <v>2</v>
      </c>
      <c r="F27" s="7"/>
      <c r="G27" s="7"/>
      <c r="H27" s="33"/>
      <c r="I27" s="22">
        <f t="shared" si="1"/>
        <v>15</v>
      </c>
      <c r="J27" s="393" t="str">
        <f t="shared" si="2"/>
        <v>Membuat Laporan Perkebunan 2021 dan Kehutanan 2021</v>
      </c>
      <c r="K27" s="394"/>
      <c r="L27" s="6" t="str">
        <f t="shared" si="3"/>
        <v>buku</v>
      </c>
      <c r="M27" s="6">
        <f t="shared" si="3"/>
        <v>2</v>
      </c>
      <c r="N27" s="7">
        <f t="shared" si="4"/>
        <v>2</v>
      </c>
      <c r="O27" s="24">
        <v>100</v>
      </c>
      <c r="P27" s="24"/>
      <c r="Q27" s="24">
        <f t="shared" si="5"/>
        <v>0</v>
      </c>
      <c r="R27" s="24">
        <f t="shared" si="6"/>
        <v>0</v>
      </c>
      <c r="S27" s="23"/>
    </row>
    <row r="28" spans="1:19" ht="21" customHeight="1">
      <c r="A28" s="24">
        <v>16</v>
      </c>
      <c r="B28" s="343" t="s">
        <v>338</v>
      </c>
      <c r="C28" s="344"/>
      <c r="D28" s="6" t="s">
        <v>35</v>
      </c>
      <c r="E28" s="7">
        <v>4</v>
      </c>
      <c r="F28" s="7" t="s">
        <v>353</v>
      </c>
      <c r="G28" s="7">
        <v>0.1</v>
      </c>
      <c r="H28" s="33"/>
      <c r="I28" s="22">
        <f t="shared" si="1"/>
        <v>16</v>
      </c>
      <c r="J28" s="393" t="str">
        <f t="shared" si="2"/>
        <v>Mengikuti acara sinkronisasi dan finalisasi ATAP Hortikultura tanggal 29 Maret 2022</v>
      </c>
      <c r="K28" s="394"/>
      <c r="L28" s="6" t="str">
        <f t="shared" si="3"/>
        <v>jam</v>
      </c>
      <c r="M28" s="6">
        <f t="shared" si="3"/>
        <v>4</v>
      </c>
      <c r="N28" s="7">
        <f t="shared" si="4"/>
        <v>4</v>
      </c>
      <c r="O28" s="24">
        <v>100</v>
      </c>
      <c r="P28" s="24"/>
      <c r="Q28" s="24" t="str">
        <f t="shared" si="5"/>
        <v>II.A.4</v>
      </c>
      <c r="R28" s="24">
        <f t="shared" si="6"/>
        <v>0.1</v>
      </c>
      <c r="S28" s="23"/>
    </row>
    <row r="29" spans="1:19" ht="34.5" customHeight="1">
      <c r="A29" s="24">
        <v>17</v>
      </c>
      <c r="B29" s="343" t="s">
        <v>354</v>
      </c>
      <c r="C29" s="344"/>
      <c r="D29" s="6" t="s">
        <v>348</v>
      </c>
      <c r="E29" s="7">
        <v>2</v>
      </c>
      <c r="F29" s="7" t="s">
        <v>347</v>
      </c>
      <c r="G29" s="7">
        <v>0.3</v>
      </c>
      <c r="H29" s="33"/>
      <c r="I29" s="22">
        <f t="shared" si="1"/>
        <v>17</v>
      </c>
      <c r="J29" s="393" t="str">
        <f t="shared" si="2"/>
        <v>Melakukan pendampingan tim rekomendasi statistik ke Biro Kesra Provinsi Jambi tanggal 30 Maret 2021 Pukul 14.00 - 16.00 WIB dan tanggal 21 Maret 2022 Pukul 14.00 WIB - selesai</v>
      </c>
      <c r="K29" s="394"/>
      <c r="L29" s="6" t="str">
        <f t="shared" ref="L29:M30" si="7">D29</f>
        <v>pertemuan</v>
      </c>
      <c r="M29" s="6">
        <f t="shared" si="7"/>
        <v>2</v>
      </c>
      <c r="N29" s="7">
        <f t="shared" si="4"/>
        <v>2</v>
      </c>
      <c r="O29" s="24">
        <v>100</v>
      </c>
      <c r="P29" s="24"/>
      <c r="Q29" s="24" t="str">
        <f t="shared" si="5"/>
        <v>III.B.2.b</v>
      </c>
      <c r="R29" s="24">
        <f t="shared" si="6"/>
        <v>0.3</v>
      </c>
      <c r="S29" s="23"/>
    </row>
    <row r="30" spans="1:19" ht="21" customHeight="1">
      <c r="A30" s="24">
        <v>18</v>
      </c>
      <c r="B30" s="252" t="s">
        <v>342</v>
      </c>
      <c r="C30" s="253"/>
      <c r="D30" s="6" t="s">
        <v>346</v>
      </c>
      <c r="E30" s="7">
        <v>3</v>
      </c>
      <c r="F30" s="7" t="s">
        <v>350</v>
      </c>
      <c r="G30" s="7">
        <v>0.2</v>
      </c>
      <c r="H30" s="33"/>
      <c r="I30" s="22">
        <f t="shared" si="1"/>
        <v>18</v>
      </c>
      <c r="J30" s="393" t="str">
        <f t="shared" si="2"/>
        <v>Melakukan monitoring pelaksanaan kegiatan pencacahan Komstrat melalui web coolsis</v>
      </c>
      <c r="K30" s="394"/>
      <c r="L30" s="6" t="str">
        <f t="shared" si="7"/>
        <v>kali</v>
      </c>
      <c r="M30" s="6">
        <f t="shared" si="7"/>
        <v>3</v>
      </c>
      <c r="N30" s="7">
        <f t="shared" si="4"/>
        <v>3</v>
      </c>
      <c r="O30" s="24">
        <v>100</v>
      </c>
      <c r="P30" s="24"/>
      <c r="Q30" s="24" t="str">
        <f t="shared" si="5"/>
        <v>II.A.7.b</v>
      </c>
      <c r="R30" s="24">
        <f t="shared" si="6"/>
        <v>0.2</v>
      </c>
      <c r="S30" s="23"/>
    </row>
    <row r="31" spans="1:19" ht="21" customHeight="1">
      <c r="A31" s="24"/>
      <c r="B31" s="252"/>
      <c r="C31" s="253"/>
      <c r="D31" s="6"/>
      <c r="E31" s="7"/>
      <c r="F31" s="7"/>
      <c r="G31" s="7"/>
      <c r="H31" s="33"/>
      <c r="I31" s="22"/>
      <c r="J31" s="393"/>
      <c r="K31" s="394"/>
      <c r="L31" s="6"/>
      <c r="M31" s="6"/>
      <c r="N31" s="7"/>
      <c r="O31" s="24"/>
      <c r="P31" s="24"/>
      <c r="Q31" s="24"/>
      <c r="R31" s="24"/>
      <c r="S31" s="23"/>
    </row>
    <row r="32" spans="1:19" ht="21" customHeight="1">
      <c r="A32" s="24"/>
      <c r="B32" s="300" t="s">
        <v>63</v>
      </c>
      <c r="C32" s="301"/>
      <c r="D32" s="6"/>
      <c r="E32" s="7"/>
      <c r="F32" s="7"/>
      <c r="G32" s="7"/>
      <c r="H32" s="33"/>
      <c r="I32" s="22"/>
      <c r="J32" s="300" t="s">
        <v>63</v>
      </c>
      <c r="K32" s="301"/>
      <c r="L32" s="6"/>
      <c r="M32" s="7"/>
      <c r="N32" s="7"/>
      <c r="O32" s="24"/>
      <c r="P32" s="24"/>
      <c r="Q32" s="24"/>
      <c r="R32" s="24"/>
      <c r="S32" s="23"/>
    </row>
    <row r="33" spans="1:19" ht="21" customHeight="1">
      <c r="A33" s="24">
        <v>1</v>
      </c>
      <c r="B33" s="252" t="s">
        <v>302</v>
      </c>
      <c r="C33" s="253"/>
      <c r="D33" s="6" t="s">
        <v>36</v>
      </c>
      <c r="E33" s="7">
        <v>1</v>
      </c>
      <c r="F33" s="7"/>
      <c r="G33" s="7"/>
      <c r="H33" s="33"/>
      <c r="I33" s="22">
        <v>1</v>
      </c>
      <c r="J33" s="252" t="str">
        <f>B33</f>
        <v>Melakukan review terhadap naskah jurnal yang masuk ke Jurnal Median</v>
      </c>
      <c r="K33" s="253"/>
      <c r="L33" s="6" t="str">
        <f>D33</f>
        <v>naskah</v>
      </c>
      <c r="M33" s="7">
        <f>E33</f>
        <v>1</v>
      </c>
      <c r="N33" s="7">
        <f>M33</f>
        <v>1</v>
      </c>
      <c r="O33" s="24">
        <v>100</v>
      </c>
      <c r="P33" s="24"/>
      <c r="Q33" s="24">
        <f>F33</f>
        <v>0</v>
      </c>
      <c r="R33" s="24">
        <f>G33</f>
        <v>0</v>
      </c>
      <c r="S33" s="23"/>
    </row>
    <row r="34" spans="1:19" ht="33.75" customHeight="1">
      <c r="A34" s="24">
        <v>2</v>
      </c>
      <c r="B34" s="343" t="s">
        <v>311</v>
      </c>
      <c r="C34" s="344"/>
      <c r="D34" s="6" t="s">
        <v>35</v>
      </c>
      <c r="E34" s="7">
        <v>2</v>
      </c>
      <c r="F34" s="7" t="s">
        <v>179</v>
      </c>
      <c r="G34" s="7">
        <f>0.015*2</f>
        <v>0.03</v>
      </c>
      <c r="H34" s="33"/>
      <c r="I34" s="22">
        <v>2</v>
      </c>
      <c r="J34" s="252" t="str">
        <f t="shared" ref="J34:J41" si="8">B34</f>
        <v>Menyiapkan bahan/materi dan menjadi narasumber pelatihan coaching Jurnal statistisi mahir pegawai BPS se-Provinsi Jambi mengenai "Korelasi dan Regresi" tanggal 11 Maret 2022</v>
      </c>
      <c r="K34" s="253"/>
      <c r="L34" s="6" t="str">
        <f t="shared" ref="L34:L41" si="9">D34</f>
        <v>jam</v>
      </c>
      <c r="M34" s="7">
        <f t="shared" ref="M34:M41" si="10">E34</f>
        <v>2</v>
      </c>
      <c r="N34" s="7">
        <f t="shared" ref="N34:N41" si="11">M34</f>
        <v>2</v>
      </c>
      <c r="O34" s="24">
        <v>100</v>
      </c>
      <c r="P34" s="24"/>
      <c r="Q34" s="24" t="str">
        <f t="shared" ref="Q34:Q41" si="12">F34</f>
        <v>II.A.11</v>
      </c>
      <c r="R34" s="24">
        <f t="shared" ref="R34:R41" si="13">G34</f>
        <v>0.03</v>
      </c>
      <c r="S34" s="23"/>
    </row>
    <row r="35" spans="1:19" ht="21" customHeight="1">
      <c r="A35" s="24">
        <v>3</v>
      </c>
      <c r="B35" s="343" t="s">
        <v>303</v>
      </c>
      <c r="C35" s="344"/>
      <c r="D35" s="6" t="s">
        <v>35</v>
      </c>
      <c r="E35" s="7">
        <v>2</v>
      </c>
      <c r="F35" s="7" t="s">
        <v>179</v>
      </c>
      <c r="G35" s="7">
        <f>0.015*2</f>
        <v>0.03</v>
      </c>
      <c r="H35" s="33"/>
      <c r="I35" s="22">
        <v>3</v>
      </c>
      <c r="J35" s="252" t="str">
        <f t="shared" si="8"/>
        <v>Mengikuti rapat tim redaksi Jurnal Median tanggal 8 Maret 2022</v>
      </c>
      <c r="K35" s="253"/>
      <c r="L35" s="6" t="str">
        <f t="shared" si="9"/>
        <v>jam</v>
      </c>
      <c r="M35" s="7">
        <f t="shared" si="10"/>
        <v>2</v>
      </c>
      <c r="N35" s="7">
        <f t="shared" si="11"/>
        <v>2</v>
      </c>
      <c r="O35" s="24">
        <v>100</v>
      </c>
      <c r="P35" s="24"/>
      <c r="Q35" s="24" t="str">
        <f t="shared" si="12"/>
        <v>II.A.11</v>
      </c>
      <c r="R35" s="24">
        <f t="shared" si="13"/>
        <v>0.03</v>
      </c>
      <c r="S35" s="23"/>
    </row>
    <row r="36" spans="1:19" ht="21" customHeight="1">
      <c r="A36" s="24">
        <v>4</v>
      </c>
      <c r="B36" s="343" t="s">
        <v>304</v>
      </c>
      <c r="C36" s="344"/>
      <c r="D36" s="6" t="s">
        <v>35</v>
      </c>
      <c r="E36" s="7">
        <v>3</v>
      </c>
      <c r="F36" s="7" t="s">
        <v>234</v>
      </c>
      <c r="G36" s="7">
        <v>1</v>
      </c>
      <c r="H36" s="33"/>
      <c r="I36" s="22">
        <v>4</v>
      </c>
      <c r="J36" s="252" t="str">
        <f t="shared" si="8"/>
        <v>Mengikuti webinar STIS tanggal 11 Maret 2022</v>
      </c>
      <c r="K36" s="253"/>
      <c r="L36" s="6" t="str">
        <f t="shared" si="9"/>
        <v>jam</v>
      </c>
      <c r="M36" s="7">
        <f t="shared" si="10"/>
        <v>3</v>
      </c>
      <c r="N36" s="7">
        <f t="shared" si="11"/>
        <v>3</v>
      </c>
      <c r="O36" s="24">
        <v>100</v>
      </c>
      <c r="P36" s="24"/>
      <c r="Q36" s="24" t="str">
        <f t="shared" si="12"/>
        <v>V.C.3</v>
      </c>
      <c r="R36" s="24">
        <f t="shared" si="13"/>
        <v>1</v>
      </c>
      <c r="S36" s="23"/>
    </row>
    <row r="37" spans="1:19" ht="17.25" customHeight="1">
      <c r="A37" s="24">
        <v>5</v>
      </c>
      <c r="B37" s="343" t="s">
        <v>312</v>
      </c>
      <c r="C37" s="344"/>
      <c r="D37" s="6" t="s">
        <v>35</v>
      </c>
      <c r="E37" s="7">
        <v>2</v>
      </c>
      <c r="F37" s="7" t="s">
        <v>179</v>
      </c>
      <c r="G37" s="7">
        <f>0.015*2</f>
        <v>0.03</v>
      </c>
      <c r="H37" s="33"/>
      <c r="I37" s="22">
        <v>5</v>
      </c>
      <c r="J37" s="252" t="str">
        <f t="shared" si="8"/>
        <v>Mengikuti coaching Jurnal statistisi mahir tanggal 7 Maret 2022</v>
      </c>
      <c r="K37" s="253"/>
      <c r="L37" s="6" t="str">
        <f t="shared" si="9"/>
        <v>jam</v>
      </c>
      <c r="M37" s="7">
        <f t="shared" si="10"/>
        <v>2</v>
      </c>
      <c r="N37" s="7">
        <f t="shared" si="11"/>
        <v>2</v>
      </c>
      <c r="O37" s="24">
        <v>100</v>
      </c>
      <c r="P37" s="24"/>
      <c r="Q37" s="24" t="str">
        <f t="shared" si="12"/>
        <v>II.A.11</v>
      </c>
      <c r="R37" s="24">
        <f t="shared" si="13"/>
        <v>0.03</v>
      </c>
      <c r="S37" s="23"/>
    </row>
    <row r="38" spans="1:19" ht="17.25" customHeight="1">
      <c r="A38" s="24">
        <v>6</v>
      </c>
      <c r="B38" s="343" t="s">
        <v>314</v>
      </c>
      <c r="C38" s="344"/>
      <c r="D38" s="6" t="s">
        <v>35</v>
      </c>
      <c r="E38" s="7">
        <v>2</v>
      </c>
      <c r="F38" s="7" t="s">
        <v>179</v>
      </c>
      <c r="G38" s="7">
        <f>0.015*2</f>
        <v>0.03</v>
      </c>
      <c r="H38" s="33"/>
      <c r="I38" s="22">
        <v>6</v>
      </c>
      <c r="J38" s="252" t="str">
        <f t="shared" si="8"/>
        <v>Mengikuti kegiatan AKSI "Regresi Panel dengan STATA" tanggal 18 Maret 2022 Pukul 09.00 - 11.00 WIB</v>
      </c>
      <c r="K38" s="253"/>
      <c r="L38" s="6" t="str">
        <f t="shared" si="9"/>
        <v>jam</v>
      </c>
      <c r="M38" s="7">
        <f t="shared" si="10"/>
        <v>2</v>
      </c>
      <c r="N38" s="7">
        <f t="shared" si="11"/>
        <v>2</v>
      </c>
      <c r="O38" s="24">
        <v>100</v>
      </c>
      <c r="P38" s="24"/>
      <c r="Q38" s="24" t="str">
        <f t="shared" si="12"/>
        <v>II.A.11</v>
      </c>
      <c r="R38" s="24">
        <f t="shared" si="13"/>
        <v>0.03</v>
      </c>
      <c r="S38" s="23"/>
    </row>
    <row r="39" spans="1:19" ht="17.25" customHeight="1">
      <c r="A39" s="24">
        <v>7</v>
      </c>
      <c r="B39" s="343" t="s">
        <v>313</v>
      </c>
      <c r="C39" s="344"/>
      <c r="D39" s="6" t="s">
        <v>35</v>
      </c>
      <c r="E39" s="7">
        <v>2</v>
      </c>
      <c r="F39" s="7" t="s">
        <v>179</v>
      </c>
      <c r="G39" s="7">
        <f>0.015*2</f>
        <v>0.03</v>
      </c>
      <c r="H39" s="33"/>
      <c r="I39" s="22">
        <v>7</v>
      </c>
      <c r="J39" s="252" t="str">
        <f t="shared" si="8"/>
        <v>Mengikuti coaching Jurnal statistisi mahir tanggal 18 Maret 2022 tentang Bab Pendahuluan</v>
      </c>
      <c r="K39" s="253"/>
      <c r="L39" s="6" t="str">
        <f t="shared" si="9"/>
        <v>jam</v>
      </c>
      <c r="M39" s="7">
        <f t="shared" si="10"/>
        <v>2</v>
      </c>
      <c r="N39" s="7">
        <f t="shared" si="11"/>
        <v>2</v>
      </c>
      <c r="O39" s="24">
        <v>100</v>
      </c>
      <c r="P39" s="24"/>
      <c r="Q39" s="24" t="str">
        <f t="shared" si="12"/>
        <v>II.A.11</v>
      </c>
      <c r="R39" s="24">
        <f t="shared" si="13"/>
        <v>0.03</v>
      </c>
      <c r="S39" s="23"/>
    </row>
    <row r="40" spans="1:19" ht="17.25" customHeight="1">
      <c r="A40" s="24">
        <v>8</v>
      </c>
      <c r="B40" s="343" t="s">
        <v>334</v>
      </c>
      <c r="C40" s="344"/>
      <c r="D40" s="130" t="s">
        <v>35</v>
      </c>
      <c r="E40" s="131">
        <v>4</v>
      </c>
      <c r="F40" s="131" t="s">
        <v>234</v>
      </c>
      <c r="G40" s="131">
        <v>1</v>
      </c>
      <c r="H40" s="132"/>
      <c r="I40" s="22">
        <v>9</v>
      </c>
      <c r="J40" s="252" t="str">
        <f t="shared" si="8"/>
        <v>Mengikuti webinar Bengkulu "Bumi Raflesia Menyongsong ST2023" tanggal 23 Maret 2022</v>
      </c>
      <c r="K40" s="253"/>
      <c r="L40" s="6" t="str">
        <f t="shared" si="9"/>
        <v>jam</v>
      </c>
      <c r="M40" s="7">
        <f t="shared" si="10"/>
        <v>4</v>
      </c>
      <c r="N40" s="7">
        <f t="shared" si="11"/>
        <v>4</v>
      </c>
      <c r="O40" s="24">
        <v>100</v>
      </c>
      <c r="P40" s="24"/>
      <c r="Q40" s="24" t="str">
        <f t="shared" si="12"/>
        <v>V.C.3</v>
      </c>
      <c r="R40" s="24">
        <f t="shared" si="13"/>
        <v>1</v>
      </c>
      <c r="S40" s="134"/>
    </row>
    <row r="41" spans="1:19" ht="17.25" customHeight="1">
      <c r="A41" s="24">
        <v>9</v>
      </c>
      <c r="B41" s="252" t="s">
        <v>339</v>
      </c>
      <c r="C41" s="253"/>
      <c r="D41" s="130" t="s">
        <v>35</v>
      </c>
      <c r="E41" s="131">
        <v>3</v>
      </c>
      <c r="F41" s="131"/>
      <c r="G41" s="131"/>
      <c r="H41" s="132"/>
      <c r="I41" s="22">
        <v>10</v>
      </c>
      <c r="J41" s="252" t="str">
        <f t="shared" si="8"/>
        <v>Mengikuti tarhib Ramdahan BPS Provinsi Jambi tanggal 31 Maret 2021</v>
      </c>
      <c r="K41" s="253"/>
      <c r="L41" s="6" t="str">
        <f t="shared" si="9"/>
        <v>jam</v>
      </c>
      <c r="M41" s="7">
        <f t="shared" si="10"/>
        <v>3</v>
      </c>
      <c r="N41" s="7">
        <f t="shared" si="11"/>
        <v>3</v>
      </c>
      <c r="O41" s="24">
        <v>100</v>
      </c>
      <c r="P41" s="24"/>
      <c r="Q41" s="24">
        <f t="shared" si="12"/>
        <v>0</v>
      </c>
      <c r="R41" s="24">
        <f t="shared" si="13"/>
        <v>0</v>
      </c>
      <c r="S41" s="134"/>
    </row>
    <row r="42" spans="1:19" ht="13.5" customHeight="1">
      <c r="A42" s="41"/>
      <c r="B42" s="292"/>
      <c r="C42" s="293"/>
      <c r="D42" s="41"/>
      <c r="E42" s="41"/>
      <c r="F42" s="41"/>
      <c r="G42" s="41"/>
      <c r="H42" s="34"/>
      <c r="I42" s="135"/>
      <c r="J42" s="340"/>
      <c r="K42" s="340"/>
      <c r="L42" s="6"/>
      <c r="M42" s="6"/>
      <c r="N42" s="7"/>
      <c r="O42" s="24"/>
      <c r="P42" s="24"/>
      <c r="Q42" s="41"/>
      <c r="R42" s="41"/>
      <c r="S42" s="136"/>
    </row>
    <row r="43" spans="1:19" ht="13.5" customHeight="1">
      <c r="A43" s="254" t="s">
        <v>12</v>
      </c>
      <c r="B43" s="255"/>
      <c r="C43" s="255"/>
      <c r="D43" s="255"/>
      <c r="E43" s="255"/>
      <c r="F43" s="221"/>
      <c r="G43" s="221">
        <f>SUM(G13:G42)</f>
        <v>3.1329999999999996</v>
      </c>
      <c r="H43" s="8"/>
      <c r="I43" s="254" t="s">
        <v>29</v>
      </c>
      <c r="J43" s="255"/>
      <c r="K43" s="255"/>
      <c r="L43" s="255"/>
      <c r="M43" s="255"/>
      <c r="N43" s="275"/>
      <c r="O43" s="55">
        <f>AVERAGE(O13:O42)</f>
        <v>100</v>
      </c>
      <c r="P43" s="55" t="e">
        <f>AVERAGE(P13:P42)</f>
        <v>#DIV/0!</v>
      </c>
      <c r="Q43" s="79"/>
      <c r="R43" s="79"/>
      <c r="S43" s="290"/>
    </row>
    <row r="44" spans="1:19" ht="13.5" customHeight="1">
      <c r="A44" s="148"/>
      <c r="B44" s="9"/>
      <c r="C44" s="9"/>
      <c r="D44" s="9"/>
      <c r="E44" s="9"/>
      <c r="F44" s="9"/>
      <c r="G44" s="9"/>
      <c r="H44" s="10"/>
      <c r="I44" s="254" t="s">
        <v>30</v>
      </c>
      <c r="J44" s="255"/>
      <c r="K44" s="255"/>
      <c r="L44" s="255"/>
      <c r="M44" s="255"/>
      <c r="N44" s="275"/>
      <c r="O44" s="276" t="e">
        <f>AVERAGE(O43:P43)</f>
        <v>#DIV/0!</v>
      </c>
      <c r="P44" s="277"/>
      <c r="Q44" s="80"/>
      <c r="R44" s="80"/>
      <c r="S44" s="291"/>
    </row>
    <row r="45" spans="1:19">
      <c r="A45" s="148"/>
      <c r="B45" s="11" t="s">
        <v>13</v>
      </c>
      <c r="D45" s="9"/>
      <c r="H45" s="10"/>
      <c r="I45" s="148"/>
      <c r="J45" s="9"/>
      <c r="K45" s="9"/>
      <c r="L45" s="146"/>
      <c r="M45" s="148"/>
      <c r="N45" s="148"/>
      <c r="O45" s="25"/>
      <c r="P45" s="25"/>
      <c r="Q45" s="25"/>
      <c r="R45" s="25"/>
      <c r="S45" s="10"/>
    </row>
    <row r="46" spans="1:19">
      <c r="A46" s="148"/>
      <c r="B46" s="9" t="s">
        <v>329</v>
      </c>
      <c r="D46" s="9"/>
      <c r="H46" s="10"/>
      <c r="I46" s="148"/>
      <c r="J46" s="11" t="s">
        <v>31</v>
      </c>
      <c r="K46" s="17"/>
      <c r="L46" s="146"/>
      <c r="M46" s="147"/>
      <c r="N46" s="147"/>
      <c r="O46" s="25"/>
      <c r="P46" s="25"/>
      <c r="Q46" s="25"/>
      <c r="R46" s="25"/>
      <c r="S46" s="10"/>
    </row>
    <row r="47" spans="1:19">
      <c r="A47" s="148"/>
      <c r="B47" s="9"/>
      <c r="C47" s="9"/>
      <c r="D47" s="9"/>
      <c r="E47" s="9"/>
      <c r="F47" s="9"/>
      <c r="G47" s="9"/>
      <c r="H47" s="10"/>
      <c r="I47" s="148"/>
      <c r="J47" s="9" t="s">
        <v>343</v>
      </c>
      <c r="K47" s="148"/>
      <c r="L47" s="146"/>
      <c r="M47" s="147"/>
      <c r="N47" s="147"/>
      <c r="O47" s="25"/>
      <c r="P47" s="25"/>
      <c r="Q47" s="25"/>
      <c r="R47" s="25"/>
      <c r="S47" s="10"/>
    </row>
    <row r="48" spans="1:19">
      <c r="A48" s="148"/>
      <c r="B48" s="280" t="s">
        <v>14</v>
      </c>
      <c r="C48" s="280"/>
      <c r="D48" s="280" t="s">
        <v>15</v>
      </c>
      <c r="E48" s="280"/>
      <c r="F48" s="280"/>
      <c r="G48" s="280"/>
      <c r="H48" s="280"/>
      <c r="I48" s="148"/>
      <c r="J48" s="9"/>
      <c r="K48" s="9"/>
      <c r="L48" s="146"/>
      <c r="M48" s="148"/>
      <c r="N48" s="148"/>
      <c r="O48" s="25"/>
      <c r="P48" s="25"/>
      <c r="Q48" s="25"/>
      <c r="R48" s="25"/>
      <c r="S48" s="10"/>
    </row>
    <row r="49" spans="1:19" ht="32.25" customHeight="1">
      <c r="A49" s="148"/>
      <c r="B49" s="147"/>
      <c r="C49" s="147"/>
      <c r="D49" s="9"/>
      <c r="E49" s="148"/>
      <c r="F49" s="148"/>
      <c r="G49" s="148"/>
      <c r="I49" s="148"/>
      <c r="J49" s="280" t="s">
        <v>14</v>
      </c>
      <c r="K49" s="280"/>
      <c r="L49" s="146"/>
      <c r="M49" s="147"/>
      <c r="N49" s="280" t="s">
        <v>15</v>
      </c>
      <c r="O49" s="280"/>
      <c r="P49" s="280"/>
      <c r="Q49" s="280"/>
      <c r="R49" s="280"/>
      <c r="S49" s="280"/>
    </row>
    <row r="50" spans="1:19">
      <c r="A50" s="148"/>
      <c r="B50" s="284" t="s">
        <v>33</v>
      </c>
      <c r="C50" s="284"/>
      <c r="D50" s="284" t="s">
        <v>344</v>
      </c>
      <c r="E50" s="284"/>
      <c r="F50" s="284"/>
      <c r="G50" s="284"/>
      <c r="H50" s="284"/>
      <c r="I50" s="148"/>
      <c r="J50" s="285"/>
      <c r="K50" s="285"/>
      <c r="L50" s="15"/>
      <c r="M50" s="148"/>
      <c r="N50" s="148"/>
      <c r="O50" s="147"/>
      <c r="P50" s="25"/>
      <c r="Q50" s="25"/>
      <c r="R50" s="25"/>
      <c r="S50" s="10"/>
    </row>
    <row r="51" spans="1:19">
      <c r="B51" s="280" t="s">
        <v>17</v>
      </c>
      <c r="C51" s="280"/>
      <c r="D51" s="283" t="s">
        <v>345</v>
      </c>
      <c r="E51" s="283"/>
      <c r="F51" s="283"/>
      <c r="G51" s="283"/>
      <c r="H51" s="283"/>
      <c r="I51" s="148"/>
      <c r="J51" s="284" t="s">
        <v>33</v>
      </c>
      <c r="K51" s="284"/>
      <c r="L51" s="146"/>
      <c r="M51" s="147"/>
      <c r="N51" s="284" t="s">
        <v>344</v>
      </c>
      <c r="O51" s="284"/>
      <c r="P51" s="284"/>
      <c r="Q51" s="284"/>
      <c r="R51" s="284"/>
      <c r="S51" s="284"/>
    </row>
    <row r="52" spans="1:19">
      <c r="A52" s="148"/>
      <c r="B52" s="9"/>
      <c r="C52" s="9"/>
      <c r="D52" s="9"/>
      <c r="E52" s="10"/>
      <c r="F52" s="10"/>
      <c r="G52" s="10"/>
      <c r="I52" s="148"/>
      <c r="J52" s="280" t="s">
        <v>17</v>
      </c>
      <c r="K52" s="280"/>
      <c r="L52" s="146"/>
      <c r="M52" s="147"/>
      <c r="N52" s="283" t="s">
        <v>345</v>
      </c>
      <c r="O52" s="283"/>
      <c r="P52" s="283"/>
      <c r="Q52" s="283"/>
      <c r="R52" s="283"/>
      <c r="S52" s="283"/>
    </row>
  </sheetData>
  <mergeCells count="103">
    <mergeCell ref="I43:N43"/>
    <mergeCell ref="S43:S44"/>
    <mergeCell ref="I44:N44"/>
    <mergeCell ref="O44:P44"/>
    <mergeCell ref="B48:C48"/>
    <mergeCell ref="D48:H48"/>
    <mergeCell ref="J52:K52"/>
    <mergeCell ref="N52:S52"/>
    <mergeCell ref="B33:C33"/>
    <mergeCell ref="B34:C34"/>
    <mergeCell ref="B35:C35"/>
    <mergeCell ref="B36:C36"/>
    <mergeCell ref="J49:K49"/>
    <mergeCell ref="N49:S49"/>
    <mergeCell ref="B50:C50"/>
    <mergeCell ref="D50:H50"/>
    <mergeCell ref="J50:K50"/>
    <mergeCell ref="B51:C51"/>
    <mergeCell ref="D51:H51"/>
    <mergeCell ref="J51:K51"/>
    <mergeCell ref="N51:S51"/>
    <mergeCell ref="A43:E43"/>
    <mergeCell ref="B42:C42"/>
    <mergeCell ref="J42:K42"/>
    <mergeCell ref="B40:C40"/>
    <mergeCell ref="B41:C41"/>
    <mergeCell ref="B30:C30"/>
    <mergeCell ref="J30:K30"/>
    <mergeCell ref="B31:C31"/>
    <mergeCell ref="J31:K31"/>
    <mergeCell ref="B32:C32"/>
    <mergeCell ref="J32:K32"/>
    <mergeCell ref="B37:C37"/>
    <mergeCell ref="J37:K37"/>
    <mergeCell ref="J33:K33"/>
    <mergeCell ref="J34:K34"/>
    <mergeCell ref="J35:K35"/>
    <mergeCell ref="J36:K36"/>
    <mergeCell ref="J38:K38"/>
    <mergeCell ref="B26:C26"/>
    <mergeCell ref="J26:K26"/>
    <mergeCell ref="B27:C27"/>
    <mergeCell ref="J27:K27"/>
    <mergeCell ref="B28:C28"/>
    <mergeCell ref="J28:K28"/>
    <mergeCell ref="B29:C29"/>
    <mergeCell ref="J29:K29"/>
    <mergeCell ref="B39:C39"/>
    <mergeCell ref="J39:K39"/>
    <mergeCell ref="B38:C38"/>
    <mergeCell ref="B21:C21"/>
    <mergeCell ref="J21:K21"/>
    <mergeCell ref="B22:C22"/>
    <mergeCell ref="J22:K22"/>
    <mergeCell ref="B23:C23"/>
    <mergeCell ref="J23:K23"/>
    <mergeCell ref="B24:C24"/>
    <mergeCell ref="J24:K24"/>
    <mergeCell ref="B25:C25"/>
    <mergeCell ref="J25:K25"/>
    <mergeCell ref="J14:K14"/>
    <mergeCell ref="P9:P10"/>
    <mergeCell ref="Q9:Q10"/>
    <mergeCell ref="R9:R10"/>
    <mergeCell ref="J12:K12"/>
    <mergeCell ref="B13:C13"/>
    <mergeCell ref="J13:K13"/>
    <mergeCell ref="J40:K40"/>
    <mergeCell ref="J41:K41"/>
    <mergeCell ref="B11:C11"/>
    <mergeCell ref="J11:K11"/>
    <mergeCell ref="B14:C14"/>
    <mergeCell ref="B15:C15"/>
    <mergeCell ref="J15:K15"/>
    <mergeCell ref="B16:C16"/>
    <mergeCell ref="J16:K16"/>
    <mergeCell ref="B17:C17"/>
    <mergeCell ref="J17:K17"/>
    <mergeCell ref="B18:C18"/>
    <mergeCell ref="J18:K18"/>
    <mergeCell ref="B19:C19"/>
    <mergeCell ref="J19:K19"/>
    <mergeCell ref="B20:C20"/>
    <mergeCell ref="J20:K20"/>
    <mergeCell ref="A6:B6"/>
    <mergeCell ref="P1:S1"/>
    <mergeCell ref="A2:H2"/>
    <mergeCell ref="I2:S2"/>
    <mergeCell ref="A4:B4"/>
    <mergeCell ref="A5:B5"/>
    <mergeCell ref="A7:B7"/>
    <mergeCell ref="A9:A10"/>
    <mergeCell ref="B9:C10"/>
    <mergeCell ref="D9:D10"/>
    <mergeCell ref="E9:E10"/>
    <mergeCell ref="S9:S10"/>
    <mergeCell ref="G9:G10"/>
    <mergeCell ref="H9:H10"/>
    <mergeCell ref="I9:I10"/>
    <mergeCell ref="J9:K10"/>
    <mergeCell ref="L9:L10"/>
    <mergeCell ref="M9:O9"/>
    <mergeCell ref="F9:F10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9" orientation="landscape" horizontalDpi="4294967293" r:id="rId1"/>
  <colBreaks count="1" manualBreakCount="1">
    <brk id="8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view="pageBreakPreview" topLeftCell="A25" zoomScale="90" zoomScaleNormal="100" zoomScaleSheetLayoutView="90" workbookViewId="0">
      <selection activeCell="B36" sqref="B36:C36"/>
    </sheetView>
  </sheetViews>
  <sheetFormatPr defaultRowHeight="14.25"/>
  <cols>
    <col min="1" max="1" width="4.85546875" style="218" customWidth="1"/>
    <col min="2" max="2" width="14.42578125" style="42" customWidth="1"/>
    <col min="3" max="3" width="72.85546875" style="42" customWidth="1"/>
    <col min="4" max="4" width="9.7109375" style="42" customWidth="1"/>
    <col min="5" max="7" width="10.28515625" style="42" customWidth="1"/>
    <col min="8" max="8" width="7.7109375" style="42" customWidth="1"/>
    <col min="9" max="9" width="4.28515625" style="42" customWidth="1"/>
    <col min="10" max="10" width="9.140625" style="42"/>
    <col min="11" max="11" width="79" style="42" customWidth="1"/>
    <col min="12" max="12" width="7.28515625" style="42" customWidth="1"/>
    <col min="13" max="13" width="6.140625" style="42" customWidth="1"/>
    <col min="14" max="14" width="8.28515625" style="42" customWidth="1"/>
    <col min="15" max="15" width="5.140625" style="42" customWidth="1"/>
    <col min="16" max="16" width="7.7109375" style="42" customWidth="1"/>
    <col min="17" max="17" width="8.7109375" style="42" customWidth="1"/>
    <col min="18" max="18" width="6.7109375" style="42" customWidth="1"/>
    <col min="19" max="19" width="5.42578125" style="42" customWidth="1"/>
    <col min="20" max="258" width="9.140625" style="42"/>
    <col min="259" max="259" width="6.28515625" style="42" customWidth="1"/>
    <col min="260" max="260" width="14.42578125" style="42" customWidth="1"/>
    <col min="261" max="261" width="52.5703125" style="42" customWidth="1"/>
    <col min="262" max="262" width="10" style="42" customWidth="1"/>
    <col min="263" max="263" width="11" style="42" customWidth="1"/>
    <col min="264" max="264" width="16.5703125" style="42" customWidth="1"/>
    <col min="265" max="514" width="9.140625" style="42"/>
    <col min="515" max="515" width="6.28515625" style="42" customWidth="1"/>
    <col min="516" max="516" width="14.42578125" style="42" customWidth="1"/>
    <col min="517" max="517" width="52.5703125" style="42" customWidth="1"/>
    <col min="518" max="518" width="10" style="42" customWidth="1"/>
    <col min="519" max="519" width="11" style="42" customWidth="1"/>
    <col min="520" max="520" width="16.5703125" style="42" customWidth="1"/>
    <col min="521" max="770" width="9.140625" style="42"/>
    <col min="771" max="771" width="6.28515625" style="42" customWidth="1"/>
    <col min="772" max="772" width="14.42578125" style="42" customWidth="1"/>
    <col min="773" max="773" width="52.5703125" style="42" customWidth="1"/>
    <col min="774" max="774" width="10" style="42" customWidth="1"/>
    <col min="775" max="775" width="11" style="42" customWidth="1"/>
    <col min="776" max="776" width="16.5703125" style="42" customWidth="1"/>
    <col min="777" max="1026" width="9.140625" style="42"/>
    <col min="1027" max="1027" width="6.28515625" style="42" customWidth="1"/>
    <col min="1028" max="1028" width="14.42578125" style="42" customWidth="1"/>
    <col min="1029" max="1029" width="52.5703125" style="42" customWidth="1"/>
    <col min="1030" max="1030" width="10" style="42" customWidth="1"/>
    <col min="1031" max="1031" width="11" style="42" customWidth="1"/>
    <col min="1032" max="1032" width="16.5703125" style="42" customWidth="1"/>
    <col min="1033" max="1282" width="9.140625" style="42"/>
    <col min="1283" max="1283" width="6.28515625" style="42" customWidth="1"/>
    <col min="1284" max="1284" width="14.42578125" style="42" customWidth="1"/>
    <col min="1285" max="1285" width="52.5703125" style="42" customWidth="1"/>
    <col min="1286" max="1286" width="10" style="42" customWidth="1"/>
    <col min="1287" max="1287" width="11" style="42" customWidth="1"/>
    <col min="1288" max="1288" width="16.5703125" style="42" customWidth="1"/>
    <col min="1289" max="1538" width="9.140625" style="42"/>
    <col min="1539" max="1539" width="6.28515625" style="42" customWidth="1"/>
    <col min="1540" max="1540" width="14.42578125" style="42" customWidth="1"/>
    <col min="1541" max="1541" width="52.5703125" style="42" customWidth="1"/>
    <col min="1542" max="1542" width="10" style="42" customWidth="1"/>
    <col min="1543" max="1543" width="11" style="42" customWidth="1"/>
    <col min="1544" max="1544" width="16.5703125" style="42" customWidth="1"/>
    <col min="1545" max="1794" width="9.140625" style="42"/>
    <col min="1795" max="1795" width="6.28515625" style="42" customWidth="1"/>
    <col min="1796" max="1796" width="14.42578125" style="42" customWidth="1"/>
    <col min="1797" max="1797" width="52.5703125" style="42" customWidth="1"/>
    <col min="1798" max="1798" width="10" style="42" customWidth="1"/>
    <col min="1799" max="1799" width="11" style="42" customWidth="1"/>
    <col min="1800" max="1800" width="16.5703125" style="42" customWidth="1"/>
    <col min="1801" max="2050" width="9.140625" style="42"/>
    <col min="2051" max="2051" width="6.28515625" style="42" customWidth="1"/>
    <col min="2052" max="2052" width="14.42578125" style="42" customWidth="1"/>
    <col min="2053" max="2053" width="52.5703125" style="42" customWidth="1"/>
    <col min="2054" max="2054" width="10" style="42" customWidth="1"/>
    <col min="2055" max="2055" width="11" style="42" customWidth="1"/>
    <col min="2056" max="2056" width="16.5703125" style="42" customWidth="1"/>
    <col min="2057" max="2306" width="9.140625" style="42"/>
    <col min="2307" max="2307" width="6.28515625" style="42" customWidth="1"/>
    <col min="2308" max="2308" width="14.42578125" style="42" customWidth="1"/>
    <col min="2309" max="2309" width="52.5703125" style="42" customWidth="1"/>
    <col min="2310" max="2310" width="10" style="42" customWidth="1"/>
    <col min="2311" max="2311" width="11" style="42" customWidth="1"/>
    <col min="2312" max="2312" width="16.5703125" style="42" customWidth="1"/>
    <col min="2313" max="2562" width="9.140625" style="42"/>
    <col min="2563" max="2563" width="6.28515625" style="42" customWidth="1"/>
    <col min="2564" max="2564" width="14.42578125" style="42" customWidth="1"/>
    <col min="2565" max="2565" width="52.5703125" style="42" customWidth="1"/>
    <col min="2566" max="2566" width="10" style="42" customWidth="1"/>
    <col min="2567" max="2567" width="11" style="42" customWidth="1"/>
    <col min="2568" max="2568" width="16.5703125" style="42" customWidth="1"/>
    <col min="2569" max="2818" width="9.140625" style="42"/>
    <col min="2819" max="2819" width="6.28515625" style="42" customWidth="1"/>
    <col min="2820" max="2820" width="14.42578125" style="42" customWidth="1"/>
    <col min="2821" max="2821" width="52.5703125" style="42" customWidth="1"/>
    <col min="2822" max="2822" width="10" style="42" customWidth="1"/>
    <col min="2823" max="2823" width="11" style="42" customWidth="1"/>
    <col min="2824" max="2824" width="16.5703125" style="42" customWidth="1"/>
    <col min="2825" max="3074" width="9.140625" style="42"/>
    <col min="3075" max="3075" width="6.28515625" style="42" customWidth="1"/>
    <col min="3076" max="3076" width="14.42578125" style="42" customWidth="1"/>
    <col min="3077" max="3077" width="52.5703125" style="42" customWidth="1"/>
    <col min="3078" max="3078" width="10" style="42" customWidth="1"/>
    <col min="3079" max="3079" width="11" style="42" customWidth="1"/>
    <col min="3080" max="3080" width="16.5703125" style="42" customWidth="1"/>
    <col min="3081" max="3330" width="9.140625" style="42"/>
    <col min="3331" max="3331" width="6.28515625" style="42" customWidth="1"/>
    <col min="3332" max="3332" width="14.42578125" style="42" customWidth="1"/>
    <col min="3333" max="3333" width="52.5703125" style="42" customWidth="1"/>
    <col min="3334" max="3334" width="10" style="42" customWidth="1"/>
    <col min="3335" max="3335" width="11" style="42" customWidth="1"/>
    <col min="3336" max="3336" width="16.5703125" style="42" customWidth="1"/>
    <col min="3337" max="3586" width="9.140625" style="42"/>
    <col min="3587" max="3587" width="6.28515625" style="42" customWidth="1"/>
    <col min="3588" max="3588" width="14.42578125" style="42" customWidth="1"/>
    <col min="3589" max="3589" width="52.5703125" style="42" customWidth="1"/>
    <col min="3590" max="3590" width="10" style="42" customWidth="1"/>
    <col min="3591" max="3591" width="11" style="42" customWidth="1"/>
    <col min="3592" max="3592" width="16.5703125" style="42" customWidth="1"/>
    <col min="3593" max="3842" width="9.140625" style="42"/>
    <col min="3843" max="3843" width="6.28515625" style="42" customWidth="1"/>
    <col min="3844" max="3844" width="14.42578125" style="42" customWidth="1"/>
    <col min="3845" max="3845" width="52.5703125" style="42" customWidth="1"/>
    <col min="3846" max="3846" width="10" style="42" customWidth="1"/>
    <col min="3847" max="3847" width="11" style="42" customWidth="1"/>
    <col min="3848" max="3848" width="16.5703125" style="42" customWidth="1"/>
    <col min="3849" max="4098" width="9.140625" style="42"/>
    <col min="4099" max="4099" width="6.28515625" style="42" customWidth="1"/>
    <col min="4100" max="4100" width="14.42578125" style="42" customWidth="1"/>
    <col min="4101" max="4101" width="52.5703125" style="42" customWidth="1"/>
    <col min="4102" max="4102" width="10" style="42" customWidth="1"/>
    <col min="4103" max="4103" width="11" style="42" customWidth="1"/>
    <col min="4104" max="4104" width="16.5703125" style="42" customWidth="1"/>
    <col min="4105" max="4354" width="9.140625" style="42"/>
    <col min="4355" max="4355" width="6.28515625" style="42" customWidth="1"/>
    <col min="4356" max="4356" width="14.42578125" style="42" customWidth="1"/>
    <col min="4357" max="4357" width="52.5703125" style="42" customWidth="1"/>
    <col min="4358" max="4358" width="10" style="42" customWidth="1"/>
    <col min="4359" max="4359" width="11" style="42" customWidth="1"/>
    <col min="4360" max="4360" width="16.5703125" style="42" customWidth="1"/>
    <col min="4361" max="4610" width="9.140625" style="42"/>
    <col min="4611" max="4611" width="6.28515625" style="42" customWidth="1"/>
    <col min="4612" max="4612" width="14.42578125" style="42" customWidth="1"/>
    <col min="4613" max="4613" width="52.5703125" style="42" customWidth="1"/>
    <col min="4614" max="4614" width="10" style="42" customWidth="1"/>
    <col min="4615" max="4615" width="11" style="42" customWidth="1"/>
    <col min="4616" max="4616" width="16.5703125" style="42" customWidth="1"/>
    <col min="4617" max="4866" width="9.140625" style="42"/>
    <col min="4867" max="4867" width="6.28515625" style="42" customWidth="1"/>
    <col min="4868" max="4868" width="14.42578125" style="42" customWidth="1"/>
    <col min="4869" max="4869" width="52.5703125" style="42" customWidth="1"/>
    <col min="4870" max="4870" width="10" style="42" customWidth="1"/>
    <col min="4871" max="4871" width="11" style="42" customWidth="1"/>
    <col min="4872" max="4872" width="16.5703125" style="42" customWidth="1"/>
    <col min="4873" max="5122" width="9.140625" style="42"/>
    <col min="5123" max="5123" width="6.28515625" style="42" customWidth="1"/>
    <col min="5124" max="5124" width="14.42578125" style="42" customWidth="1"/>
    <col min="5125" max="5125" width="52.5703125" style="42" customWidth="1"/>
    <col min="5126" max="5126" width="10" style="42" customWidth="1"/>
    <col min="5127" max="5127" width="11" style="42" customWidth="1"/>
    <col min="5128" max="5128" width="16.5703125" style="42" customWidth="1"/>
    <col min="5129" max="5378" width="9.140625" style="42"/>
    <col min="5379" max="5379" width="6.28515625" style="42" customWidth="1"/>
    <col min="5380" max="5380" width="14.42578125" style="42" customWidth="1"/>
    <col min="5381" max="5381" width="52.5703125" style="42" customWidth="1"/>
    <col min="5382" max="5382" width="10" style="42" customWidth="1"/>
    <col min="5383" max="5383" width="11" style="42" customWidth="1"/>
    <col min="5384" max="5384" width="16.5703125" style="42" customWidth="1"/>
    <col min="5385" max="5634" width="9.140625" style="42"/>
    <col min="5635" max="5635" width="6.28515625" style="42" customWidth="1"/>
    <col min="5636" max="5636" width="14.42578125" style="42" customWidth="1"/>
    <col min="5637" max="5637" width="52.5703125" style="42" customWidth="1"/>
    <col min="5638" max="5638" width="10" style="42" customWidth="1"/>
    <col min="5639" max="5639" width="11" style="42" customWidth="1"/>
    <col min="5640" max="5640" width="16.5703125" style="42" customWidth="1"/>
    <col min="5641" max="5890" width="9.140625" style="42"/>
    <col min="5891" max="5891" width="6.28515625" style="42" customWidth="1"/>
    <col min="5892" max="5892" width="14.42578125" style="42" customWidth="1"/>
    <col min="5893" max="5893" width="52.5703125" style="42" customWidth="1"/>
    <col min="5894" max="5894" width="10" style="42" customWidth="1"/>
    <col min="5895" max="5895" width="11" style="42" customWidth="1"/>
    <col min="5896" max="5896" width="16.5703125" style="42" customWidth="1"/>
    <col min="5897" max="6146" width="9.140625" style="42"/>
    <col min="6147" max="6147" width="6.28515625" style="42" customWidth="1"/>
    <col min="6148" max="6148" width="14.42578125" style="42" customWidth="1"/>
    <col min="6149" max="6149" width="52.5703125" style="42" customWidth="1"/>
    <col min="6150" max="6150" width="10" style="42" customWidth="1"/>
    <col min="6151" max="6151" width="11" style="42" customWidth="1"/>
    <col min="6152" max="6152" width="16.5703125" style="42" customWidth="1"/>
    <col min="6153" max="6402" width="9.140625" style="42"/>
    <col min="6403" max="6403" width="6.28515625" style="42" customWidth="1"/>
    <col min="6404" max="6404" width="14.42578125" style="42" customWidth="1"/>
    <col min="6405" max="6405" width="52.5703125" style="42" customWidth="1"/>
    <col min="6406" max="6406" width="10" style="42" customWidth="1"/>
    <col min="6407" max="6407" width="11" style="42" customWidth="1"/>
    <col min="6408" max="6408" width="16.5703125" style="42" customWidth="1"/>
    <col min="6409" max="6658" width="9.140625" style="42"/>
    <col min="6659" max="6659" width="6.28515625" style="42" customWidth="1"/>
    <col min="6660" max="6660" width="14.42578125" style="42" customWidth="1"/>
    <col min="6661" max="6661" width="52.5703125" style="42" customWidth="1"/>
    <col min="6662" max="6662" width="10" style="42" customWidth="1"/>
    <col min="6663" max="6663" width="11" style="42" customWidth="1"/>
    <col min="6664" max="6664" width="16.5703125" style="42" customWidth="1"/>
    <col min="6665" max="6914" width="9.140625" style="42"/>
    <col min="6915" max="6915" width="6.28515625" style="42" customWidth="1"/>
    <col min="6916" max="6916" width="14.42578125" style="42" customWidth="1"/>
    <col min="6917" max="6917" width="52.5703125" style="42" customWidth="1"/>
    <col min="6918" max="6918" width="10" style="42" customWidth="1"/>
    <col min="6919" max="6919" width="11" style="42" customWidth="1"/>
    <col min="6920" max="6920" width="16.5703125" style="42" customWidth="1"/>
    <col min="6921" max="7170" width="9.140625" style="42"/>
    <col min="7171" max="7171" width="6.28515625" style="42" customWidth="1"/>
    <col min="7172" max="7172" width="14.42578125" style="42" customWidth="1"/>
    <col min="7173" max="7173" width="52.5703125" style="42" customWidth="1"/>
    <col min="7174" max="7174" width="10" style="42" customWidth="1"/>
    <col min="7175" max="7175" width="11" style="42" customWidth="1"/>
    <col min="7176" max="7176" width="16.5703125" style="42" customWidth="1"/>
    <col min="7177" max="7426" width="9.140625" style="42"/>
    <col min="7427" max="7427" width="6.28515625" style="42" customWidth="1"/>
    <col min="7428" max="7428" width="14.42578125" style="42" customWidth="1"/>
    <col min="7429" max="7429" width="52.5703125" style="42" customWidth="1"/>
    <col min="7430" max="7430" width="10" style="42" customWidth="1"/>
    <col min="7431" max="7431" width="11" style="42" customWidth="1"/>
    <col min="7432" max="7432" width="16.5703125" style="42" customWidth="1"/>
    <col min="7433" max="7682" width="9.140625" style="42"/>
    <col min="7683" max="7683" width="6.28515625" style="42" customWidth="1"/>
    <col min="7684" max="7684" width="14.42578125" style="42" customWidth="1"/>
    <col min="7685" max="7685" width="52.5703125" style="42" customWidth="1"/>
    <col min="7686" max="7686" width="10" style="42" customWidth="1"/>
    <col min="7687" max="7687" width="11" style="42" customWidth="1"/>
    <col min="7688" max="7688" width="16.5703125" style="42" customWidth="1"/>
    <col min="7689" max="7938" width="9.140625" style="42"/>
    <col min="7939" max="7939" width="6.28515625" style="42" customWidth="1"/>
    <col min="7940" max="7940" width="14.42578125" style="42" customWidth="1"/>
    <col min="7941" max="7941" width="52.5703125" style="42" customWidth="1"/>
    <col min="7942" max="7942" width="10" style="42" customWidth="1"/>
    <col min="7943" max="7943" width="11" style="42" customWidth="1"/>
    <col min="7944" max="7944" width="16.5703125" style="42" customWidth="1"/>
    <col min="7945" max="8194" width="9.140625" style="42"/>
    <col min="8195" max="8195" width="6.28515625" style="42" customWidth="1"/>
    <col min="8196" max="8196" width="14.42578125" style="42" customWidth="1"/>
    <col min="8197" max="8197" width="52.5703125" style="42" customWidth="1"/>
    <col min="8198" max="8198" width="10" style="42" customWidth="1"/>
    <col min="8199" max="8199" width="11" style="42" customWidth="1"/>
    <col min="8200" max="8200" width="16.5703125" style="42" customWidth="1"/>
    <col min="8201" max="8450" width="9.140625" style="42"/>
    <col min="8451" max="8451" width="6.28515625" style="42" customWidth="1"/>
    <col min="8452" max="8452" width="14.42578125" style="42" customWidth="1"/>
    <col min="8453" max="8453" width="52.5703125" style="42" customWidth="1"/>
    <col min="8454" max="8454" width="10" style="42" customWidth="1"/>
    <col min="8455" max="8455" width="11" style="42" customWidth="1"/>
    <col min="8456" max="8456" width="16.5703125" style="42" customWidth="1"/>
    <col min="8457" max="8706" width="9.140625" style="42"/>
    <col min="8707" max="8707" width="6.28515625" style="42" customWidth="1"/>
    <col min="8708" max="8708" width="14.42578125" style="42" customWidth="1"/>
    <col min="8709" max="8709" width="52.5703125" style="42" customWidth="1"/>
    <col min="8710" max="8710" width="10" style="42" customWidth="1"/>
    <col min="8711" max="8711" width="11" style="42" customWidth="1"/>
    <col min="8712" max="8712" width="16.5703125" style="42" customWidth="1"/>
    <col min="8713" max="8962" width="9.140625" style="42"/>
    <col min="8963" max="8963" width="6.28515625" style="42" customWidth="1"/>
    <col min="8964" max="8964" width="14.42578125" style="42" customWidth="1"/>
    <col min="8965" max="8965" width="52.5703125" style="42" customWidth="1"/>
    <col min="8966" max="8966" width="10" style="42" customWidth="1"/>
    <col min="8967" max="8967" width="11" style="42" customWidth="1"/>
    <col min="8968" max="8968" width="16.5703125" style="42" customWidth="1"/>
    <col min="8969" max="9218" width="9.140625" style="42"/>
    <col min="9219" max="9219" width="6.28515625" style="42" customWidth="1"/>
    <col min="9220" max="9220" width="14.42578125" style="42" customWidth="1"/>
    <col min="9221" max="9221" width="52.5703125" style="42" customWidth="1"/>
    <col min="9222" max="9222" width="10" style="42" customWidth="1"/>
    <col min="9223" max="9223" width="11" style="42" customWidth="1"/>
    <col min="9224" max="9224" width="16.5703125" style="42" customWidth="1"/>
    <col min="9225" max="9474" width="9.140625" style="42"/>
    <col min="9475" max="9475" width="6.28515625" style="42" customWidth="1"/>
    <col min="9476" max="9476" width="14.42578125" style="42" customWidth="1"/>
    <col min="9477" max="9477" width="52.5703125" style="42" customWidth="1"/>
    <col min="9478" max="9478" width="10" style="42" customWidth="1"/>
    <col min="9479" max="9479" width="11" style="42" customWidth="1"/>
    <col min="9480" max="9480" width="16.5703125" style="42" customWidth="1"/>
    <col min="9481" max="9730" width="9.140625" style="42"/>
    <col min="9731" max="9731" width="6.28515625" style="42" customWidth="1"/>
    <col min="9732" max="9732" width="14.42578125" style="42" customWidth="1"/>
    <col min="9733" max="9733" width="52.5703125" style="42" customWidth="1"/>
    <col min="9734" max="9734" width="10" style="42" customWidth="1"/>
    <col min="9735" max="9735" width="11" style="42" customWidth="1"/>
    <col min="9736" max="9736" width="16.5703125" style="42" customWidth="1"/>
    <col min="9737" max="9986" width="9.140625" style="42"/>
    <col min="9987" max="9987" width="6.28515625" style="42" customWidth="1"/>
    <col min="9988" max="9988" width="14.42578125" style="42" customWidth="1"/>
    <col min="9989" max="9989" width="52.5703125" style="42" customWidth="1"/>
    <col min="9990" max="9990" width="10" style="42" customWidth="1"/>
    <col min="9991" max="9991" width="11" style="42" customWidth="1"/>
    <col min="9992" max="9992" width="16.5703125" style="42" customWidth="1"/>
    <col min="9993" max="10242" width="9.140625" style="42"/>
    <col min="10243" max="10243" width="6.28515625" style="42" customWidth="1"/>
    <col min="10244" max="10244" width="14.42578125" style="42" customWidth="1"/>
    <col min="10245" max="10245" width="52.5703125" style="42" customWidth="1"/>
    <col min="10246" max="10246" width="10" style="42" customWidth="1"/>
    <col min="10247" max="10247" width="11" style="42" customWidth="1"/>
    <col min="10248" max="10248" width="16.5703125" style="42" customWidth="1"/>
    <col min="10249" max="10498" width="9.140625" style="42"/>
    <col min="10499" max="10499" width="6.28515625" style="42" customWidth="1"/>
    <col min="10500" max="10500" width="14.42578125" style="42" customWidth="1"/>
    <col min="10501" max="10501" width="52.5703125" style="42" customWidth="1"/>
    <col min="10502" max="10502" width="10" style="42" customWidth="1"/>
    <col min="10503" max="10503" width="11" style="42" customWidth="1"/>
    <col min="10504" max="10504" width="16.5703125" style="42" customWidth="1"/>
    <col min="10505" max="10754" width="9.140625" style="42"/>
    <col min="10755" max="10755" width="6.28515625" style="42" customWidth="1"/>
    <col min="10756" max="10756" width="14.42578125" style="42" customWidth="1"/>
    <col min="10757" max="10757" width="52.5703125" style="42" customWidth="1"/>
    <col min="10758" max="10758" width="10" style="42" customWidth="1"/>
    <col min="10759" max="10759" width="11" style="42" customWidth="1"/>
    <col min="10760" max="10760" width="16.5703125" style="42" customWidth="1"/>
    <col min="10761" max="11010" width="9.140625" style="42"/>
    <col min="11011" max="11011" width="6.28515625" style="42" customWidth="1"/>
    <col min="11012" max="11012" width="14.42578125" style="42" customWidth="1"/>
    <col min="11013" max="11013" width="52.5703125" style="42" customWidth="1"/>
    <col min="11014" max="11014" width="10" style="42" customWidth="1"/>
    <col min="11015" max="11015" width="11" style="42" customWidth="1"/>
    <col min="11016" max="11016" width="16.5703125" style="42" customWidth="1"/>
    <col min="11017" max="11266" width="9.140625" style="42"/>
    <col min="11267" max="11267" width="6.28515625" style="42" customWidth="1"/>
    <col min="11268" max="11268" width="14.42578125" style="42" customWidth="1"/>
    <col min="11269" max="11269" width="52.5703125" style="42" customWidth="1"/>
    <col min="11270" max="11270" width="10" style="42" customWidth="1"/>
    <col min="11271" max="11271" width="11" style="42" customWidth="1"/>
    <col min="11272" max="11272" width="16.5703125" style="42" customWidth="1"/>
    <col min="11273" max="11522" width="9.140625" style="42"/>
    <col min="11523" max="11523" width="6.28515625" style="42" customWidth="1"/>
    <col min="11524" max="11524" width="14.42578125" style="42" customWidth="1"/>
    <col min="11525" max="11525" width="52.5703125" style="42" customWidth="1"/>
    <col min="11526" max="11526" width="10" style="42" customWidth="1"/>
    <col min="11527" max="11527" width="11" style="42" customWidth="1"/>
    <col min="11528" max="11528" width="16.5703125" style="42" customWidth="1"/>
    <col min="11529" max="11778" width="9.140625" style="42"/>
    <col min="11779" max="11779" width="6.28515625" style="42" customWidth="1"/>
    <col min="11780" max="11780" width="14.42578125" style="42" customWidth="1"/>
    <col min="11781" max="11781" width="52.5703125" style="42" customWidth="1"/>
    <col min="11782" max="11782" width="10" style="42" customWidth="1"/>
    <col min="11783" max="11783" width="11" style="42" customWidth="1"/>
    <col min="11784" max="11784" width="16.5703125" style="42" customWidth="1"/>
    <col min="11785" max="12034" width="9.140625" style="42"/>
    <col min="12035" max="12035" width="6.28515625" style="42" customWidth="1"/>
    <col min="12036" max="12036" width="14.42578125" style="42" customWidth="1"/>
    <col min="12037" max="12037" width="52.5703125" style="42" customWidth="1"/>
    <col min="12038" max="12038" width="10" style="42" customWidth="1"/>
    <col min="12039" max="12039" width="11" style="42" customWidth="1"/>
    <col min="12040" max="12040" width="16.5703125" style="42" customWidth="1"/>
    <col min="12041" max="12290" width="9.140625" style="42"/>
    <col min="12291" max="12291" width="6.28515625" style="42" customWidth="1"/>
    <col min="12292" max="12292" width="14.42578125" style="42" customWidth="1"/>
    <col min="12293" max="12293" width="52.5703125" style="42" customWidth="1"/>
    <col min="12294" max="12294" width="10" style="42" customWidth="1"/>
    <col min="12295" max="12295" width="11" style="42" customWidth="1"/>
    <col min="12296" max="12296" width="16.5703125" style="42" customWidth="1"/>
    <col min="12297" max="12546" width="9.140625" style="42"/>
    <col min="12547" max="12547" width="6.28515625" style="42" customWidth="1"/>
    <col min="12548" max="12548" width="14.42578125" style="42" customWidth="1"/>
    <col min="12549" max="12549" width="52.5703125" style="42" customWidth="1"/>
    <col min="12550" max="12550" width="10" style="42" customWidth="1"/>
    <col min="12551" max="12551" width="11" style="42" customWidth="1"/>
    <col min="12552" max="12552" width="16.5703125" style="42" customWidth="1"/>
    <col min="12553" max="12802" width="9.140625" style="42"/>
    <col min="12803" max="12803" width="6.28515625" style="42" customWidth="1"/>
    <col min="12804" max="12804" width="14.42578125" style="42" customWidth="1"/>
    <col min="12805" max="12805" width="52.5703125" style="42" customWidth="1"/>
    <col min="12806" max="12806" width="10" style="42" customWidth="1"/>
    <col min="12807" max="12807" width="11" style="42" customWidth="1"/>
    <col min="12808" max="12808" width="16.5703125" style="42" customWidth="1"/>
    <col min="12809" max="13058" width="9.140625" style="42"/>
    <col min="13059" max="13059" width="6.28515625" style="42" customWidth="1"/>
    <col min="13060" max="13060" width="14.42578125" style="42" customWidth="1"/>
    <col min="13061" max="13061" width="52.5703125" style="42" customWidth="1"/>
    <col min="13062" max="13062" width="10" style="42" customWidth="1"/>
    <col min="13063" max="13063" width="11" style="42" customWidth="1"/>
    <col min="13064" max="13064" width="16.5703125" style="42" customWidth="1"/>
    <col min="13065" max="13314" width="9.140625" style="42"/>
    <col min="13315" max="13315" width="6.28515625" style="42" customWidth="1"/>
    <col min="13316" max="13316" width="14.42578125" style="42" customWidth="1"/>
    <col min="13317" max="13317" width="52.5703125" style="42" customWidth="1"/>
    <col min="13318" max="13318" width="10" style="42" customWidth="1"/>
    <col min="13319" max="13319" width="11" style="42" customWidth="1"/>
    <col min="13320" max="13320" width="16.5703125" style="42" customWidth="1"/>
    <col min="13321" max="13570" width="9.140625" style="42"/>
    <col min="13571" max="13571" width="6.28515625" style="42" customWidth="1"/>
    <col min="13572" max="13572" width="14.42578125" style="42" customWidth="1"/>
    <col min="13573" max="13573" width="52.5703125" style="42" customWidth="1"/>
    <col min="13574" max="13574" width="10" style="42" customWidth="1"/>
    <col min="13575" max="13575" width="11" style="42" customWidth="1"/>
    <col min="13576" max="13576" width="16.5703125" style="42" customWidth="1"/>
    <col min="13577" max="13826" width="9.140625" style="42"/>
    <col min="13827" max="13827" width="6.28515625" style="42" customWidth="1"/>
    <col min="13828" max="13828" width="14.42578125" style="42" customWidth="1"/>
    <col min="13829" max="13829" width="52.5703125" style="42" customWidth="1"/>
    <col min="13830" max="13830" width="10" style="42" customWidth="1"/>
    <col min="13831" max="13831" width="11" style="42" customWidth="1"/>
    <col min="13832" max="13832" width="16.5703125" style="42" customWidth="1"/>
    <col min="13833" max="14082" width="9.140625" style="42"/>
    <col min="14083" max="14083" width="6.28515625" style="42" customWidth="1"/>
    <col min="14084" max="14084" width="14.42578125" style="42" customWidth="1"/>
    <col min="14085" max="14085" width="52.5703125" style="42" customWidth="1"/>
    <col min="14086" max="14086" width="10" style="42" customWidth="1"/>
    <col min="14087" max="14087" width="11" style="42" customWidth="1"/>
    <col min="14088" max="14088" width="16.5703125" style="42" customWidth="1"/>
    <col min="14089" max="14338" width="9.140625" style="42"/>
    <col min="14339" max="14339" width="6.28515625" style="42" customWidth="1"/>
    <col min="14340" max="14340" width="14.42578125" style="42" customWidth="1"/>
    <col min="14341" max="14341" width="52.5703125" style="42" customWidth="1"/>
    <col min="14342" max="14342" width="10" style="42" customWidth="1"/>
    <col min="14343" max="14343" width="11" style="42" customWidth="1"/>
    <col min="14344" max="14344" width="16.5703125" style="42" customWidth="1"/>
    <col min="14345" max="14594" width="9.140625" style="42"/>
    <col min="14595" max="14595" width="6.28515625" style="42" customWidth="1"/>
    <col min="14596" max="14596" width="14.42578125" style="42" customWidth="1"/>
    <col min="14597" max="14597" width="52.5703125" style="42" customWidth="1"/>
    <col min="14598" max="14598" width="10" style="42" customWidth="1"/>
    <col min="14599" max="14599" width="11" style="42" customWidth="1"/>
    <col min="14600" max="14600" width="16.5703125" style="42" customWidth="1"/>
    <col min="14601" max="14850" width="9.140625" style="42"/>
    <col min="14851" max="14851" width="6.28515625" style="42" customWidth="1"/>
    <col min="14852" max="14852" width="14.42578125" style="42" customWidth="1"/>
    <col min="14853" max="14853" width="52.5703125" style="42" customWidth="1"/>
    <col min="14854" max="14854" width="10" style="42" customWidth="1"/>
    <col min="14855" max="14855" width="11" style="42" customWidth="1"/>
    <col min="14856" max="14856" width="16.5703125" style="42" customWidth="1"/>
    <col min="14857" max="15106" width="9.140625" style="42"/>
    <col min="15107" max="15107" width="6.28515625" style="42" customWidth="1"/>
    <col min="15108" max="15108" width="14.42578125" style="42" customWidth="1"/>
    <col min="15109" max="15109" width="52.5703125" style="42" customWidth="1"/>
    <col min="15110" max="15110" width="10" style="42" customWidth="1"/>
    <col min="15111" max="15111" width="11" style="42" customWidth="1"/>
    <col min="15112" max="15112" width="16.5703125" style="42" customWidth="1"/>
    <col min="15113" max="15362" width="9.140625" style="42"/>
    <col min="15363" max="15363" width="6.28515625" style="42" customWidth="1"/>
    <col min="15364" max="15364" width="14.42578125" style="42" customWidth="1"/>
    <col min="15365" max="15365" width="52.5703125" style="42" customWidth="1"/>
    <col min="15366" max="15366" width="10" style="42" customWidth="1"/>
    <col min="15367" max="15367" width="11" style="42" customWidth="1"/>
    <col min="15368" max="15368" width="16.5703125" style="42" customWidth="1"/>
    <col min="15369" max="15618" width="9.140625" style="42"/>
    <col min="15619" max="15619" width="6.28515625" style="42" customWidth="1"/>
    <col min="15620" max="15620" width="14.42578125" style="42" customWidth="1"/>
    <col min="15621" max="15621" width="52.5703125" style="42" customWidth="1"/>
    <col min="15622" max="15622" width="10" style="42" customWidth="1"/>
    <col min="15623" max="15623" width="11" style="42" customWidth="1"/>
    <col min="15624" max="15624" width="16.5703125" style="42" customWidth="1"/>
    <col min="15625" max="15874" width="9.140625" style="42"/>
    <col min="15875" max="15875" width="6.28515625" style="42" customWidth="1"/>
    <col min="15876" max="15876" width="14.42578125" style="42" customWidth="1"/>
    <col min="15877" max="15877" width="52.5703125" style="42" customWidth="1"/>
    <col min="15878" max="15878" width="10" style="42" customWidth="1"/>
    <col min="15879" max="15879" width="11" style="42" customWidth="1"/>
    <col min="15880" max="15880" width="16.5703125" style="42" customWidth="1"/>
    <col min="15881" max="16130" width="9.140625" style="42"/>
    <col min="16131" max="16131" width="6.28515625" style="42" customWidth="1"/>
    <col min="16132" max="16132" width="14.42578125" style="42" customWidth="1"/>
    <col min="16133" max="16133" width="52.5703125" style="42" customWidth="1"/>
    <col min="16134" max="16134" width="10" style="42" customWidth="1"/>
    <col min="16135" max="16135" width="11" style="42" customWidth="1"/>
    <col min="16136" max="16136" width="16.5703125" style="42" customWidth="1"/>
    <col min="16137" max="16384" width="9.140625" style="42"/>
  </cols>
  <sheetData>
    <row r="1" spans="1:19" s="2" customFormat="1" ht="18" thickTop="1" thickBot="1">
      <c r="A1" s="1"/>
      <c r="H1" s="3" t="s">
        <v>0</v>
      </c>
      <c r="I1" s="218"/>
      <c r="J1" s="42"/>
      <c r="K1" s="42"/>
      <c r="L1" s="15"/>
      <c r="M1" s="218"/>
      <c r="N1" s="218"/>
      <c r="O1" s="16"/>
      <c r="P1" s="278" t="s">
        <v>19</v>
      </c>
      <c r="Q1" s="339"/>
      <c r="R1" s="339"/>
      <c r="S1" s="279"/>
    </row>
    <row r="2" spans="1:19" s="2" customFormat="1" ht="16.5" customHeight="1" thickTop="1">
      <c r="A2" s="262" t="s">
        <v>38</v>
      </c>
      <c r="B2" s="262"/>
      <c r="C2" s="262"/>
      <c r="D2" s="262"/>
      <c r="E2" s="262"/>
      <c r="F2" s="262"/>
      <c r="G2" s="262"/>
      <c r="H2" s="262"/>
      <c r="I2" s="281" t="s">
        <v>39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</row>
    <row r="3" spans="1:19" ht="11.25" customHeight="1">
      <c r="I3" s="218"/>
      <c r="L3" s="15"/>
      <c r="M3" s="218"/>
      <c r="N3" s="218"/>
      <c r="O3" s="16"/>
      <c r="P3" s="16"/>
      <c r="Q3" s="16"/>
      <c r="R3" s="16"/>
    </row>
    <row r="4" spans="1:19">
      <c r="A4" s="263" t="s">
        <v>1</v>
      </c>
      <c r="B4" s="263"/>
      <c r="C4" s="42" t="s">
        <v>2</v>
      </c>
      <c r="I4" s="223" t="s">
        <v>1</v>
      </c>
      <c r="K4" s="42" t="s">
        <v>2</v>
      </c>
      <c r="L4" s="15"/>
      <c r="M4" s="218"/>
      <c r="N4" s="218"/>
      <c r="O4" s="16"/>
      <c r="P4" s="16"/>
      <c r="Q4" s="16"/>
      <c r="R4" s="16"/>
    </row>
    <row r="5" spans="1:19">
      <c r="A5" s="263" t="s">
        <v>3</v>
      </c>
      <c r="B5" s="263"/>
      <c r="C5" s="42" t="s">
        <v>32</v>
      </c>
      <c r="I5" s="223" t="s">
        <v>3</v>
      </c>
      <c r="K5" s="42" t="s">
        <v>32</v>
      </c>
      <c r="L5" s="15"/>
      <c r="M5" s="218"/>
      <c r="N5" s="218"/>
      <c r="O5" s="16"/>
      <c r="P5" s="16"/>
      <c r="Q5" s="16"/>
      <c r="R5" s="16"/>
    </row>
    <row r="6" spans="1:19">
      <c r="A6" s="263" t="s">
        <v>4</v>
      </c>
      <c r="B6" s="263"/>
      <c r="C6" s="42" t="s">
        <v>97</v>
      </c>
      <c r="I6" s="223" t="s">
        <v>4</v>
      </c>
      <c r="K6" s="42" t="s">
        <v>97</v>
      </c>
      <c r="L6" s="15"/>
      <c r="M6" s="218"/>
      <c r="N6" s="218"/>
      <c r="O6" s="16"/>
      <c r="P6" s="16"/>
      <c r="Q6" s="16"/>
      <c r="R6" s="16"/>
    </row>
    <row r="7" spans="1:19">
      <c r="A7" s="263" t="s">
        <v>5</v>
      </c>
      <c r="B7" s="263"/>
      <c r="C7" s="42" t="s">
        <v>341</v>
      </c>
      <c r="I7" s="223" t="s">
        <v>5</v>
      </c>
      <c r="K7" s="42" t="s">
        <v>341</v>
      </c>
      <c r="L7" s="15"/>
      <c r="M7" s="218"/>
      <c r="N7" s="218"/>
      <c r="O7" s="16"/>
      <c r="P7" s="16"/>
      <c r="Q7" s="16"/>
      <c r="R7" s="16"/>
    </row>
    <row r="8" spans="1:19" ht="11.25" customHeight="1">
      <c r="I8" s="218"/>
      <c r="L8" s="15"/>
      <c r="M8" s="218"/>
      <c r="N8" s="218"/>
      <c r="O8" s="16"/>
      <c r="P8" s="16"/>
      <c r="Q8" s="16"/>
      <c r="R8" s="16"/>
    </row>
    <row r="9" spans="1:19" ht="23.2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71" t="s">
        <v>153</v>
      </c>
      <c r="G9" s="271" t="s">
        <v>154</v>
      </c>
      <c r="H9" s="266" t="s">
        <v>22</v>
      </c>
      <c r="I9" s="266" t="s">
        <v>6</v>
      </c>
      <c r="J9" s="267" t="s">
        <v>7</v>
      </c>
      <c r="K9" s="268"/>
      <c r="L9" s="282" t="s">
        <v>8</v>
      </c>
      <c r="M9" s="254" t="s">
        <v>20</v>
      </c>
      <c r="N9" s="255"/>
      <c r="O9" s="275"/>
      <c r="P9" s="264" t="s">
        <v>21</v>
      </c>
      <c r="Q9" s="271" t="s">
        <v>153</v>
      </c>
      <c r="R9" s="271" t="s">
        <v>154</v>
      </c>
      <c r="S9" s="266" t="s">
        <v>22</v>
      </c>
    </row>
    <row r="10" spans="1:19" ht="23.25" customHeight="1">
      <c r="A10" s="266"/>
      <c r="B10" s="269"/>
      <c r="C10" s="270"/>
      <c r="D10" s="266"/>
      <c r="E10" s="272"/>
      <c r="F10" s="272"/>
      <c r="G10" s="272"/>
      <c r="H10" s="266"/>
      <c r="I10" s="266"/>
      <c r="J10" s="269"/>
      <c r="K10" s="270"/>
      <c r="L10" s="282"/>
      <c r="M10" s="32" t="s">
        <v>23</v>
      </c>
      <c r="N10" s="222" t="s">
        <v>24</v>
      </c>
      <c r="O10" s="18" t="s">
        <v>25</v>
      </c>
      <c r="P10" s="265"/>
      <c r="Q10" s="272"/>
      <c r="R10" s="272"/>
      <c r="S10" s="266"/>
    </row>
    <row r="11" spans="1:19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 t="shared" ref="F11:H11" si="0">E11-1</f>
        <v>-5</v>
      </c>
      <c r="G11" s="5">
        <f t="shared" si="0"/>
        <v>-6</v>
      </c>
      <c r="H11" s="5">
        <f t="shared" si="0"/>
        <v>-7</v>
      </c>
      <c r="I11" s="5">
        <v>-1</v>
      </c>
      <c r="J11" s="286">
        <f>I11-1</f>
        <v>-2</v>
      </c>
      <c r="K11" s="287"/>
      <c r="L11" s="19">
        <f>J11-1</f>
        <v>-3</v>
      </c>
      <c r="M11" s="5">
        <f>L11-1</f>
        <v>-4</v>
      </c>
      <c r="N11" s="5">
        <f>M11-1</f>
        <v>-5</v>
      </c>
      <c r="O11" s="20" t="s">
        <v>26</v>
      </c>
      <c r="P11" s="20" t="s">
        <v>27</v>
      </c>
      <c r="Q11" s="20" t="s">
        <v>28</v>
      </c>
      <c r="R11" s="20" t="s">
        <v>155</v>
      </c>
      <c r="S11" s="20" t="s">
        <v>156</v>
      </c>
    </row>
    <row r="12" spans="1:19" ht="18" customHeight="1">
      <c r="A12" s="37"/>
      <c r="B12" s="38" t="s">
        <v>62</v>
      </c>
      <c r="C12" s="39"/>
      <c r="D12" s="40"/>
      <c r="E12" s="40"/>
      <c r="F12" s="40"/>
      <c r="G12" s="40"/>
      <c r="H12" s="40"/>
      <c r="I12" s="22"/>
      <c r="J12" s="300" t="s">
        <v>62</v>
      </c>
      <c r="K12" s="301"/>
      <c r="L12" s="6"/>
      <c r="M12" s="7"/>
      <c r="N12" s="7"/>
      <c r="O12" s="24"/>
      <c r="P12" s="24"/>
      <c r="Q12" s="24"/>
      <c r="R12" s="24"/>
      <c r="S12" s="23"/>
    </row>
    <row r="13" spans="1:19" ht="20.25" customHeight="1">
      <c r="A13" s="24">
        <v>1</v>
      </c>
      <c r="B13" s="252" t="s">
        <v>340</v>
      </c>
      <c r="C13" s="253"/>
      <c r="D13" s="144" t="s">
        <v>11</v>
      </c>
      <c r="E13" s="145">
        <v>1</v>
      </c>
      <c r="F13" s="145"/>
      <c r="G13" s="7"/>
      <c r="H13" s="33"/>
      <c r="I13" s="22">
        <f>A13</f>
        <v>1</v>
      </c>
      <c r="J13" s="393" t="str">
        <f t="shared" ref="J13:J31" si="1">B13</f>
        <v>Melakukan konfirmasi data direktori perusahaan kehutanan ke Dinas Kehutanan Provinsi</v>
      </c>
      <c r="K13" s="394"/>
      <c r="L13" s="6" t="str">
        <f>D13</f>
        <v>file</v>
      </c>
      <c r="M13" s="6">
        <f>E13</f>
        <v>1</v>
      </c>
      <c r="N13" s="6">
        <f>M13</f>
        <v>1</v>
      </c>
      <c r="O13" s="6">
        <v>100</v>
      </c>
      <c r="P13" s="6"/>
      <c r="Q13" s="6">
        <f>F13</f>
        <v>0</v>
      </c>
      <c r="R13" s="6">
        <f>G13</f>
        <v>0</v>
      </c>
      <c r="S13" s="23"/>
    </row>
    <row r="14" spans="1:19" ht="20.25" customHeight="1">
      <c r="A14" s="24">
        <v>2</v>
      </c>
      <c r="B14" s="252" t="s">
        <v>359</v>
      </c>
      <c r="C14" s="253"/>
      <c r="D14" s="6" t="s">
        <v>142</v>
      </c>
      <c r="E14" s="7">
        <v>9</v>
      </c>
      <c r="F14" s="7"/>
      <c r="G14" s="7"/>
      <c r="H14" s="33"/>
      <c r="I14" s="22">
        <f t="shared" ref="I14:I31" si="2">A14</f>
        <v>2</v>
      </c>
      <c r="J14" s="393" t="str">
        <f t="shared" ref="J14:J30" si="3">B14</f>
        <v>Melakukan pengecekan pendataan Komstrat 2022</v>
      </c>
      <c r="K14" s="394"/>
      <c r="L14" s="6" t="str">
        <f t="shared" ref="L14:L31" si="4">D14</f>
        <v>kab</v>
      </c>
      <c r="M14" s="6">
        <f t="shared" ref="M14:M31" si="5">E14</f>
        <v>9</v>
      </c>
      <c r="N14" s="6">
        <f t="shared" ref="N14:N31" si="6">M14</f>
        <v>9</v>
      </c>
      <c r="O14" s="6">
        <v>100</v>
      </c>
      <c r="P14" s="24"/>
      <c r="Q14" s="6">
        <f t="shared" ref="Q14:Q31" si="7">F14</f>
        <v>0</v>
      </c>
      <c r="R14" s="6">
        <f t="shared" ref="R14:R31" si="8">G14</f>
        <v>0</v>
      </c>
      <c r="S14" s="23"/>
    </row>
    <row r="15" spans="1:19" ht="20.25" customHeight="1">
      <c r="A15" s="24">
        <v>3</v>
      </c>
      <c r="B15" s="252" t="s">
        <v>362</v>
      </c>
      <c r="C15" s="253"/>
      <c r="D15" s="6" t="s">
        <v>11</v>
      </c>
      <c r="E15" s="7">
        <v>2</v>
      </c>
      <c r="F15" s="7"/>
      <c r="G15" s="7"/>
      <c r="H15" s="33"/>
      <c r="I15" s="22">
        <f t="shared" si="2"/>
        <v>3</v>
      </c>
      <c r="J15" s="393" t="str">
        <f t="shared" si="3"/>
        <v>Melakukan monitoring kegiatan Survei Kehutanan dan Perkebunan triwulanan</v>
      </c>
      <c r="K15" s="394"/>
      <c r="L15" s="6" t="str">
        <f t="shared" si="4"/>
        <v>file</v>
      </c>
      <c r="M15" s="6">
        <f t="shared" si="5"/>
        <v>2</v>
      </c>
      <c r="N15" s="6">
        <f t="shared" si="6"/>
        <v>2</v>
      </c>
      <c r="O15" s="6">
        <v>100</v>
      </c>
      <c r="P15" s="24"/>
      <c r="Q15" s="6">
        <f t="shared" si="7"/>
        <v>0</v>
      </c>
      <c r="R15" s="6">
        <f t="shared" si="8"/>
        <v>0</v>
      </c>
      <c r="S15" s="23"/>
    </row>
    <row r="16" spans="1:19" ht="20.25" customHeight="1">
      <c r="A16" s="24">
        <v>4</v>
      </c>
      <c r="B16" s="252" t="s">
        <v>374</v>
      </c>
      <c r="C16" s="253"/>
      <c r="D16" s="6" t="s">
        <v>18</v>
      </c>
      <c r="E16" s="7">
        <v>9</v>
      </c>
      <c r="F16" s="7" t="s">
        <v>177</v>
      </c>
      <c r="G16" s="7">
        <f>0.002*E16</f>
        <v>1.8000000000000002E-2</v>
      </c>
      <c r="H16" s="33"/>
      <c r="I16" s="22">
        <f t="shared" si="2"/>
        <v>4</v>
      </c>
      <c r="J16" s="393" t="str">
        <f t="shared" si="3"/>
        <v>Melakukan pemeriksanaan dan entri perkebunan triwulan 4 2021</v>
      </c>
      <c r="K16" s="394"/>
      <c r="L16" s="6" t="str">
        <f t="shared" si="4"/>
        <v>dok</v>
      </c>
      <c r="M16" s="6">
        <f t="shared" si="5"/>
        <v>9</v>
      </c>
      <c r="N16" s="6">
        <f t="shared" si="6"/>
        <v>9</v>
      </c>
      <c r="O16" s="6">
        <v>100</v>
      </c>
      <c r="P16" s="24"/>
      <c r="Q16" s="6" t="str">
        <f t="shared" si="7"/>
        <v>II.B.6.a</v>
      </c>
      <c r="R16" s="6">
        <f t="shared" si="8"/>
        <v>1.8000000000000002E-2</v>
      </c>
      <c r="S16" s="23"/>
    </row>
    <row r="17" spans="1:19" ht="20.25" customHeight="1">
      <c r="A17" s="24">
        <v>5</v>
      </c>
      <c r="B17" s="343" t="s">
        <v>375</v>
      </c>
      <c r="C17" s="344"/>
      <c r="D17" s="6" t="s">
        <v>18</v>
      </c>
      <c r="E17" s="7">
        <v>13</v>
      </c>
      <c r="F17" s="7" t="s">
        <v>177</v>
      </c>
      <c r="G17" s="7">
        <f>0.002*E17</f>
        <v>2.6000000000000002E-2</v>
      </c>
      <c r="H17" s="33"/>
      <c r="I17" s="22">
        <f t="shared" si="2"/>
        <v>5</v>
      </c>
      <c r="J17" s="393" t="str">
        <f t="shared" si="3"/>
        <v>Melakukan pemeriksaaan dan entri dokumen RPH triwulan 1 2022</v>
      </c>
      <c r="K17" s="394"/>
      <c r="L17" s="6" t="str">
        <f t="shared" si="4"/>
        <v>dok</v>
      </c>
      <c r="M17" s="6">
        <f t="shared" si="5"/>
        <v>13</v>
      </c>
      <c r="N17" s="6">
        <f t="shared" si="6"/>
        <v>13</v>
      </c>
      <c r="O17" s="6">
        <v>100</v>
      </c>
      <c r="P17" s="24"/>
      <c r="Q17" s="6" t="str">
        <f t="shared" si="7"/>
        <v>II.B.6.a</v>
      </c>
      <c r="R17" s="6">
        <f t="shared" si="8"/>
        <v>2.6000000000000002E-2</v>
      </c>
      <c r="S17" s="23"/>
    </row>
    <row r="18" spans="1:19" ht="20.25" customHeight="1">
      <c r="A18" s="24">
        <v>6</v>
      </c>
      <c r="B18" s="252" t="s">
        <v>363</v>
      </c>
      <c r="C18" s="253"/>
      <c r="D18" s="6" t="s">
        <v>11</v>
      </c>
      <c r="E18" s="7">
        <v>1</v>
      </c>
      <c r="F18" s="7"/>
      <c r="G18" s="7"/>
      <c r="H18" s="33"/>
      <c r="I18" s="22">
        <f t="shared" si="2"/>
        <v>6</v>
      </c>
      <c r="J18" s="393" t="str">
        <f t="shared" si="3"/>
        <v xml:space="preserve">Membantu mengisi FRA triwulan 1 </v>
      </c>
      <c r="K18" s="394"/>
      <c r="L18" s="6" t="str">
        <f t="shared" si="4"/>
        <v>file</v>
      </c>
      <c r="M18" s="6">
        <f t="shared" si="5"/>
        <v>1</v>
      </c>
      <c r="N18" s="6">
        <f t="shared" si="6"/>
        <v>1</v>
      </c>
      <c r="O18" s="6">
        <v>100</v>
      </c>
      <c r="P18" s="24"/>
      <c r="Q18" s="6">
        <f t="shared" si="7"/>
        <v>0</v>
      </c>
      <c r="R18" s="6">
        <f t="shared" si="8"/>
        <v>0</v>
      </c>
      <c r="S18" s="23"/>
    </row>
    <row r="19" spans="1:19" ht="20.25" customHeight="1">
      <c r="A19" s="24">
        <v>7</v>
      </c>
      <c r="B19" s="252" t="s">
        <v>364</v>
      </c>
      <c r="C19" s="253"/>
      <c r="D19" s="6" t="s">
        <v>142</v>
      </c>
      <c r="E19" s="7">
        <v>7</v>
      </c>
      <c r="F19" s="7"/>
      <c r="G19" s="7"/>
      <c r="H19" s="33"/>
      <c r="I19" s="22">
        <f t="shared" si="2"/>
        <v>7</v>
      </c>
      <c r="J19" s="393" t="str">
        <f t="shared" si="3"/>
        <v>Evaluasi raw data Komstrat 2022 pada beberapa rumah tangga di 7 kbkot</v>
      </c>
      <c r="K19" s="394"/>
      <c r="L19" s="6" t="str">
        <f t="shared" si="4"/>
        <v>kab</v>
      </c>
      <c r="M19" s="6">
        <f t="shared" si="5"/>
        <v>7</v>
      </c>
      <c r="N19" s="6">
        <f t="shared" si="6"/>
        <v>7</v>
      </c>
      <c r="O19" s="6">
        <v>100</v>
      </c>
      <c r="P19" s="24"/>
      <c r="Q19" s="6">
        <f t="shared" si="7"/>
        <v>0</v>
      </c>
      <c r="R19" s="6">
        <f t="shared" si="8"/>
        <v>0</v>
      </c>
      <c r="S19" s="23"/>
    </row>
    <row r="20" spans="1:19" ht="20.25" customHeight="1">
      <c r="A20" s="24">
        <v>8</v>
      </c>
      <c r="B20" s="252" t="s">
        <v>366</v>
      </c>
      <c r="C20" s="253"/>
      <c r="D20" s="6" t="s">
        <v>11</v>
      </c>
      <c r="E20" s="7">
        <v>1</v>
      </c>
      <c r="F20" s="7"/>
      <c r="G20" s="7"/>
      <c r="H20" s="33"/>
      <c r="I20" s="22">
        <f t="shared" si="2"/>
        <v>8</v>
      </c>
      <c r="J20" s="393" t="str">
        <f t="shared" si="3"/>
        <v>Membuat surat dan monitoring Perkebunan tahunan dan triwulanan</v>
      </c>
      <c r="K20" s="394"/>
      <c r="L20" s="6" t="str">
        <f t="shared" si="4"/>
        <v>file</v>
      </c>
      <c r="M20" s="6">
        <f t="shared" si="5"/>
        <v>1</v>
      </c>
      <c r="N20" s="6">
        <f t="shared" si="6"/>
        <v>1</v>
      </c>
      <c r="O20" s="6">
        <v>100</v>
      </c>
      <c r="P20" s="24"/>
      <c r="Q20" s="6">
        <f t="shared" si="7"/>
        <v>0</v>
      </c>
      <c r="R20" s="6">
        <f t="shared" si="8"/>
        <v>0</v>
      </c>
      <c r="S20" s="23"/>
    </row>
    <row r="21" spans="1:19" ht="20.25" customHeight="1">
      <c r="A21" s="24">
        <v>9</v>
      </c>
      <c r="B21" s="252" t="s">
        <v>376</v>
      </c>
      <c r="C21" s="253"/>
      <c r="D21" s="6" t="s">
        <v>18</v>
      </c>
      <c r="E21" s="7">
        <v>20</v>
      </c>
      <c r="F21" s="7" t="s">
        <v>177</v>
      </c>
      <c r="G21" s="7">
        <f>0.002*E21</f>
        <v>0.04</v>
      </c>
      <c r="H21" s="33"/>
      <c r="I21" s="22">
        <f t="shared" si="2"/>
        <v>9</v>
      </c>
      <c r="J21" s="393" t="str">
        <f t="shared" si="3"/>
        <v>Pemeriksaan dan entri dokumen Perkebunan Triwulanan</v>
      </c>
      <c r="K21" s="394"/>
      <c r="L21" s="6" t="str">
        <f t="shared" si="4"/>
        <v>dok</v>
      </c>
      <c r="M21" s="6">
        <f t="shared" si="5"/>
        <v>20</v>
      </c>
      <c r="N21" s="6">
        <f t="shared" si="6"/>
        <v>20</v>
      </c>
      <c r="O21" s="6">
        <v>100</v>
      </c>
      <c r="P21" s="24"/>
      <c r="Q21" s="6" t="str">
        <f t="shared" si="7"/>
        <v>II.B.6.a</v>
      </c>
      <c r="R21" s="6">
        <f t="shared" si="8"/>
        <v>0.04</v>
      </c>
      <c r="S21" s="23"/>
    </row>
    <row r="22" spans="1:19" ht="20.25" customHeight="1">
      <c r="A22" s="24">
        <v>10</v>
      </c>
      <c r="B22" s="252" t="s">
        <v>365</v>
      </c>
      <c r="C22" s="253"/>
      <c r="D22" s="6" t="s">
        <v>279</v>
      </c>
      <c r="E22" s="7">
        <v>186</v>
      </c>
      <c r="F22" s="7"/>
      <c r="G22" s="7"/>
      <c r="H22" s="33"/>
      <c r="I22" s="22">
        <f t="shared" si="2"/>
        <v>10</v>
      </c>
      <c r="J22" s="393" t="str">
        <f t="shared" si="3"/>
        <v>Mencocokkan direktori daftar perusahaan perkebunan 2021</v>
      </c>
      <c r="K22" s="394"/>
      <c r="L22" s="6" t="str">
        <f t="shared" si="4"/>
        <v>perush</v>
      </c>
      <c r="M22" s="6">
        <f t="shared" si="5"/>
        <v>186</v>
      </c>
      <c r="N22" s="6">
        <f t="shared" si="6"/>
        <v>186</v>
      </c>
      <c r="O22" s="6">
        <v>100</v>
      </c>
      <c r="P22" s="24"/>
      <c r="Q22" s="6">
        <f t="shared" si="7"/>
        <v>0</v>
      </c>
      <c r="R22" s="6">
        <f t="shared" si="8"/>
        <v>0</v>
      </c>
      <c r="S22" s="23"/>
    </row>
    <row r="23" spans="1:19" ht="20.25" customHeight="1">
      <c r="A23" s="24">
        <v>11</v>
      </c>
      <c r="B23" s="343" t="s">
        <v>367</v>
      </c>
      <c r="C23" s="344"/>
      <c r="D23" s="6" t="s">
        <v>35</v>
      </c>
      <c r="E23" s="7">
        <v>12</v>
      </c>
      <c r="F23" s="7" t="s">
        <v>179</v>
      </c>
      <c r="G23" s="7">
        <f>0.015*E23</f>
        <v>0.18</v>
      </c>
      <c r="H23" s="33"/>
      <c r="I23" s="22">
        <f t="shared" si="2"/>
        <v>11</v>
      </c>
      <c r="J23" s="393" t="str">
        <f t="shared" si="3"/>
        <v>Mengikuti pelatihan calon Inda Survei KSA dan Survei Ubinan 2022 tanggal 19-20 April 2022</v>
      </c>
      <c r="K23" s="394"/>
      <c r="L23" s="6" t="str">
        <f t="shared" si="4"/>
        <v>jam</v>
      </c>
      <c r="M23" s="6">
        <f t="shared" si="5"/>
        <v>12</v>
      </c>
      <c r="N23" s="6">
        <f t="shared" si="6"/>
        <v>12</v>
      </c>
      <c r="O23" s="6">
        <v>100</v>
      </c>
      <c r="P23" s="24"/>
      <c r="Q23" s="6" t="str">
        <f t="shared" si="7"/>
        <v>II.A.11</v>
      </c>
      <c r="R23" s="6">
        <f t="shared" si="8"/>
        <v>0.18</v>
      </c>
      <c r="S23" s="23"/>
    </row>
    <row r="24" spans="1:19" ht="20.25" customHeight="1">
      <c r="A24" s="24">
        <v>12</v>
      </c>
      <c r="B24" s="252" t="s">
        <v>369</v>
      </c>
      <c r="C24" s="253"/>
      <c r="D24" s="6" t="s">
        <v>149</v>
      </c>
      <c r="E24" s="7">
        <v>39</v>
      </c>
      <c r="F24" s="7"/>
      <c r="G24" s="7"/>
      <c r="H24" s="33"/>
      <c r="I24" s="22">
        <f t="shared" si="2"/>
        <v>12</v>
      </c>
      <c r="J24" s="393" t="str">
        <f t="shared" si="3"/>
        <v>Monitoring KPPT bulan Januari - Maret 2022</v>
      </c>
      <c r="K24" s="394"/>
      <c r="L24" s="6" t="str">
        <f t="shared" si="4"/>
        <v>sampel</v>
      </c>
      <c r="M24" s="6">
        <f t="shared" si="5"/>
        <v>39</v>
      </c>
      <c r="N24" s="6">
        <f t="shared" si="6"/>
        <v>39</v>
      </c>
      <c r="O24" s="6">
        <v>100</v>
      </c>
      <c r="P24" s="24"/>
      <c r="Q24" s="6">
        <f t="shared" si="7"/>
        <v>0</v>
      </c>
      <c r="R24" s="6">
        <f t="shared" si="8"/>
        <v>0</v>
      </c>
      <c r="S24" s="23"/>
    </row>
    <row r="25" spans="1:19" ht="20.25" customHeight="1">
      <c r="A25" s="24">
        <v>13</v>
      </c>
      <c r="B25" s="252" t="s">
        <v>370</v>
      </c>
      <c r="C25" s="253"/>
      <c r="D25" s="6" t="s">
        <v>11</v>
      </c>
      <c r="E25" s="7">
        <v>1</v>
      </c>
      <c r="F25" s="7"/>
      <c r="G25" s="7"/>
      <c r="H25" s="33"/>
      <c r="I25" s="22">
        <f t="shared" si="2"/>
        <v>13</v>
      </c>
      <c r="J25" s="393" t="str">
        <f t="shared" si="3"/>
        <v>Membuat surat persiapan ATAP Perkebunan 2021 ke kabkot</v>
      </c>
      <c r="K25" s="394"/>
      <c r="L25" s="6" t="str">
        <f t="shared" si="4"/>
        <v>file</v>
      </c>
      <c r="M25" s="6">
        <f t="shared" si="5"/>
        <v>1</v>
      </c>
      <c r="N25" s="6">
        <f t="shared" si="6"/>
        <v>1</v>
      </c>
      <c r="O25" s="6">
        <v>100</v>
      </c>
      <c r="P25" s="24"/>
      <c r="Q25" s="6">
        <f t="shared" si="7"/>
        <v>0</v>
      </c>
      <c r="R25" s="6">
        <f t="shared" si="8"/>
        <v>0</v>
      </c>
      <c r="S25" s="23"/>
    </row>
    <row r="26" spans="1:19" ht="20.25" customHeight="1">
      <c r="A26" s="24">
        <v>14</v>
      </c>
      <c r="B26" s="343" t="s">
        <v>371</v>
      </c>
      <c r="C26" s="259"/>
      <c r="D26" s="6" t="s">
        <v>35</v>
      </c>
      <c r="E26" s="7">
        <v>3</v>
      </c>
      <c r="F26" s="7" t="s">
        <v>179</v>
      </c>
      <c r="G26" s="7">
        <f>0.015*3</f>
        <v>4.4999999999999998E-2</v>
      </c>
      <c r="H26" s="33"/>
      <c r="I26" s="22">
        <f t="shared" si="2"/>
        <v>14</v>
      </c>
      <c r="J26" s="393" t="str">
        <f t="shared" si="3"/>
        <v>Mengikuti Briefing KomAgrov ST2023 Selindo tanggal 19 April 2022</v>
      </c>
      <c r="K26" s="394"/>
      <c r="L26" s="6" t="str">
        <f t="shared" si="4"/>
        <v>jam</v>
      </c>
      <c r="M26" s="6">
        <f t="shared" si="5"/>
        <v>3</v>
      </c>
      <c r="N26" s="6">
        <f t="shared" si="6"/>
        <v>3</v>
      </c>
      <c r="O26" s="6">
        <v>100</v>
      </c>
      <c r="P26" s="24"/>
      <c r="Q26" s="6" t="str">
        <f t="shared" si="7"/>
        <v>II.A.11</v>
      </c>
      <c r="R26" s="6">
        <f t="shared" si="8"/>
        <v>4.4999999999999998E-2</v>
      </c>
      <c r="S26" s="23"/>
    </row>
    <row r="27" spans="1:19" ht="26.25" customHeight="1">
      <c r="A27" s="24">
        <v>15</v>
      </c>
      <c r="B27" s="343" t="s">
        <v>378</v>
      </c>
      <c r="C27" s="344"/>
      <c r="D27" s="6" t="s">
        <v>76</v>
      </c>
      <c r="E27" s="7">
        <v>4</v>
      </c>
      <c r="F27" s="7" t="s">
        <v>381</v>
      </c>
      <c r="G27" s="7">
        <f>0.01*4</f>
        <v>0.04</v>
      </c>
      <c r="H27" s="33"/>
      <c r="I27" s="22">
        <f>A27</f>
        <v>15</v>
      </c>
      <c r="J27" s="393" t="str">
        <f t="shared" si="3"/>
        <v>Melakukan pencacahan survei Perkebunan triwulan 1-4 2021 ke PT. Sungai Bahar Pasifik Utama</v>
      </c>
      <c r="K27" s="394"/>
      <c r="L27" s="6" t="str">
        <f t="shared" si="4"/>
        <v>dokumen</v>
      </c>
      <c r="M27" s="6">
        <f t="shared" si="5"/>
        <v>4</v>
      </c>
      <c r="N27" s="6">
        <f t="shared" si="6"/>
        <v>4</v>
      </c>
      <c r="O27" s="6">
        <v>100</v>
      </c>
      <c r="P27" s="24"/>
      <c r="Q27" s="6" t="str">
        <f t="shared" si="7"/>
        <v>II.B.2.a</v>
      </c>
      <c r="R27" s="6">
        <f t="shared" si="8"/>
        <v>0.04</v>
      </c>
      <c r="S27" s="23"/>
    </row>
    <row r="28" spans="1:19" ht="26.25" customHeight="1">
      <c r="A28" s="24">
        <v>16</v>
      </c>
      <c r="B28" s="343" t="s">
        <v>377</v>
      </c>
      <c r="C28" s="344"/>
      <c r="D28" s="6" t="s">
        <v>76</v>
      </c>
      <c r="E28" s="7">
        <v>1</v>
      </c>
      <c r="F28" s="7" t="s">
        <v>382</v>
      </c>
      <c r="G28" s="7">
        <v>3.5000000000000003E-2</v>
      </c>
      <c r="H28" s="33"/>
      <c r="I28" s="22">
        <f t="shared" si="2"/>
        <v>16</v>
      </c>
      <c r="J28" s="393" t="str">
        <f t="shared" si="3"/>
        <v>Melakukan pencacahan survei Perkebunan tahunan 2020 ke PT. Sungai Bahar Pasifik Utama</v>
      </c>
      <c r="K28" s="394"/>
      <c r="L28" s="6" t="str">
        <f t="shared" si="4"/>
        <v>dokumen</v>
      </c>
      <c r="M28" s="6">
        <f t="shared" si="5"/>
        <v>1</v>
      </c>
      <c r="N28" s="6">
        <f t="shared" si="6"/>
        <v>1</v>
      </c>
      <c r="O28" s="6">
        <v>100</v>
      </c>
      <c r="P28" s="24"/>
      <c r="Q28" s="6" t="str">
        <f t="shared" si="7"/>
        <v>II.B.2.c</v>
      </c>
      <c r="R28" s="6">
        <f t="shared" si="8"/>
        <v>3.5000000000000003E-2</v>
      </c>
      <c r="S28" s="23"/>
    </row>
    <row r="29" spans="1:19" ht="33" customHeight="1">
      <c r="A29" s="24">
        <v>17</v>
      </c>
      <c r="B29" s="252" t="s">
        <v>379</v>
      </c>
      <c r="C29" s="253"/>
      <c r="D29" s="6" t="s">
        <v>76</v>
      </c>
      <c r="E29" s="7">
        <v>30</v>
      </c>
      <c r="F29" s="7" t="s">
        <v>177</v>
      </c>
      <c r="G29" s="7">
        <f>0.002*30</f>
        <v>0.06</v>
      </c>
      <c r="H29" s="33"/>
      <c r="I29" s="22">
        <f t="shared" si="2"/>
        <v>17</v>
      </c>
      <c r="J29" s="393" t="str">
        <f t="shared" ref="J29" si="9">B29</f>
        <v>Melakukan pemeriksaan dan entri Survei Perkebunan triwulanan SKB Online untuk perusahaan hasil pengecekan dari kabupaten/kota</v>
      </c>
      <c r="K29" s="394"/>
      <c r="L29" s="6" t="str">
        <f t="shared" si="4"/>
        <v>dokumen</v>
      </c>
      <c r="M29" s="6">
        <f t="shared" si="5"/>
        <v>30</v>
      </c>
      <c r="N29" s="6">
        <f t="shared" si="6"/>
        <v>30</v>
      </c>
      <c r="O29" s="6">
        <v>100</v>
      </c>
      <c r="P29" s="24"/>
      <c r="Q29" s="6" t="str">
        <f t="shared" si="7"/>
        <v>II.B.6.a</v>
      </c>
      <c r="R29" s="6">
        <f t="shared" si="8"/>
        <v>0.06</v>
      </c>
      <c r="S29" s="23"/>
    </row>
    <row r="30" spans="1:19" ht="36.75" customHeight="1">
      <c r="A30" s="24">
        <v>18</v>
      </c>
      <c r="B30" s="252" t="s">
        <v>372</v>
      </c>
      <c r="C30" s="253"/>
      <c r="D30" s="6" t="s">
        <v>333</v>
      </c>
      <c r="E30" s="7">
        <v>2</v>
      </c>
      <c r="F30" s="7"/>
      <c r="G30" s="7"/>
      <c r="H30" s="33"/>
      <c r="I30" s="22">
        <f t="shared" si="2"/>
        <v>18</v>
      </c>
      <c r="J30" s="393" t="str">
        <f t="shared" si="3"/>
        <v>Melakukan pengawasan lapangan Survei Peternakan tanggal 21 - 22 April 2022 ke Kabupaten Batang Hari</v>
      </c>
      <c r="K30" s="394"/>
      <c r="L30" s="6" t="str">
        <f t="shared" si="4"/>
        <v>hari</v>
      </c>
      <c r="M30" s="6">
        <f t="shared" si="5"/>
        <v>2</v>
      </c>
      <c r="N30" s="6">
        <f t="shared" si="6"/>
        <v>2</v>
      </c>
      <c r="O30" s="6">
        <v>100</v>
      </c>
      <c r="P30" s="24"/>
      <c r="Q30" s="6">
        <f t="shared" si="7"/>
        <v>0</v>
      </c>
      <c r="R30" s="6">
        <f t="shared" si="8"/>
        <v>0</v>
      </c>
      <c r="S30" s="23"/>
    </row>
    <row r="31" spans="1:19" ht="21" customHeight="1">
      <c r="A31" s="24">
        <v>19</v>
      </c>
      <c r="B31" s="252" t="s">
        <v>380</v>
      </c>
      <c r="C31" s="253"/>
      <c r="D31" s="6" t="s">
        <v>11</v>
      </c>
      <c r="E31" s="7">
        <v>1</v>
      </c>
      <c r="F31" s="7"/>
      <c r="G31" s="7"/>
      <c r="H31" s="33"/>
      <c r="I31" s="22">
        <f t="shared" si="2"/>
        <v>19</v>
      </c>
      <c r="J31" s="393" t="str">
        <f t="shared" si="1"/>
        <v>Melakukan pengecekan/validasi raw data Survei Perkebunan triwulanan 2021</v>
      </c>
      <c r="K31" s="394"/>
      <c r="L31" s="6" t="str">
        <f t="shared" si="4"/>
        <v>file</v>
      </c>
      <c r="M31" s="6">
        <f t="shared" si="5"/>
        <v>1</v>
      </c>
      <c r="N31" s="6">
        <f t="shared" si="6"/>
        <v>1</v>
      </c>
      <c r="O31" s="24">
        <v>100</v>
      </c>
      <c r="P31" s="24"/>
      <c r="Q31" s="6">
        <f t="shared" si="7"/>
        <v>0</v>
      </c>
      <c r="R31" s="6">
        <f t="shared" si="8"/>
        <v>0</v>
      </c>
      <c r="S31" s="23"/>
    </row>
    <row r="32" spans="1:19" ht="21" customHeight="1">
      <c r="A32" s="24"/>
      <c r="B32" s="252"/>
      <c r="C32" s="253"/>
      <c r="D32" s="6"/>
      <c r="E32" s="7"/>
      <c r="F32" s="7"/>
      <c r="G32" s="7"/>
      <c r="H32" s="33"/>
      <c r="I32" s="22"/>
      <c r="J32" s="393"/>
      <c r="K32" s="394"/>
      <c r="L32" s="6"/>
      <c r="M32" s="6"/>
      <c r="N32" s="7"/>
      <c r="O32" s="24"/>
      <c r="P32" s="24"/>
      <c r="Q32" s="24"/>
      <c r="R32" s="24"/>
      <c r="S32" s="23"/>
    </row>
    <row r="33" spans="1:19" ht="21" customHeight="1">
      <c r="A33" s="24"/>
      <c r="B33" s="300" t="s">
        <v>63</v>
      </c>
      <c r="C33" s="301"/>
      <c r="D33" s="6"/>
      <c r="E33" s="7"/>
      <c r="F33" s="7"/>
      <c r="G33" s="7"/>
      <c r="H33" s="33"/>
      <c r="I33" s="22"/>
      <c r="J33" s="300" t="s">
        <v>63</v>
      </c>
      <c r="K33" s="301"/>
      <c r="L33" s="6"/>
      <c r="M33" s="7"/>
      <c r="N33" s="7"/>
      <c r="O33" s="24"/>
      <c r="P33" s="24"/>
      <c r="Q33" s="24"/>
      <c r="R33" s="24"/>
      <c r="S33" s="23"/>
    </row>
    <row r="34" spans="1:19" ht="34.5" customHeight="1">
      <c r="A34" s="24">
        <v>1</v>
      </c>
      <c r="B34" s="343" t="s">
        <v>355</v>
      </c>
      <c r="C34" s="344"/>
      <c r="D34" s="6" t="s">
        <v>35</v>
      </c>
      <c r="E34" s="7">
        <v>1.5</v>
      </c>
      <c r="F34" s="7"/>
      <c r="G34" s="7"/>
      <c r="H34" s="33"/>
      <c r="I34" s="22">
        <v>1</v>
      </c>
      <c r="J34" s="252" t="str">
        <f>B34</f>
        <v>Rapat Pilar 1 Tim Manajemen Perubahan BPS Provinsi Jambi tanggal 4 April 2022 Pukul 14.15 - 15.30 WIB</v>
      </c>
      <c r="K34" s="253"/>
      <c r="L34" s="6" t="str">
        <f>D34</f>
        <v>jam</v>
      </c>
      <c r="M34" s="7">
        <f>E34</f>
        <v>1.5</v>
      </c>
      <c r="N34" s="7">
        <f>M34</f>
        <v>1.5</v>
      </c>
      <c r="O34" s="6">
        <v>100</v>
      </c>
      <c r="P34" s="24"/>
      <c r="Q34" s="24">
        <f>F34</f>
        <v>0</v>
      </c>
      <c r="R34" s="24">
        <f>G34</f>
        <v>0</v>
      </c>
      <c r="S34" s="23"/>
    </row>
    <row r="35" spans="1:19" ht="40.5" customHeight="1">
      <c r="A35" s="24">
        <v>2</v>
      </c>
      <c r="B35" s="343" t="s">
        <v>356</v>
      </c>
      <c r="C35" s="344"/>
      <c r="D35" s="6" t="s">
        <v>35</v>
      </c>
      <c r="E35" s="7">
        <v>2</v>
      </c>
      <c r="F35" s="7" t="s">
        <v>179</v>
      </c>
      <c r="G35" s="7">
        <f>0.015*2</f>
        <v>0.03</v>
      </c>
      <c r="H35" s="33"/>
      <c r="I35" s="22">
        <v>2</v>
      </c>
      <c r="J35" s="252" t="str">
        <f t="shared" ref="J35:J40" si="10">B35</f>
        <v>Mengikuti webinar series BPS Kab. Mojokerto dengan tema "SAE" tanggal 5 April 2022 Pukul 09.00 - 11.00 WIB</v>
      </c>
      <c r="K35" s="253"/>
      <c r="L35" s="6" t="str">
        <f t="shared" ref="L35:L40" si="11">D35</f>
        <v>jam</v>
      </c>
      <c r="M35" s="7">
        <f t="shared" ref="M35:M40" si="12">E35</f>
        <v>2</v>
      </c>
      <c r="N35" s="7">
        <f t="shared" ref="N35:N40" si="13">M35</f>
        <v>2</v>
      </c>
      <c r="O35" s="6">
        <v>100</v>
      </c>
      <c r="P35" s="24"/>
      <c r="Q35" s="24" t="str">
        <f t="shared" ref="Q35:Q40" si="14">F35</f>
        <v>II.A.11</v>
      </c>
      <c r="R35" s="24">
        <f t="shared" ref="R35:R40" si="15">G35</f>
        <v>0.03</v>
      </c>
      <c r="S35" s="23"/>
    </row>
    <row r="36" spans="1:19" ht="49.5" customHeight="1">
      <c r="A36" s="24">
        <v>3</v>
      </c>
      <c r="B36" s="252" t="s">
        <v>360</v>
      </c>
      <c r="C36" s="253"/>
      <c r="D36" s="6" t="s">
        <v>361</v>
      </c>
      <c r="E36" s="7">
        <v>8</v>
      </c>
      <c r="F36" s="7"/>
      <c r="G36" s="7"/>
      <c r="H36" s="33"/>
      <c r="I36" s="22">
        <v>3</v>
      </c>
      <c r="J36" s="252" t="str">
        <f t="shared" si="10"/>
        <v>Membuat laporan knowledge sharing 2021 dan 2022; rencana agenda MP semester 1&amp;2 2021, semester 1 2022; laporan MP semester 2 2021 dan semester 1 2022; buku rencana kerja dan target prioritas ZI 2021,  untuk kelengkapan WBK/WBBM</v>
      </c>
      <c r="K36" s="253"/>
      <c r="L36" s="6" t="str">
        <f t="shared" si="11"/>
        <v>buku/ laporan</v>
      </c>
      <c r="M36" s="7">
        <f t="shared" si="12"/>
        <v>8</v>
      </c>
      <c r="N36" s="7">
        <f t="shared" si="13"/>
        <v>8</v>
      </c>
      <c r="O36" s="6">
        <v>100</v>
      </c>
      <c r="P36" s="24"/>
      <c r="Q36" s="24">
        <f t="shared" si="14"/>
        <v>0</v>
      </c>
      <c r="R36" s="24">
        <f t="shared" si="15"/>
        <v>0</v>
      </c>
      <c r="S36" s="23"/>
    </row>
    <row r="37" spans="1:19" ht="21" customHeight="1">
      <c r="A37" s="24">
        <v>4</v>
      </c>
      <c r="B37" s="343" t="s">
        <v>358</v>
      </c>
      <c r="C37" s="344"/>
      <c r="D37" s="6" t="s">
        <v>35</v>
      </c>
      <c r="E37" s="7">
        <v>2</v>
      </c>
      <c r="F37" s="7"/>
      <c r="G37" s="7"/>
      <c r="H37" s="33"/>
      <c r="I37" s="22">
        <v>4</v>
      </c>
      <c r="J37" s="252" t="str">
        <f t="shared" si="10"/>
        <v>Mengikuti rapat ZI tanggal 7, 8, dan 13 April 2022 pukul 09.00 - 11.00 WIB</v>
      </c>
      <c r="K37" s="253"/>
      <c r="L37" s="6" t="str">
        <f t="shared" si="11"/>
        <v>jam</v>
      </c>
      <c r="M37" s="7">
        <f t="shared" si="12"/>
        <v>2</v>
      </c>
      <c r="N37" s="7">
        <f t="shared" si="13"/>
        <v>2</v>
      </c>
      <c r="O37" s="6">
        <v>100</v>
      </c>
      <c r="P37" s="24"/>
      <c r="Q37" s="24">
        <f t="shared" si="14"/>
        <v>0</v>
      </c>
      <c r="R37" s="24">
        <f t="shared" si="15"/>
        <v>0</v>
      </c>
      <c r="S37" s="23"/>
    </row>
    <row r="38" spans="1:19" ht="17.25" customHeight="1">
      <c r="A38" s="24">
        <v>5</v>
      </c>
      <c r="B38" s="343" t="s">
        <v>357</v>
      </c>
      <c r="C38" s="344"/>
      <c r="D38" s="6" t="s">
        <v>35</v>
      </c>
      <c r="E38" s="7">
        <v>2</v>
      </c>
      <c r="F38" s="7" t="s">
        <v>179</v>
      </c>
      <c r="G38" s="7">
        <f>0.015*2</f>
        <v>0.03</v>
      </c>
      <c r="H38" s="33"/>
      <c r="I38" s="22">
        <v>5</v>
      </c>
      <c r="J38" s="252" t="str">
        <f t="shared" si="10"/>
        <v>Mengikuti kegiatan coaching jurnal tanggal 8 April 2022 Pukul 14.00 - selesai</v>
      </c>
      <c r="K38" s="253"/>
      <c r="L38" s="6" t="str">
        <f t="shared" si="11"/>
        <v>jam</v>
      </c>
      <c r="M38" s="7">
        <f t="shared" si="12"/>
        <v>2</v>
      </c>
      <c r="N38" s="7">
        <f t="shared" si="13"/>
        <v>2</v>
      </c>
      <c r="O38" s="6">
        <v>100</v>
      </c>
      <c r="P38" s="24"/>
      <c r="Q38" s="24" t="str">
        <f t="shared" si="14"/>
        <v>II.A.11</v>
      </c>
      <c r="R38" s="24">
        <f t="shared" si="15"/>
        <v>0.03</v>
      </c>
      <c r="S38" s="23"/>
    </row>
    <row r="39" spans="1:19" ht="17.25" customHeight="1">
      <c r="A39" s="24">
        <v>6</v>
      </c>
      <c r="B39" s="343" t="s">
        <v>368</v>
      </c>
      <c r="C39" s="344"/>
      <c r="D39" s="6" t="s">
        <v>35</v>
      </c>
      <c r="E39" s="7">
        <v>19.5</v>
      </c>
      <c r="F39" s="7" t="s">
        <v>179</v>
      </c>
      <c r="G39" s="7">
        <f>0.015*19.5</f>
        <v>0.29249999999999998</v>
      </c>
      <c r="H39" s="33"/>
      <c r="I39" s="22">
        <v>6</v>
      </c>
      <c r="J39" s="252" t="str">
        <f t="shared" si="10"/>
        <v>Mengikuti kegiatan Capacity Building Sumatera Utara tanggal 18- 22 April 2022</v>
      </c>
      <c r="K39" s="253"/>
      <c r="L39" s="6" t="str">
        <f t="shared" si="11"/>
        <v>jam</v>
      </c>
      <c r="M39" s="7">
        <f t="shared" si="12"/>
        <v>19.5</v>
      </c>
      <c r="N39" s="7">
        <f t="shared" si="13"/>
        <v>19.5</v>
      </c>
      <c r="O39" s="6">
        <v>100</v>
      </c>
      <c r="P39" s="24"/>
      <c r="Q39" s="24" t="str">
        <f t="shared" si="14"/>
        <v>II.A.11</v>
      </c>
      <c r="R39" s="24">
        <f t="shared" si="15"/>
        <v>0.29249999999999998</v>
      </c>
      <c r="S39" s="23"/>
    </row>
    <row r="40" spans="1:19" ht="26.25" customHeight="1">
      <c r="A40" s="24">
        <v>7</v>
      </c>
      <c r="B40" s="252" t="s">
        <v>373</v>
      </c>
      <c r="C40" s="253"/>
      <c r="D40" s="6" t="s">
        <v>361</v>
      </c>
      <c r="E40" s="7">
        <v>3</v>
      </c>
      <c r="F40" s="7"/>
      <c r="G40" s="7"/>
      <c r="H40" s="33"/>
      <c r="I40" s="22">
        <v>7</v>
      </c>
      <c r="J40" s="252" t="str">
        <f t="shared" si="10"/>
        <v>Memperbaiki laporan Manajemen Perubahan dan laporan RB</v>
      </c>
      <c r="K40" s="253"/>
      <c r="L40" s="6" t="str">
        <f t="shared" si="11"/>
        <v>buku/ laporan</v>
      </c>
      <c r="M40" s="7">
        <f t="shared" si="12"/>
        <v>3</v>
      </c>
      <c r="N40" s="7">
        <f t="shared" si="13"/>
        <v>3</v>
      </c>
      <c r="O40" s="6">
        <v>100</v>
      </c>
      <c r="P40" s="24"/>
      <c r="Q40" s="24">
        <f t="shared" si="14"/>
        <v>0</v>
      </c>
      <c r="R40" s="24">
        <f t="shared" si="15"/>
        <v>0</v>
      </c>
      <c r="S40" s="23"/>
    </row>
    <row r="41" spans="1:19" ht="17.25" customHeight="1">
      <c r="A41" s="129"/>
      <c r="B41" s="252"/>
      <c r="C41" s="253"/>
      <c r="D41" s="130"/>
      <c r="E41" s="131"/>
      <c r="F41" s="131"/>
      <c r="G41" s="131"/>
      <c r="H41" s="132"/>
      <c r="I41" s="133"/>
      <c r="J41" s="252"/>
      <c r="K41" s="253"/>
      <c r="L41" s="6"/>
      <c r="M41" s="6"/>
      <c r="N41" s="7"/>
      <c r="O41" s="24"/>
      <c r="P41" s="24"/>
      <c r="Q41" s="129"/>
      <c r="R41" s="129"/>
      <c r="S41" s="134"/>
    </row>
    <row r="42" spans="1:19" ht="13.5" customHeight="1">
      <c r="A42" s="41"/>
      <c r="B42" s="292"/>
      <c r="C42" s="293"/>
      <c r="D42" s="41"/>
      <c r="E42" s="41"/>
      <c r="F42" s="41"/>
      <c r="G42" s="41"/>
      <c r="H42" s="34"/>
      <c r="I42" s="135"/>
      <c r="J42" s="340"/>
      <c r="K42" s="340"/>
      <c r="L42" s="6"/>
      <c r="M42" s="6"/>
      <c r="N42" s="7"/>
      <c r="O42" s="24"/>
      <c r="P42" s="24"/>
      <c r="Q42" s="41"/>
      <c r="R42" s="41"/>
      <c r="S42" s="136"/>
    </row>
    <row r="43" spans="1:19" ht="13.5" customHeight="1">
      <c r="A43" s="254" t="s">
        <v>12</v>
      </c>
      <c r="B43" s="255"/>
      <c r="C43" s="255"/>
      <c r="D43" s="255"/>
      <c r="E43" s="255"/>
      <c r="F43" s="220"/>
      <c r="G43" s="231">
        <f>SUM(G13:G42)</f>
        <v>0.79649999999999999</v>
      </c>
      <c r="H43" s="8"/>
      <c r="I43" s="254" t="s">
        <v>29</v>
      </c>
      <c r="J43" s="255"/>
      <c r="K43" s="255"/>
      <c r="L43" s="255"/>
      <c r="M43" s="255"/>
      <c r="N43" s="275"/>
      <c r="O43" s="55">
        <f>AVERAGE(O13:O42)</f>
        <v>100</v>
      </c>
      <c r="P43" s="55" t="e">
        <f>AVERAGE(P13:P42)</f>
        <v>#DIV/0!</v>
      </c>
      <c r="Q43" s="79"/>
      <c r="R43" s="230">
        <f>SUM(R13:R42)</f>
        <v>0.79649999999999999</v>
      </c>
      <c r="S43" s="290"/>
    </row>
    <row r="44" spans="1:19" ht="13.5" customHeight="1">
      <c r="A44" s="219"/>
      <c r="B44" s="9"/>
      <c r="C44" s="9"/>
      <c r="D44" s="9"/>
      <c r="E44" s="9"/>
      <c r="F44" s="9"/>
      <c r="G44" s="9"/>
      <c r="H44" s="10"/>
      <c r="I44" s="254" t="s">
        <v>30</v>
      </c>
      <c r="J44" s="255"/>
      <c r="K44" s="255"/>
      <c r="L44" s="255"/>
      <c r="M44" s="255"/>
      <c r="N44" s="275"/>
      <c r="O44" s="276" t="e">
        <f>AVERAGE(O43:P43)</f>
        <v>#DIV/0!</v>
      </c>
      <c r="P44" s="277"/>
      <c r="Q44" s="80"/>
      <c r="R44" s="80"/>
      <c r="S44" s="291"/>
    </row>
    <row r="45" spans="1:19">
      <c r="A45" s="219"/>
      <c r="B45" s="11" t="s">
        <v>13</v>
      </c>
      <c r="D45" s="9"/>
      <c r="H45" s="10"/>
      <c r="I45" s="219"/>
      <c r="J45" s="9"/>
      <c r="K45" s="9"/>
      <c r="L45" s="217"/>
      <c r="M45" s="219"/>
      <c r="N45" s="219"/>
      <c r="O45" s="25"/>
      <c r="P45" s="25"/>
      <c r="Q45" s="25"/>
      <c r="R45" s="25"/>
      <c r="S45" s="10"/>
    </row>
    <row r="46" spans="1:19">
      <c r="A46" s="219"/>
      <c r="B46" s="9" t="s">
        <v>343</v>
      </c>
      <c r="D46" s="9"/>
      <c r="H46" s="10"/>
      <c r="I46" s="219"/>
      <c r="J46" s="11" t="s">
        <v>31</v>
      </c>
      <c r="K46" s="17"/>
      <c r="L46" s="217"/>
      <c r="M46" s="218"/>
      <c r="N46" s="218"/>
      <c r="O46" s="25"/>
      <c r="P46" s="25"/>
      <c r="Q46" s="25"/>
      <c r="R46" s="25"/>
      <c r="S46" s="10"/>
    </row>
    <row r="47" spans="1:19">
      <c r="A47" s="219"/>
      <c r="B47" s="9"/>
      <c r="C47" s="9"/>
      <c r="D47" s="9"/>
      <c r="E47" s="9"/>
      <c r="F47" s="9"/>
      <c r="G47" s="9"/>
      <c r="H47" s="10"/>
      <c r="I47" s="219"/>
      <c r="J47" s="9" t="s">
        <v>383</v>
      </c>
      <c r="K47" s="219"/>
      <c r="L47" s="217"/>
      <c r="M47" s="218"/>
      <c r="N47" s="218"/>
      <c r="O47" s="25"/>
      <c r="P47" s="25"/>
      <c r="Q47" s="25"/>
      <c r="R47" s="25"/>
      <c r="S47" s="10"/>
    </row>
    <row r="48" spans="1:19">
      <c r="A48" s="219"/>
      <c r="B48" s="280" t="s">
        <v>14</v>
      </c>
      <c r="C48" s="280"/>
      <c r="D48" s="280" t="s">
        <v>15</v>
      </c>
      <c r="E48" s="280"/>
      <c r="F48" s="280"/>
      <c r="G48" s="280"/>
      <c r="H48" s="280"/>
      <c r="I48" s="219"/>
      <c r="J48" s="9"/>
      <c r="K48" s="9"/>
      <c r="L48" s="217"/>
      <c r="M48" s="219"/>
      <c r="N48" s="219"/>
      <c r="O48" s="25"/>
      <c r="P48" s="25"/>
      <c r="Q48" s="25"/>
      <c r="R48" s="25"/>
      <c r="S48" s="10"/>
    </row>
    <row r="49" spans="1:19" ht="32.25" customHeight="1">
      <c r="A49" s="219"/>
      <c r="B49" s="218"/>
      <c r="C49" s="218"/>
      <c r="D49" s="9"/>
      <c r="E49" s="219"/>
      <c r="F49" s="219"/>
      <c r="G49" s="219"/>
      <c r="I49" s="219"/>
      <c r="J49" s="280" t="s">
        <v>14</v>
      </c>
      <c r="K49" s="280"/>
      <c r="L49" s="217"/>
      <c r="M49" s="218"/>
      <c r="N49" s="280" t="s">
        <v>15</v>
      </c>
      <c r="O49" s="280"/>
      <c r="P49" s="280"/>
      <c r="Q49" s="280"/>
      <c r="R49" s="280"/>
      <c r="S49" s="280"/>
    </row>
    <row r="50" spans="1:19">
      <c r="A50" s="219"/>
      <c r="B50" s="284" t="s">
        <v>33</v>
      </c>
      <c r="C50" s="284"/>
      <c r="D50" s="284" t="s">
        <v>344</v>
      </c>
      <c r="E50" s="284"/>
      <c r="F50" s="284"/>
      <c r="G50" s="284"/>
      <c r="H50" s="284"/>
      <c r="I50" s="219"/>
      <c r="J50" s="285"/>
      <c r="K50" s="285"/>
      <c r="L50" s="15"/>
      <c r="M50" s="219"/>
      <c r="N50" s="219"/>
      <c r="O50" s="218"/>
      <c r="P50" s="25"/>
      <c r="Q50" s="25"/>
      <c r="R50" s="25"/>
      <c r="S50" s="10"/>
    </row>
    <row r="51" spans="1:19" ht="14.25" customHeight="1">
      <c r="B51" s="280" t="s">
        <v>17</v>
      </c>
      <c r="C51" s="280"/>
      <c r="D51" s="283" t="s">
        <v>345</v>
      </c>
      <c r="E51" s="283"/>
      <c r="F51" s="283"/>
      <c r="G51" s="283"/>
      <c r="H51" s="283"/>
      <c r="I51" s="219"/>
      <c r="J51" s="284" t="s">
        <v>33</v>
      </c>
      <c r="K51" s="284"/>
      <c r="L51" s="217"/>
      <c r="M51" s="218"/>
      <c r="N51" s="284" t="s">
        <v>344</v>
      </c>
      <c r="O51" s="284"/>
      <c r="P51" s="284"/>
      <c r="Q51" s="284"/>
      <c r="R51" s="284"/>
      <c r="S51" s="284"/>
    </row>
    <row r="52" spans="1:19">
      <c r="A52" s="219"/>
      <c r="B52" s="9"/>
      <c r="C52" s="9"/>
      <c r="D52" s="9"/>
      <c r="E52" s="10"/>
      <c r="F52" s="10"/>
      <c r="G52" s="10"/>
      <c r="I52" s="219"/>
      <c r="J52" s="280" t="s">
        <v>17</v>
      </c>
      <c r="K52" s="280"/>
      <c r="L52" s="217"/>
      <c r="M52" s="218"/>
      <c r="N52" s="283" t="s">
        <v>345</v>
      </c>
      <c r="O52" s="283"/>
      <c r="P52" s="283"/>
      <c r="Q52" s="283"/>
      <c r="R52" s="283"/>
      <c r="S52" s="283"/>
    </row>
  </sheetData>
  <mergeCells count="103">
    <mergeCell ref="B51:C51"/>
    <mergeCell ref="D51:H51"/>
    <mergeCell ref="J51:K51"/>
    <mergeCell ref="N51:S51"/>
    <mergeCell ref="J52:K52"/>
    <mergeCell ref="N52:S52"/>
    <mergeCell ref="B48:C48"/>
    <mergeCell ref="D48:H48"/>
    <mergeCell ref="J49:K49"/>
    <mergeCell ref="N49:S49"/>
    <mergeCell ref="B50:C50"/>
    <mergeCell ref="D50:H50"/>
    <mergeCell ref="J50:K50"/>
    <mergeCell ref="B42:C42"/>
    <mergeCell ref="J42:K42"/>
    <mergeCell ref="A43:E43"/>
    <mergeCell ref="I43:N43"/>
    <mergeCell ref="S43:S44"/>
    <mergeCell ref="I44:N44"/>
    <mergeCell ref="O44:P44"/>
    <mergeCell ref="B39:C39"/>
    <mergeCell ref="J39:K39"/>
    <mergeCell ref="B40:C40"/>
    <mergeCell ref="J40:K40"/>
    <mergeCell ref="B41:C41"/>
    <mergeCell ref="J41:K41"/>
    <mergeCell ref="B36:C36"/>
    <mergeCell ref="J36:K36"/>
    <mergeCell ref="B37:C37"/>
    <mergeCell ref="J37:K37"/>
    <mergeCell ref="B38:C38"/>
    <mergeCell ref="J38:K38"/>
    <mergeCell ref="B33:C33"/>
    <mergeCell ref="J33:K33"/>
    <mergeCell ref="B34:C34"/>
    <mergeCell ref="J34:K34"/>
    <mergeCell ref="B35:C35"/>
    <mergeCell ref="J35:K35"/>
    <mergeCell ref="B31:C31"/>
    <mergeCell ref="J31:K31"/>
    <mergeCell ref="B32:C32"/>
    <mergeCell ref="J32:K32"/>
    <mergeCell ref="B27:C27"/>
    <mergeCell ref="J27:K27"/>
    <mergeCell ref="B28:C28"/>
    <mergeCell ref="J28:K28"/>
    <mergeCell ref="B30:C30"/>
    <mergeCell ref="J30:K30"/>
    <mergeCell ref="B24:C24"/>
    <mergeCell ref="J24:K24"/>
    <mergeCell ref="B25:C25"/>
    <mergeCell ref="J25:K25"/>
    <mergeCell ref="B26:C26"/>
    <mergeCell ref="J26:K26"/>
    <mergeCell ref="B29:C29"/>
    <mergeCell ref="J29:K29"/>
    <mergeCell ref="B22:C22"/>
    <mergeCell ref="J22:K22"/>
    <mergeCell ref="B23:C23"/>
    <mergeCell ref="J23:K23"/>
    <mergeCell ref="B19:C19"/>
    <mergeCell ref="J19:K19"/>
    <mergeCell ref="B20:C20"/>
    <mergeCell ref="J20:K20"/>
    <mergeCell ref="B21:C21"/>
    <mergeCell ref="J21:K21"/>
    <mergeCell ref="B17:C17"/>
    <mergeCell ref="J17:K17"/>
    <mergeCell ref="B18:C18"/>
    <mergeCell ref="J18:K18"/>
    <mergeCell ref="B16:C16"/>
    <mergeCell ref="J16:K16"/>
    <mergeCell ref="A7:B7"/>
    <mergeCell ref="A9:A10"/>
    <mergeCell ref="B9:C10"/>
    <mergeCell ref="D9:D10"/>
    <mergeCell ref="E9:E10"/>
    <mergeCell ref="F9:F10"/>
    <mergeCell ref="J12:K12"/>
    <mergeCell ref="B13:C13"/>
    <mergeCell ref="J13:K13"/>
    <mergeCell ref="B14:C14"/>
    <mergeCell ref="J14:K14"/>
    <mergeCell ref="B15:C15"/>
    <mergeCell ref="J15:K15"/>
    <mergeCell ref="B11:C11"/>
    <mergeCell ref="J11:K11"/>
    <mergeCell ref="P1:S1"/>
    <mergeCell ref="A2:H2"/>
    <mergeCell ref="I2:S2"/>
    <mergeCell ref="A4:B4"/>
    <mergeCell ref="A5:B5"/>
    <mergeCell ref="A6:B6"/>
    <mergeCell ref="P9:P10"/>
    <mergeCell ref="Q9:Q10"/>
    <mergeCell ref="R9:R10"/>
    <mergeCell ref="S9:S10"/>
    <mergeCell ref="G9:G10"/>
    <mergeCell ref="H9:H10"/>
    <mergeCell ref="I9:I10"/>
    <mergeCell ref="J9:K10"/>
    <mergeCell ref="L9:L10"/>
    <mergeCell ref="M9:O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9" orientation="landscape" horizontalDpi="4294967293" r:id="rId1"/>
  <colBreaks count="1" manualBreakCount="1">
    <brk id="8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view="pageBreakPreview" topLeftCell="A13" zoomScale="90" zoomScaleNormal="100" zoomScaleSheetLayoutView="90" workbookViewId="0">
      <selection activeCell="B30" sqref="B30:C30"/>
    </sheetView>
  </sheetViews>
  <sheetFormatPr defaultRowHeight="14.25"/>
  <cols>
    <col min="1" max="1" width="4.85546875" style="229" customWidth="1"/>
    <col min="2" max="2" width="14.42578125" style="42" customWidth="1"/>
    <col min="3" max="3" width="76.5703125" style="42" customWidth="1"/>
    <col min="4" max="4" width="11.140625" style="42" customWidth="1"/>
    <col min="5" max="7" width="10.28515625" style="42" customWidth="1"/>
    <col min="8" max="8" width="7.7109375" style="42" customWidth="1"/>
    <col min="9" max="9" width="4.28515625" style="42" customWidth="1"/>
    <col min="10" max="10" width="9.140625" style="42"/>
    <col min="11" max="11" width="79" style="42" customWidth="1"/>
    <col min="12" max="12" width="7.28515625" style="42" customWidth="1"/>
    <col min="13" max="13" width="6.140625" style="42" customWidth="1"/>
    <col min="14" max="14" width="8.28515625" style="42" customWidth="1"/>
    <col min="15" max="15" width="5.140625" style="42" customWidth="1"/>
    <col min="16" max="16" width="7.7109375" style="42" customWidth="1"/>
    <col min="17" max="17" width="8.7109375" style="42" customWidth="1"/>
    <col min="18" max="18" width="6.7109375" style="42" customWidth="1"/>
    <col min="19" max="19" width="5.42578125" style="42" customWidth="1"/>
    <col min="20" max="258" width="9.140625" style="42"/>
    <col min="259" max="259" width="6.28515625" style="42" customWidth="1"/>
    <col min="260" max="260" width="14.42578125" style="42" customWidth="1"/>
    <col min="261" max="261" width="52.5703125" style="42" customWidth="1"/>
    <col min="262" max="262" width="10" style="42" customWidth="1"/>
    <col min="263" max="263" width="11" style="42" customWidth="1"/>
    <col min="264" max="264" width="16.5703125" style="42" customWidth="1"/>
    <col min="265" max="514" width="9.140625" style="42"/>
    <col min="515" max="515" width="6.28515625" style="42" customWidth="1"/>
    <col min="516" max="516" width="14.42578125" style="42" customWidth="1"/>
    <col min="517" max="517" width="52.5703125" style="42" customWidth="1"/>
    <col min="518" max="518" width="10" style="42" customWidth="1"/>
    <col min="519" max="519" width="11" style="42" customWidth="1"/>
    <col min="520" max="520" width="16.5703125" style="42" customWidth="1"/>
    <col min="521" max="770" width="9.140625" style="42"/>
    <col min="771" max="771" width="6.28515625" style="42" customWidth="1"/>
    <col min="772" max="772" width="14.42578125" style="42" customWidth="1"/>
    <col min="773" max="773" width="52.5703125" style="42" customWidth="1"/>
    <col min="774" max="774" width="10" style="42" customWidth="1"/>
    <col min="775" max="775" width="11" style="42" customWidth="1"/>
    <col min="776" max="776" width="16.5703125" style="42" customWidth="1"/>
    <col min="777" max="1026" width="9.140625" style="42"/>
    <col min="1027" max="1027" width="6.28515625" style="42" customWidth="1"/>
    <col min="1028" max="1028" width="14.42578125" style="42" customWidth="1"/>
    <col min="1029" max="1029" width="52.5703125" style="42" customWidth="1"/>
    <col min="1030" max="1030" width="10" style="42" customWidth="1"/>
    <col min="1031" max="1031" width="11" style="42" customWidth="1"/>
    <col min="1032" max="1032" width="16.5703125" style="42" customWidth="1"/>
    <col min="1033" max="1282" width="9.140625" style="42"/>
    <col min="1283" max="1283" width="6.28515625" style="42" customWidth="1"/>
    <col min="1284" max="1284" width="14.42578125" style="42" customWidth="1"/>
    <col min="1285" max="1285" width="52.5703125" style="42" customWidth="1"/>
    <col min="1286" max="1286" width="10" style="42" customWidth="1"/>
    <col min="1287" max="1287" width="11" style="42" customWidth="1"/>
    <col min="1288" max="1288" width="16.5703125" style="42" customWidth="1"/>
    <col min="1289" max="1538" width="9.140625" style="42"/>
    <col min="1539" max="1539" width="6.28515625" style="42" customWidth="1"/>
    <col min="1540" max="1540" width="14.42578125" style="42" customWidth="1"/>
    <col min="1541" max="1541" width="52.5703125" style="42" customWidth="1"/>
    <col min="1542" max="1542" width="10" style="42" customWidth="1"/>
    <col min="1543" max="1543" width="11" style="42" customWidth="1"/>
    <col min="1544" max="1544" width="16.5703125" style="42" customWidth="1"/>
    <col min="1545" max="1794" width="9.140625" style="42"/>
    <col min="1795" max="1795" width="6.28515625" style="42" customWidth="1"/>
    <col min="1796" max="1796" width="14.42578125" style="42" customWidth="1"/>
    <col min="1797" max="1797" width="52.5703125" style="42" customWidth="1"/>
    <col min="1798" max="1798" width="10" style="42" customWidth="1"/>
    <col min="1799" max="1799" width="11" style="42" customWidth="1"/>
    <col min="1800" max="1800" width="16.5703125" style="42" customWidth="1"/>
    <col min="1801" max="2050" width="9.140625" style="42"/>
    <col min="2051" max="2051" width="6.28515625" style="42" customWidth="1"/>
    <col min="2052" max="2052" width="14.42578125" style="42" customWidth="1"/>
    <col min="2053" max="2053" width="52.5703125" style="42" customWidth="1"/>
    <col min="2054" max="2054" width="10" style="42" customWidth="1"/>
    <col min="2055" max="2055" width="11" style="42" customWidth="1"/>
    <col min="2056" max="2056" width="16.5703125" style="42" customWidth="1"/>
    <col min="2057" max="2306" width="9.140625" style="42"/>
    <col min="2307" max="2307" width="6.28515625" style="42" customWidth="1"/>
    <col min="2308" max="2308" width="14.42578125" style="42" customWidth="1"/>
    <col min="2309" max="2309" width="52.5703125" style="42" customWidth="1"/>
    <col min="2310" max="2310" width="10" style="42" customWidth="1"/>
    <col min="2311" max="2311" width="11" style="42" customWidth="1"/>
    <col min="2312" max="2312" width="16.5703125" style="42" customWidth="1"/>
    <col min="2313" max="2562" width="9.140625" style="42"/>
    <col min="2563" max="2563" width="6.28515625" style="42" customWidth="1"/>
    <col min="2564" max="2564" width="14.42578125" style="42" customWidth="1"/>
    <col min="2565" max="2565" width="52.5703125" style="42" customWidth="1"/>
    <col min="2566" max="2566" width="10" style="42" customWidth="1"/>
    <col min="2567" max="2567" width="11" style="42" customWidth="1"/>
    <col min="2568" max="2568" width="16.5703125" style="42" customWidth="1"/>
    <col min="2569" max="2818" width="9.140625" style="42"/>
    <col min="2819" max="2819" width="6.28515625" style="42" customWidth="1"/>
    <col min="2820" max="2820" width="14.42578125" style="42" customWidth="1"/>
    <col min="2821" max="2821" width="52.5703125" style="42" customWidth="1"/>
    <col min="2822" max="2822" width="10" style="42" customWidth="1"/>
    <col min="2823" max="2823" width="11" style="42" customWidth="1"/>
    <col min="2824" max="2824" width="16.5703125" style="42" customWidth="1"/>
    <col min="2825" max="3074" width="9.140625" style="42"/>
    <col min="3075" max="3075" width="6.28515625" style="42" customWidth="1"/>
    <col min="3076" max="3076" width="14.42578125" style="42" customWidth="1"/>
    <col min="3077" max="3077" width="52.5703125" style="42" customWidth="1"/>
    <col min="3078" max="3078" width="10" style="42" customWidth="1"/>
    <col min="3079" max="3079" width="11" style="42" customWidth="1"/>
    <col min="3080" max="3080" width="16.5703125" style="42" customWidth="1"/>
    <col min="3081" max="3330" width="9.140625" style="42"/>
    <col min="3331" max="3331" width="6.28515625" style="42" customWidth="1"/>
    <col min="3332" max="3332" width="14.42578125" style="42" customWidth="1"/>
    <col min="3333" max="3333" width="52.5703125" style="42" customWidth="1"/>
    <col min="3334" max="3334" width="10" style="42" customWidth="1"/>
    <col min="3335" max="3335" width="11" style="42" customWidth="1"/>
    <col min="3336" max="3336" width="16.5703125" style="42" customWidth="1"/>
    <col min="3337" max="3586" width="9.140625" style="42"/>
    <col min="3587" max="3587" width="6.28515625" style="42" customWidth="1"/>
    <col min="3588" max="3588" width="14.42578125" style="42" customWidth="1"/>
    <col min="3589" max="3589" width="52.5703125" style="42" customWidth="1"/>
    <col min="3590" max="3590" width="10" style="42" customWidth="1"/>
    <col min="3591" max="3591" width="11" style="42" customWidth="1"/>
    <col min="3592" max="3592" width="16.5703125" style="42" customWidth="1"/>
    <col min="3593" max="3842" width="9.140625" style="42"/>
    <col min="3843" max="3843" width="6.28515625" style="42" customWidth="1"/>
    <col min="3844" max="3844" width="14.42578125" style="42" customWidth="1"/>
    <col min="3845" max="3845" width="52.5703125" style="42" customWidth="1"/>
    <col min="3846" max="3846" width="10" style="42" customWidth="1"/>
    <col min="3847" max="3847" width="11" style="42" customWidth="1"/>
    <col min="3848" max="3848" width="16.5703125" style="42" customWidth="1"/>
    <col min="3849" max="4098" width="9.140625" style="42"/>
    <col min="4099" max="4099" width="6.28515625" style="42" customWidth="1"/>
    <col min="4100" max="4100" width="14.42578125" style="42" customWidth="1"/>
    <col min="4101" max="4101" width="52.5703125" style="42" customWidth="1"/>
    <col min="4102" max="4102" width="10" style="42" customWidth="1"/>
    <col min="4103" max="4103" width="11" style="42" customWidth="1"/>
    <col min="4104" max="4104" width="16.5703125" style="42" customWidth="1"/>
    <col min="4105" max="4354" width="9.140625" style="42"/>
    <col min="4355" max="4355" width="6.28515625" style="42" customWidth="1"/>
    <col min="4356" max="4356" width="14.42578125" style="42" customWidth="1"/>
    <col min="4357" max="4357" width="52.5703125" style="42" customWidth="1"/>
    <col min="4358" max="4358" width="10" style="42" customWidth="1"/>
    <col min="4359" max="4359" width="11" style="42" customWidth="1"/>
    <col min="4360" max="4360" width="16.5703125" style="42" customWidth="1"/>
    <col min="4361" max="4610" width="9.140625" style="42"/>
    <col min="4611" max="4611" width="6.28515625" style="42" customWidth="1"/>
    <col min="4612" max="4612" width="14.42578125" style="42" customWidth="1"/>
    <col min="4613" max="4613" width="52.5703125" style="42" customWidth="1"/>
    <col min="4614" max="4614" width="10" style="42" customWidth="1"/>
    <col min="4615" max="4615" width="11" style="42" customWidth="1"/>
    <col min="4616" max="4616" width="16.5703125" style="42" customWidth="1"/>
    <col min="4617" max="4866" width="9.140625" style="42"/>
    <col min="4867" max="4867" width="6.28515625" style="42" customWidth="1"/>
    <col min="4868" max="4868" width="14.42578125" style="42" customWidth="1"/>
    <col min="4869" max="4869" width="52.5703125" style="42" customWidth="1"/>
    <col min="4870" max="4870" width="10" style="42" customWidth="1"/>
    <col min="4871" max="4871" width="11" style="42" customWidth="1"/>
    <col min="4872" max="4872" width="16.5703125" style="42" customWidth="1"/>
    <col min="4873" max="5122" width="9.140625" style="42"/>
    <col min="5123" max="5123" width="6.28515625" style="42" customWidth="1"/>
    <col min="5124" max="5124" width="14.42578125" style="42" customWidth="1"/>
    <col min="5125" max="5125" width="52.5703125" style="42" customWidth="1"/>
    <col min="5126" max="5126" width="10" style="42" customWidth="1"/>
    <col min="5127" max="5127" width="11" style="42" customWidth="1"/>
    <col min="5128" max="5128" width="16.5703125" style="42" customWidth="1"/>
    <col min="5129" max="5378" width="9.140625" style="42"/>
    <col min="5379" max="5379" width="6.28515625" style="42" customWidth="1"/>
    <col min="5380" max="5380" width="14.42578125" style="42" customWidth="1"/>
    <col min="5381" max="5381" width="52.5703125" style="42" customWidth="1"/>
    <col min="5382" max="5382" width="10" style="42" customWidth="1"/>
    <col min="5383" max="5383" width="11" style="42" customWidth="1"/>
    <col min="5384" max="5384" width="16.5703125" style="42" customWidth="1"/>
    <col min="5385" max="5634" width="9.140625" style="42"/>
    <col min="5635" max="5635" width="6.28515625" style="42" customWidth="1"/>
    <col min="5636" max="5636" width="14.42578125" style="42" customWidth="1"/>
    <col min="5637" max="5637" width="52.5703125" style="42" customWidth="1"/>
    <col min="5638" max="5638" width="10" style="42" customWidth="1"/>
    <col min="5639" max="5639" width="11" style="42" customWidth="1"/>
    <col min="5640" max="5640" width="16.5703125" style="42" customWidth="1"/>
    <col min="5641" max="5890" width="9.140625" style="42"/>
    <col min="5891" max="5891" width="6.28515625" style="42" customWidth="1"/>
    <col min="5892" max="5892" width="14.42578125" style="42" customWidth="1"/>
    <col min="5893" max="5893" width="52.5703125" style="42" customWidth="1"/>
    <col min="5894" max="5894" width="10" style="42" customWidth="1"/>
    <col min="5895" max="5895" width="11" style="42" customWidth="1"/>
    <col min="5896" max="5896" width="16.5703125" style="42" customWidth="1"/>
    <col min="5897" max="6146" width="9.140625" style="42"/>
    <col min="6147" max="6147" width="6.28515625" style="42" customWidth="1"/>
    <col min="6148" max="6148" width="14.42578125" style="42" customWidth="1"/>
    <col min="6149" max="6149" width="52.5703125" style="42" customWidth="1"/>
    <col min="6150" max="6150" width="10" style="42" customWidth="1"/>
    <col min="6151" max="6151" width="11" style="42" customWidth="1"/>
    <col min="6152" max="6152" width="16.5703125" style="42" customWidth="1"/>
    <col min="6153" max="6402" width="9.140625" style="42"/>
    <col min="6403" max="6403" width="6.28515625" style="42" customWidth="1"/>
    <col min="6404" max="6404" width="14.42578125" style="42" customWidth="1"/>
    <col min="6405" max="6405" width="52.5703125" style="42" customWidth="1"/>
    <col min="6406" max="6406" width="10" style="42" customWidth="1"/>
    <col min="6407" max="6407" width="11" style="42" customWidth="1"/>
    <col min="6408" max="6408" width="16.5703125" style="42" customWidth="1"/>
    <col min="6409" max="6658" width="9.140625" style="42"/>
    <col min="6659" max="6659" width="6.28515625" style="42" customWidth="1"/>
    <col min="6660" max="6660" width="14.42578125" style="42" customWidth="1"/>
    <col min="6661" max="6661" width="52.5703125" style="42" customWidth="1"/>
    <col min="6662" max="6662" width="10" style="42" customWidth="1"/>
    <col min="6663" max="6663" width="11" style="42" customWidth="1"/>
    <col min="6664" max="6664" width="16.5703125" style="42" customWidth="1"/>
    <col min="6665" max="6914" width="9.140625" style="42"/>
    <col min="6915" max="6915" width="6.28515625" style="42" customWidth="1"/>
    <col min="6916" max="6916" width="14.42578125" style="42" customWidth="1"/>
    <col min="6917" max="6917" width="52.5703125" style="42" customWidth="1"/>
    <col min="6918" max="6918" width="10" style="42" customWidth="1"/>
    <col min="6919" max="6919" width="11" style="42" customWidth="1"/>
    <col min="6920" max="6920" width="16.5703125" style="42" customWidth="1"/>
    <col min="6921" max="7170" width="9.140625" style="42"/>
    <col min="7171" max="7171" width="6.28515625" style="42" customWidth="1"/>
    <col min="7172" max="7172" width="14.42578125" style="42" customWidth="1"/>
    <col min="7173" max="7173" width="52.5703125" style="42" customWidth="1"/>
    <col min="7174" max="7174" width="10" style="42" customWidth="1"/>
    <col min="7175" max="7175" width="11" style="42" customWidth="1"/>
    <col min="7176" max="7176" width="16.5703125" style="42" customWidth="1"/>
    <col min="7177" max="7426" width="9.140625" style="42"/>
    <col min="7427" max="7427" width="6.28515625" style="42" customWidth="1"/>
    <col min="7428" max="7428" width="14.42578125" style="42" customWidth="1"/>
    <col min="7429" max="7429" width="52.5703125" style="42" customWidth="1"/>
    <col min="7430" max="7430" width="10" style="42" customWidth="1"/>
    <col min="7431" max="7431" width="11" style="42" customWidth="1"/>
    <col min="7432" max="7432" width="16.5703125" style="42" customWidth="1"/>
    <col min="7433" max="7682" width="9.140625" style="42"/>
    <col min="7683" max="7683" width="6.28515625" style="42" customWidth="1"/>
    <col min="7684" max="7684" width="14.42578125" style="42" customWidth="1"/>
    <col min="7685" max="7685" width="52.5703125" style="42" customWidth="1"/>
    <col min="7686" max="7686" width="10" style="42" customWidth="1"/>
    <col min="7687" max="7687" width="11" style="42" customWidth="1"/>
    <col min="7688" max="7688" width="16.5703125" style="42" customWidth="1"/>
    <col min="7689" max="7938" width="9.140625" style="42"/>
    <col min="7939" max="7939" width="6.28515625" style="42" customWidth="1"/>
    <col min="7940" max="7940" width="14.42578125" style="42" customWidth="1"/>
    <col min="7941" max="7941" width="52.5703125" style="42" customWidth="1"/>
    <col min="7942" max="7942" width="10" style="42" customWidth="1"/>
    <col min="7943" max="7943" width="11" style="42" customWidth="1"/>
    <col min="7944" max="7944" width="16.5703125" style="42" customWidth="1"/>
    <col min="7945" max="8194" width="9.140625" style="42"/>
    <col min="8195" max="8195" width="6.28515625" style="42" customWidth="1"/>
    <col min="8196" max="8196" width="14.42578125" style="42" customWidth="1"/>
    <col min="8197" max="8197" width="52.5703125" style="42" customWidth="1"/>
    <col min="8198" max="8198" width="10" style="42" customWidth="1"/>
    <col min="8199" max="8199" width="11" style="42" customWidth="1"/>
    <col min="8200" max="8200" width="16.5703125" style="42" customWidth="1"/>
    <col min="8201" max="8450" width="9.140625" style="42"/>
    <col min="8451" max="8451" width="6.28515625" style="42" customWidth="1"/>
    <col min="8452" max="8452" width="14.42578125" style="42" customWidth="1"/>
    <col min="8453" max="8453" width="52.5703125" style="42" customWidth="1"/>
    <col min="8454" max="8454" width="10" style="42" customWidth="1"/>
    <col min="8455" max="8455" width="11" style="42" customWidth="1"/>
    <col min="8456" max="8456" width="16.5703125" style="42" customWidth="1"/>
    <col min="8457" max="8706" width="9.140625" style="42"/>
    <col min="8707" max="8707" width="6.28515625" style="42" customWidth="1"/>
    <col min="8708" max="8708" width="14.42578125" style="42" customWidth="1"/>
    <col min="8709" max="8709" width="52.5703125" style="42" customWidth="1"/>
    <col min="8710" max="8710" width="10" style="42" customWidth="1"/>
    <col min="8711" max="8711" width="11" style="42" customWidth="1"/>
    <col min="8712" max="8712" width="16.5703125" style="42" customWidth="1"/>
    <col min="8713" max="8962" width="9.140625" style="42"/>
    <col min="8963" max="8963" width="6.28515625" style="42" customWidth="1"/>
    <col min="8964" max="8964" width="14.42578125" style="42" customWidth="1"/>
    <col min="8965" max="8965" width="52.5703125" style="42" customWidth="1"/>
    <col min="8966" max="8966" width="10" style="42" customWidth="1"/>
    <col min="8967" max="8967" width="11" style="42" customWidth="1"/>
    <col min="8968" max="8968" width="16.5703125" style="42" customWidth="1"/>
    <col min="8969" max="9218" width="9.140625" style="42"/>
    <col min="9219" max="9219" width="6.28515625" style="42" customWidth="1"/>
    <col min="9220" max="9220" width="14.42578125" style="42" customWidth="1"/>
    <col min="9221" max="9221" width="52.5703125" style="42" customWidth="1"/>
    <col min="9222" max="9222" width="10" style="42" customWidth="1"/>
    <col min="9223" max="9223" width="11" style="42" customWidth="1"/>
    <col min="9224" max="9224" width="16.5703125" style="42" customWidth="1"/>
    <col min="9225" max="9474" width="9.140625" style="42"/>
    <col min="9475" max="9475" width="6.28515625" style="42" customWidth="1"/>
    <col min="9476" max="9476" width="14.42578125" style="42" customWidth="1"/>
    <col min="9477" max="9477" width="52.5703125" style="42" customWidth="1"/>
    <col min="9478" max="9478" width="10" style="42" customWidth="1"/>
    <col min="9479" max="9479" width="11" style="42" customWidth="1"/>
    <col min="9480" max="9480" width="16.5703125" style="42" customWidth="1"/>
    <col min="9481" max="9730" width="9.140625" style="42"/>
    <col min="9731" max="9731" width="6.28515625" style="42" customWidth="1"/>
    <col min="9732" max="9732" width="14.42578125" style="42" customWidth="1"/>
    <col min="9733" max="9733" width="52.5703125" style="42" customWidth="1"/>
    <col min="9734" max="9734" width="10" style="42" customWidth="1"/>
    <col min="9735" max="9735" width="11" style="42" customWidth="1"/>
    <col min="9736" max="9736" width="16.5703125" style="42" customWidth="1"/>
    <col min="9737" max="9986" width="9.140625" style="42"/>
    <col min="9987" max="9987" width="6.28515625" style="42" customWidth="1"/>
    <col min="9988" max="9988" width="14.42578125" style="42" customWidth="1"/>
    <col min="9989" max="9989" width="52.5703125" style="42" customWidth="1"/>
    <col min="9990" max="9990" width="10" style="42" customWidth="1"/>
    <col min="9991" max="9991" width="11" style="42" customWidth="1"/>
    <col min="9992" max="9992" width="16.5703125" style="42" customWidth="1"/>
    <col min="9993" max="10242" width="9.140625" style="42"/>
    <col min="10243" max="10243" width="6.28515625" style="42" customWidth="1"/>
    <col min="10244" max="10244" width="14.42578125" style="42" customWidth="1"/>
    <col min="10245" max="10245" width="52.5703125" style="42" customWidth="1"/>
    <col min="10246" max="10246" width="10" style="42" customWidth="1"/>
    <col min="10247" max="10247" width="11" style="42" customWidth="1"/>
    <col min="10248" max="10248" width="16.5703125" style="42" customWidth="1"/>
    <col min="10249" max="10498" width="9.140625" style="42"/>
    <col min="10499" max="10499" width="6.28515625" style="42" customWidth="1"/>
    <col min="10500" max="10500" width="14.42578125" style="42" customWidth="1"/>
    <col min="10501" max="10501" width="52.5703125" style="42" customWidth="1"/>
    <col min="10502" max="10502" width="10" style="42" customWidth="1"/>
    <col min="10503" max="10503" width="11" style="42" customWidth="1"/>
    <col min="10504" max="10504" width="16.5703125" style="42" customWidth="1"/>
    <col min="10505" max="10754" width="9.140625" style="42"/>
    <col min="10755" max="10755" width="6.28515625" style="42" customWidth="1"/>
    <col min="10756" max="10756" width="14.42578125" style="42" customWidth="1"/>
    <col min="10757" max="10757" width="52.5703125" style="42" customWidth="1"/>
    <col min="10758" max="10758" width="10" style="42" customWidth="1"/>
    <col min="10759" max="10759" width="11" style="42" customWidth="1"/>
    <col min="10760" max="10760" width="16.5703125" style="42" customWidth="1"/>
    <col min="10761" max="11010" width="9.140625" style="42"/>
    <col min="11011" max="11011" width="6.28515625" style="42" customWidth="1"/>
    <col min="11012" max="11012" width="14.42578125" style="42" customWidth="1"/>
    <col min="11013" max="11013" width="52.5703125" style="42" customWidth="1"/>
    <col min="11014" max="11014" width="10" style="42" customWidth="1"/>
    <col min="11015" max="11015" width="11" style="42" customWidth="1"/>
    <col min="11016" max="11016" width="16.5703125" style="42" customWidth="1"/>
    <col min="11017" max="11266" width="9.140625" style="42"/>
    <col min="11267" max="11267" width="6.28515625" style="42" customWidth="1"/>
    <col min="11268" max="11268" width="14.42578125" style="42" customWidth="1"/>
    <col min="11269" max="11269" width="52.5703125" style="42" customWidth="1"/>
    <col min="11270" max="11270" width="10" style="42" customWidth="1"/>
    <col min="11271" max="11271" width="11" style="42" customWidth="1"/>
    <col min="11272" max="11272" width="16.5703125" style="42" customWidth="1"/>
    <col min="11273" max="11522" width="9.140625" style="42"/>
    <col min="11523" max="11523" width="6.28515625" style="42" customWidth="1"/>
    <col min="11524" max="11524" width="14.42578125" style="42" customWidth="1"/>
    <col min="11525" max="11525" width="52.5703125" style="42" customWidth="1"/>
    <col min="11526" max="11526" width="10" style="42" customWidth="1"/>
    <col min="11527" max="11527" width="11" style="42" customWidth="1"/>
    <col min="11528" max="11528" width="16.5703125" style="42" customWidth="1"/>
    <col min="11529" max="11778" width="9.140625" style="42"/>
    <col min="11779" max="11779" width="6.28515625" style="42" customWidth="1"/>
    <col min="11780" max="11780" width="14.42578125" style="42" customWidth="1"/>
    <col min="11781" max="11781" width="52.5703125" style="42" customWidth="1"/>
    <col min="11782" max="11782" width="10" style="42" customWidth="1"/>
    <col min="11783" max="11783" width="11" style="42" customWidth="1"/>
    <col min="11784" max="11784" width="16.5703125" style="42" customWidth="1"/>
    <col min="11785" max="12034" width="9.140625" style="42"/>
    <col min="12035" max="12035" width="6.28515625" style="42" customWidth="1"/>
    <col min="12036" max="12036" width="14.42578125" style="42" customWidth="1"/>
    <col min="12037" max="12037" width="52.5703125" style="42" customWidth="1"/>
    <col min="12038" max="12038" width="10" style="42" customWidth="1"/>
    <col min="12039" max="12039" width="11" style="42" customWidth="1"/>
    <col min="12040" max="12040" width="16.5703125" style="42" customWidth="1"/>
    <col min="12041" max="12290" width="9.140625" style="42"/>
    <col min="12291" max="12291" width="6.28515625" style="42" customWidth="1"/>
    <col min="12292" max="12292" width="14.42578125" style="42" customWidth="1"/>
    <col min="12293" max="12293" width="52.5703125" style="42" customWidth="1"/>
    <col min="12294" max="12294" width="10" style="42" customWidth="1"/>
    <col min="12295" max="12295" width="11" style="42" customWidth="1"/>
    <col min="12296" max="12296" width="16.5703125" style="42" customWidth="1"/>
    <col min="12297" max="12546" width="9.140625" style="42"/>
    <col min="12547" max="12547" width="6.28515625" style="42" customWidth="1"/>
    <col min="12548" max="12548" width="14.42578125" style="42" customWidth="1"/>
    <col min="12549" max="12549" width="52.5703125" style="42" customWidth="1"/>
    <col min="12550" max="12550" width="10" style="42" customWidth="1"/>
    <col min="12551" max="12551" width="11" style="42" customWidth="1"/>
    <col min="12552" max="12552" width="16.5703125" style="42" customWidth="1"/>
    <col min="12553" max="12802" width="9.140625" style="42"/>
    <col min="12803" max="12803" width="6.28515625" style="42" customWidth="1"/>
    <col min="12804" max="12804" width="14.42578125" style="42" customWidth="1"/>
    <col min="12805" max="12805" width="52.5703125" style="42" customWidth="1"/>
    <col min="12806" max="12806" width="10" style="42" customWidth="1"/>
    <col min="12807" max="12807" width="11" style="42" customWidth="1"/>
    <col min="12808" max="12808" width="16.5703125" style="42" customWidth="1"/>
    <col min="12809" max="13058" width="9.140625" style="42"/>
    <col min="13059" max="13059" width="6.28515625" style="42" customWidth="1"/>
    <col min="13060" max="13060" width="14.42578125" style="42" customWidth="1"/>
    <col min="13061" max="13061" width="52.5703125" style="42" customWidth="1"/>
    <col min="13062" max="13062" width="10" style="42" customWidth="1"/>
    <col min="13063" max="13063" width="11" style="42" customWidth="1"/>
    <col min="13064" max="13064" width="16.5703125" style="42" customWidth="1"/>
    <col min="13065" max="13314" width="9.140625" style="42"/>
    <col min="13315" max="13315" width="6.28515625" style="42" customWidth="1"/>
    <col min="13316" max="13316" width="14.42578125" style="42" customWidth="1"/>
    <col min="13317" max="13317" width="52.5703125" style="42" customWidth="1"/>
    <col min="13318" max="13318" width="10" style="42" customWidth="1"/>
    <col min="13319" max="13319" width="11" style="42" customWidth="1"/>
    <col min="13320" max="13320" width="16.5703125" style="42" customWidth="1"/>
    <col min="13321" max="13570" width="9.140625" style="42"/>
    <col min="13571" max="13571" width="6.28515625" style="42" customWidth="1"/>
    <col min="13572" max="13572" width="14.42578125" style="42" customWidth="1"/>
    <col min="13573" max="13573" width="52.5703125" style="42" customWidth="1"/>
    <col min="13574" max="13574" width="10" style="42" customWidth="1"/>
    <col min="13575" max="13575" width="11" style="42" customWidth="1"/>
    <col min="13576" max="13576" width="16.5703125" style="42" customWidth="1"/>
    <col min="13577" max="13826" width="9.140625" style="42"/>
    <col min="13827" max="13827" width="6.28515625" style="42" customWidth="1"/>
    <col min="13828" max="13828" width="14.42578125" style="42" customWidth="1"/>
    <col min="13829" max="13829" width="52.5703125" style="42" customWidth="1"/>
    <col min="13830" max="13830" width="10" style="42" customWidth="1"/>
    <col min="13831" max="13831" width="11" style="42" customWidth="1"/>
    <col min="13832" max="13832" width="16.5703125" style="42" customWidth="1"/>
    <col min="13833" max="14082" width="9.140625" style="42"/>
    <col min="14083" max="14083" width="6.28515625" style="42" customWidth="1"/>
    <col min="14084" max="14084" width="14.42578125" style="42" customWidth="1"/>
    <col min="14085" max="14085" width="52.5703125" style="42" customWidth="1"/>
    <col min="14086" max="14086" width="10" style="42" customWidth="1"/>
    <col min="14087" max="14087" width="11" style="42" customWidth="1"/>
    <col min="14088" max="14088" width="16.5703125" style="42" customWidth="1"/>
    <col min="14089" max="14338" width="9.140625" style="42"/>
    <col min="14339" max="14339" width="6.28515625" style="42" customWidth="1"/>
    <col min="14340" max="14340" width="14.42578125" style="42" customWidth="1"/>
    <col min="14341" max="14341" width="52.5703125" style="42" customWidth="1"/>
    <col min="14342" max="14342" width="10" style="42" customWidth="1"/>
    <col min="14343" max="14343" width="11" style="42" customWidth="1"/>
    <col min="14344" max="14344" width="16.5703125" style="42" customWidth="1"/>
    <col min="14345" max="14594" width="9.140625" style="42"/>
    <col min="14595" max="14595" width="6.28515625" style="42" customWidth="1"/>
    <col min="14596" max="14596" width="14.42578125" style="42" customWidth="1"/>
    <col min="14597" max="14597" width="52.5703125" style="42" customWidth="1"/>
    <col min="14598" max="14598" width="10" style="42" customWidth="1"/>
    <col min="14599" max="14599" width="11" style="42" customWidth="1"/>
    <col min="14600" max="14600" width="16.5703125" style="42" customWidth="1"/>
    <col min="14601" max="14850" width="9.140625" style="42"/>
    <col min="14851" max="14851" width="6.28515625" style="42" customWidth="1"/>
    <col min="14852" max="14852" width="14.42578125" style="42" customWidth="1"/>
    <col min="14853" max="14853" width="52.5703125" style="42" customWidth="1"/>
    <col min="14854" max="14854" width="10" style="42" customWidth="1"/>
    <col min="14855" max="14855" width="11" style="42" customWidth="1"/>
    <col min="14856" max="14856" width="16.5703125" style="42" customWidth="1"/>
    <col min="14857" max="15106" width="9.140625" style="42"/>
    <col min="15107" max="15107" width="6.28515625" style="42" customWidth="1"/>
    <col min="15108" max="15108" width="14.42578125" style="42" customWidth="1"/>
    <col min="15109" max="15109" width="52.5703125" style="42" customWidth="1"/>
    <col min="15110" max="15110" width="10" style="42" customWidth="1"/>
    <col min="15111" max="15111" width="11" style="42" customWidth="1"/>
    <col min="15112" max="15112" width="16.5703125" style="42" customWidth="1"/>
    <col min="15113" max="15362" width="9.140625" style="42"/>
    <col min="15363" max="15363" width="6.28515625" style="42" customWidth="1"/>
    <col min="15364" max="15364" width="14.42578125" style="42" customWidth="1"/>
    <col min="15365" max="15365" width="52.5703125" style="42" customWidth="1"/>
    <col min="15366" max="15366" width="10" style="42" customWidth="1"/>
    <col min="15367" max="15367" width="11" style="42" customWidth="1"/>
    <col min="15368" max="15368" width="16.5703125" style="42" customWidth="1"/>
    <col min="15369" max="15618" width="9.140625" style="42"/>
    <col min="15619" max="15619" width="6.28515625" style="42" customWidth="1"/>
    <col min="15620" max="15620" width="14.42578125" style="42" customWidth="1"/>
    <col min="15621" max="15621" width="52.5703125" style="42" customWidth="1"/>
    <col min="15622" max="15622" width="10" style="42" customWidth="1"/>
    <col min="15623" max="15623" width="11" style="42" customWidth="1"/>
    <col min="15624" max="15624" width="16.5703125" style="42" customWidth="1"/>
    <col min="15625" max="15874" width="9.140625" style="42"/>
    <col min="15875" max="15875" width="6.28515625" style="42" customWidth="1"/>
    <col min="15876" max="15876" width="14.42578125" style="42" customWidth="1"/>
    <col min="15877" max="15877" width="52.5703125" style="42" customWidth="1"/>
    <col min="15878" max="15878" width="10" style="42" customWidth="1"/>
    <col min="15879" max="15879" width="11" style="42" customWidth="1"/>
    <col min="15880" max="15880" width="16.5703125" style="42" customWidth="1"/>
    <col min="15881" max="16130" width="9.140625" style="42"/>
    <col min="16131" max="16131" width="6.28515625" style="42" customWidth="1"/>
    <col min="16132" max="16132" width="14.42578125" style="42" customWidth="1"/>
    <col min="16133" max="16133" width="52.5703125" style="42" customWidth="1"/>
    <col min="16134" max="16134" width="10" style="42" customWidth="1"/>
    <col min="16135" max="16135" width="11" style="42" customWidth="1"/>
    <col min="16136" max="16136" width="16.5703125" style="42" customWidth="1"/>
    <col min="16137" max="16384" width="9.140625" style="42"/>
  </cols>
  <sheetData>
    <row r="1" spans="1:19" s="2" customFormat="1" ht="18" thickTop="1" thickBot="1">
      <c r="A1" s="1"/>
      <c r="H1" s="3" t="s">
        <v>0</v>
      </c>
      <c r="I1" s="229"/>
      <c r="J1" s="42"/>
      <c r="K1" s="42"/>
      <c r="L1" s="15"/>
      <c r="M1" s="229"/>
      <c r="N1" s="229"/>
      <c r="O1" s="16"/>
      <c r="P1" s="278" t="s">
        <v>19</v>
      </c>
      <c r="Q1" s="339"/>
      <c r="R1" s="339"/>
      <c r="S1" s="279"/>
    </row>
    <row r="2" spans="1:19" s="2" customFormat="1" ht="16.5" customHeight="1" thickTop="1">
      <c r="A2" s="262" t="s">
        <v>38</v>
      </c>
      <c r="B2" s="262"/>
      <c r="C2" s="262"/>
      <c r="D2" s="262"/>
      <c r="E2" s="262"/>
      <c r="F2" s="262"/>
      <c r="G2" s="262"/>
      <c r="H2" s="262"/>
      <c r="I2" s="281" t="s">
        <v>39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</row>
    <row r="3" spans="1:19" ht="11.25" customHeight="1">
      <c r="I3" s="229"/>
      <c r="L3" s="15"/>
      <c r="M3" s="229"/>
      <c r="N3" s="229"/>
      <c r="O3" s="16"/>
      <c r="P3" s="16"/>
      <c r="Q3" s="16"/>
      <c r="R3" s="16"/>
    </row>
    <row r="4" spans="1:19">
      <c r="A4" s="263" t="s">
        <v>1</v>
      </c>
      <c r="B4" s="263"/>
      <c r="C4" s="42" t="s">
        <v>2</v>
      </c>
      <c r="I4" s="225" t="s">
        <v>1</v>
      </c>
      <c r="K4" s="42" t="s">
        <v>2</v>
      </c>
      <c r="L4" s="15"/>
      <c r="M4" s="229"/>
      <c r="N4" s="229"/>
      <c r="O4" s="16"/>
      <c r="P4" s="16"/>
      <c r="Q4" s="16"/>
      <c r="R4" s="16"/>
    </row>
    <row r="5" spans="1:19">
      <c r="A5" s="263" t="s">
        <v>3</v>
      </c>
      <c r="B5" s="263"/>
      <c r="C5" s="42" t="s">
        <v>32</v>
      </c>
      <c r="I5" s="225" t="s">
        <v>3</v>
      </c>
      <c r="K5" s="42" t="s">
        <v>32</v>
      </c>
      <c r="L5" s="15"/>
      <c r="M5" s="229"/>
      <c r="N5" s="229"/>
      <c r="O5" s="16"/>
      <c r="P5" s="16"/>
      <c r="Q5" s="16"/>
      <c r="R5" s="16"/>
    </row>
    <row r="6" spans="1:19">
      <c r="A6" s="263" t="s">
        <v>4</v>
      </c>
      <c r="B6" s="263"/>
      <c r="C6" s="42" t="s">
        <v>97</v>
      </c>
      <c r="I6" s="225" t="s">
        <v>4</v>
      </c>
      <c r="K6" s="42" t="s">
        <v>97</v>
      </c>
      <c r="L6" s="15"/>
      <c r="M6" s="229"/>
      <c r="N6" s="229"/>
      <c r="O6" s="16"/>
      <c r="P6" s="16"/>
      <c r="Q6" s="16"/>
      <c r="R6" s="16"/>
    </row>
    <row r="7" spans="1:19">
      <c r="A7" s="263" t="s">
        <v>5</v>
      </c>
      <c r="B7" s="263"/>
      <c r="C7" s="42" t="s">
        <v>388</v>
      </c>
      <c r="I7" s="225" t="s">
        <v>5</v>
      </c>
      <c r="K7" s="42" t="s">
        <v>388</v>
      </c>
      <c r="L7" s="15"/>
      <c r="M7" s="229"/>
      <c r="N7" s="229"/>
      <c r="O7" s="16"/>
      <c r="P7" s="16"/>
      <c r="Q7" s="16"/>
      <c r="R7" s="16"/>
    </row>
    <row r="8" spans="1:19" ht="11.25" customHeight="1">
      <c r="I8" s="229"/>
      <c r="L8" s="15"/>
      <c r="M8" s="229"/>
      <c r="N8" s="229"/>
      <c r="O8" s="16"/>
      <c r="P8" s="16"/>
      <c r="Q8" s="16"/>
      <c r="R8" s="16"/>
    </row>
    <row r="9" spans="1:19" ht="23.2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71" t="s">
        <v>153</v>
      </c>
      <c r="G9" s="271" t="s">
        <v>154</v>
      </c>
      <c r="H9" s="266" t="s">
        <v>22</v>
      </c>
      <c r="I9" s="266" t="s">
        <v>6</v>
      </c>
      <c r="J9" s="267" t="s">
        <v>7</v>
      </c>
      <c r="K9" s="268"/>
      <c r="L9" s="282" t="s">
        <v>8</v>
      </c>
      <c r="M9" s="254" t="s">
        <v>20</v>
      </c>
      <c r="N9" s="255"/>
      <c r="O9" s="275"/>
      <c r="P9" s="264" t="s">
        <v>21</v>
      </c>
      <c r="Q9" s="271" t="s">
        <v>153</v>
      </c>
      <c r="R9" s="271" t="s">
        <v>154</v>
      </c>
      <c r="S9" s="266" t="s">
        <v>22</v>
      </c>
    </row>
    <row r="10" spans="1:19" ht="23.25" customHeight="1">
      <c r="A10" s="266"/>
      <c r="B10" s="269"/>
      <c r="C10" s="270"/>
      <c r="D10" s="266"/>
      <c r="E10" s="272"/>
      <c r="F10" s="272"/>
      <c r="G10" s="272"/>
      <c r="H10" s="266"/>
      <c r="I10" s="266"/>
      <c r="J10" s="269"/>
      <c r="K10" s="270"/>
      <c r="L10" s="282"/>
      <c r="M10" s="32" t="s">
        <v>23</v>
      </c>
      <c r="N10" s="226" t="s">
        <v>24</v>
      </c>
      <c r="O10" s="18" t="s">
        <v>25</v>
      </c>
      <c r="P10" s="265"/>
      <c r="Q10" s="272"/>
      <c r="R10" s="272"/>
      <c r="S10" s="266"/>
    </row>
    <row r="11" spans="1:19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 t="shared" ref="F11:H11" si="0">E11-1</f>
        <v>-5</v>
      </c>
      <c r="G11" s="5">
        <f t="shared" si="0"/>
        <v>-6</v>
      </c>
      <c r="H11" s="5">
        <f t="shared" si="0"/>
        <v>-7</v>
      </c>
      <c r="I11" s="5">
        <v>-1</v>
      </c>
      <c r="J11" s="286">
        <f>I11-1</f>
        <v>-2</v>
      </c>
      <c r="K11" s="287"/>
      <c r="L11" s="19">
        <f>J11-1</f>
        <v>-3</v>
      </c>
      <c r="M11" s="5">
        <f>L11-1</f>
        <v>-4</v>
      </c>
      <c r="N11" s="5">
        <f>M11-1</f>
        <v>-5</v>
      </c>
      <c r="O11" s="20" t="s">
        <v>26</v>
      </c>
      <c r="P11" s="20" t="s">
        <v>27</v>
      </c>
      <c r="Q11" s="20" t="s">
        <v>28</v>
      </c>
      <c r="R11" s="20" t="s">
        <v>155</v>
      </c>
      <c r="S11" s="20" t="s">
        <v>156</v>
      </c>
    </row>
    <row r="12" spans="1:19" ht="18" customHeight="1">
      <c r="A12" s="37"/>
      <c r="B12" s="38" t="s">
        <v>62</v>
      </c>
      <c r="C12" s="39"/>
      <c r="D12" s="40"/>
      <c r="E12" s="40"/>
      <c r="F12" s="40"/>
      <c r="G12" s="40"/>
      <c r="H12" s="40"/>
      <c r="I12" s="22"/>
      <c r="J12" s="300" t="s">
        <v>62</v>
      </c>
      <c r="K12" s="301"/>
      <c r="L12" s="6"/>
      <c r="M12" s="7"/>
      <c r="N12" s="7"/>
      <c r="O12" s="24"/>
      <c r="P12" s="24"/>
      <c r="Q12" s="24"/>
      <c r="R12" s="24"/>
      <c r="S12" s="23"/>
    </row>
    <row r="13" spans="1:19" ht="34.5" customHeight="1">
      <c r="A13" s="24">
        <v>1</v>
      </c>
      <c r="B13" s="252" t="s">
        <v>385</v>
      </c>
      <c r="C13" s="253"/>
      <c r="D13" s="6" t="s">
        <v>11</v>
      </c>
      <c r="E13" s="7">
        <v>1</v>
      </c>
      <c r="F13" s="145"/>
      <c r="G13" s="7"/>
      <c r="H13" s="33"/>
      <c r="I13" s="22">
        <f>A13</f>
        <v>1</v>
      </c>
      <c r="J13" s="393"/>
      <c r="K13" s="394"/>
      <c r="L13" s="6" t="str">
        <f>D13</f>
        <v>file</v>
      </c>
      <c r="M13" s="6">
        <f>E13</f>
        <v>1</v>
      </c>
      <c r="N13" s="6">
        <f>M13</f>
        <v>1</v>
      </c>
      <c r="O13" s="6">
        <v>100</v>
      </c>
      <c r="P13" s="6"/>
      <c r="Q13" s="6">
        <f>F13</f>
        <v>0</v>
      </c>
      <c r="R13" s="6">
        <f>G13</f>
        <v>0</v>
      </c>
      <c r="S13" s="23"/>
    </row>
    <row r="14" spans="1:19" ht="34.5" customHeight="1">
      <c r="A14" s="24">
        <v>2</v>
      </c>
      <c r="B14" s="258" t="s">
        <v>384</v>
      </c>
      <c r="C14" s="259"/>
      <c r="D14" s="6" t="s">
        <v>11</v>
      </c>
      <c r="E14" s="7">
        <v>1</v>
      </c>
      <c r="F14" s="7"/>
      <c r="G14" s="7"/>
      <c r="H14" s="33"/>
      <c r="I14" s="22">
        <f t="shared" ref="I14:I39" si="1">A14</f>
        <v>2</v>
      </c>
      <c r="J14" s="393" t="str">
        <f t="shared" ref="J14:J39" si="2">B14</f>
        <v>Melakukan imputasi dan estimasi data Perkebunan triwulanan 2021 yang belum lengkap untuk persiapan ATAP Kebun 2021</v>
      </c>
      <c r="K14" s="394"/>
      <c r="L14" s="6" t="str">
        <f t="shared" ref="L14:M39" si="3">D14</f>
        <v>file</v>
      </c>
      <c r="M14" s="6">
        <f t="shared" si="3"/>
        <v>1</v>
      </c>
      <c r="N14" s="6">
        <f t="shared" ref="N14:N39" si="4">M14</f>
        <v>1</v>
      </c>
      <c r="O14" s="6">
        <v>100</v>
      </c>
      <c r="P14" s="24"/>
      <c r="Q14" s="6">
        <f t="shared" ref="Q14:R39" si="5">F14</f>
        <v>0</v>
      </c>
      <c r="R14" s="6">
        <f t="shared" si="5"/>
        <v>0</v>
      </c>
      <c r="S14" s="23"/>
    </row>
    <row r="15" spans="1:19" ht="20.25" customHeight="1">
      <c r="A15" s="24">
        <v>3</v>
      </c>
      <c r="B15" s="252" t="s">
        <v>386</v>
      </c>
      <c r="C15" s="253"/>
      <c r="D15" s="6" t="s">
        <v>11</v>
      </c>
      <c r="E15" s="7">
        <v>1</v>
      </c>
      <c r="F15" s="7"/>
      <c r="G15" s="7"/>
      <c r="H15" s="33"/>
      <c r="I15" s="22">
        <f t="shared" si="1"/>
        <v>3</v>
      </c>
      <c r="J15" s="393" t="str">
        <f t="shared" si="2"/>
        <v>Cek data SIMPEG</v>
      </c>
      <c r="K15" s="394"/>
      <c r="L15" s="6" t="str">
        <f t="shared" si="3"/>
        <v>file</v>
      </c>
      <c r="M15" s="6">
        <f t="shared" si="3"/>
        <v>1</v>
      </c>
      <c r="N15" s="6">
        <f t="shared" si="4"/>
        <v>1</v>
      </c>
      <c r="O15" s="6">
        <v>100</v>
      </c>
      <c r="P15" s="24"/>
      <c r="Q15" s="6">
        <f t="shared" si="5"/>
        <v>0</v>
      </c>
      <c r="R15" s="6">
        <f t="shared" si="5"/>
        <v>0</v>
      </c>
      <c r="S15" s="23"/>
    </row>
    <row r="16" spans="1:19" ht="20.25" customHeight="1">
      <c r="A16" s="24">
        <v>4</v>
      </c>
      <c r="B16" s="343" t="s">
        <v>387</v>
      </c>
      <c r="C16" s="344"/>
      <c r="D16" s="6" t="s">
        <v>35</v>
      </c>
      <c r="E16" s="7">
        <v>18</v>
      </c>
      <c r="F16" s="7" t="s">
        <v>179</v>
      </c>
      <c r="G16" s="7">
        <f>0.015*18</f>
        <v>0.27</v>
      </c>
      <c r="H16" s="33"/>
      <c r="I16" s="22">
        <f t="shared" si="1"/>
        <v>4</v>
      </c>
      <c r="J16" s="393" t="str">
        <f t="shared" si="2"/>
        <v>Mengikuti Pelatihan DPP-UTL tanggal 10 - 12 Mei 2022</v>
      </c>
      <c r="K16" s="394"/>
      <c r="L16" s="6" t="str">
        <f t="shared" si="3"/>
        <v>jam</v>
      </c>
      <c r="M16" s="6">
        <f t="shared" si="3"/>
        <v>18</v>
      </c>
      <c r="N16" s="6">
        <f t="shared" si="4"/>
        <v>18</v>
      </c>
      <c r="O16" s="6">
        <v>100</v>
      </c>
      <c r="P16" s="24"/>
      <c r="Q16" s="6" t="str">
        <f t="shared" si="5"/>
        <v>II.A.11</v>
      </c>
      <c r="R16" s="6">
        <f t="shared" si="5"/>
        <v>0.27</v>
      </c>
      <c r="S16" s="23"/>
    </row>
    <row r="17" spans="1:19" ht="20.25" customHeight="1">
      <c r="A17" s="24">
        <v>5</v>
      </c>
      <c r="B17" s="252" t="s">
        <v>390</v>
      </c>
      <c r="C17" s="253"/>
      <c r="D17" s="6" t="s">
        <v>68</v>
      </c>
      <c r="E17" s="7">
        <v>11</v>
      </c>
      <c r="F17" s="7"/>
      <c r="G17" s="7"/>
      <c r="H17" s="33"/>
      <c r="I17" s="22">
        <f t="shared" si="1"/>
        <v>5</v>
      </c>
      <c r="J17" s="393" t="str">
        <f t="shared" si="2"/>
        <v>Melakukan assign admin Kabupaten/Kota Survei KPPT April 2022 di coolsis</v>
      </c>
      <c r="K17" s="394"/>
      <c r="L17" s="6" t="str">
        <f t="shared" si="3"/>
        <v>kabkot</v>
      </c>
      <c r="M17" s="6">
        <f t="shared" si="3"/>
        <v>11</v>
      </c>
      <c r="N17" s="6">
        <f t="shared" si="4"/>
        <v>11</v>
      </c>
      <c r="O17" s="6">
        <v>100</v>
      </c>
      <c r="P17" s="24"/>
      <c r="Q17" s="6">
        <f t="shared" si="5"/>
        <v>0</v>
      </c>
      <c r="R17" s="6">
        <f t="shared" si="5"/>
        <v>0</v>
      </c>
      <c r="S17" s="23"/>
    </row>
    <row r="18" spans="1:19" ht="32.25" customHeight="1">
      <c r="A18" s="24">
        <v>6</v>
      </c>
      <c r="B18" s="252" t="s">
        <v>391</v>
      </c>
      <c r="C18" s="253"/>
      <c r="D18" s="6" t="s">
        <v>143</v>
      </c>
      <c r="E18" s="7">
        <v>185</v>
      </c>
      <c r="F18" s="7"/>
      <c r="G18" s="7"/>
      <c r="H18" s="33"/>
      <c r="I18" s="22">
        <f t="shared" si="1"/>
        <v>6</v>
      </c>
      <c r="J18" s="393" t="str">
        <f t="shared" si="2"/>
        <v>Melakukan entri imputasi data dan validasi Survei Perkebunan triwulanan 2021 dari Dinas Perkebunan, data 2020</v>
      </c>
      <c r="K18" s="394"/>
      <c r="L18" s="6" t="str">
        <f t="shared" si="3"/>
        <v>perusahaan</v>
      </c>
      <c r="M18" s="6">
        <f t="shared" si="3"/>
        <v>185</v>
      </c>
      <c r="N18" s="6">
        <f t="shared" si="4"/>
        <v>185</v>
      </c>
      <c r="O18" s="6">
        <v>100</v>
      </c>
      <c r="P18" s="24"/>
      <c r="Q18" s="6">
        <f t="shared" si="5"/>
        <v>0</v>
      </c>
      <c r="R18" s="6">
        <f t="shared" si="5"/>
        <v>0</v>
      </c>
      <c r="S18" s="23"/>
    </row>
    <row r="19" spans="1:19" ht="21" customHeight="1">
      <c r="A19" s="24">
        <v>7</v>
      </c>
      <c r="B19" s="252" t="s">
        <v>392</v>
      </c>
      <c r="C19" s="253"/>
      <c r="D19" s="6" t="s">
        <v>143</v>
      </c>
      <c r="E19" s="7">
        <v>185</v>
      </c>
      <c r="F19" s="7"/>
      <c r="G19" s="7"/>
      <c r="H19" s="33"/>
      <c r="I19" s="22">
        <f t="shared" si="1"/>
        <v>7</v>
      </c>
      <c r="J19" s="393" t="str">
        <f t="shared" si="2"/>
        <v xml:space="preserve">Melakukan entri perbaikan data dan validasi Survei Perkebunan triwulanan 2021 </v>
      </c>
      <c r="K19" s="394"/>
      <c r="L19" s="6" t="str">
        <f t="shared" si="3"/>
        <v>perusahaan</v>
      </c>
      <c r="M19" s="6">
        <f t="shared" si="3"/>
        <v>185</v>
      </c>
      <c r="N19" s="6">
        <f t="shared" si="4"/>
        <v>185</v>
      </c>
      <c r="O19" s="6">
        <v>100</v>
      </c>
      <c r="P19" s="24"/>
      <c r="Q19" s="6">
        <f t="shared" si="5"/>
        <v>0</v>
      </c>
      <c r="R19" s="6">
        <f t="shared" si="5"/>
        <v>0</v>
      </c>
      <c r="S19" s="23"/>
    </row>
    <row r="20" spans="1:19" ht="21" customHeight="1">
      <c r="A20" s="24">
        <v>8</v>
      </c>
      <c r="B20" s="252" t="s">
        <v>394</v>
      </c>
      <c r="C20" s="253"/>
      <c r="D20" s="6" t="s">
        <v>18</v>
      </c>
      <c r="E20" s="7">
        <f>5*12</f>
        <v>60</v>
      </c>
      <c r="F20" s="7"/>
      <c r="G20" s="7"/>
      <c r="H20" s="33"/>
      <c r="I20" s="22">
        <f t="shared" si="1"/>
        <v>8</v>
      </c>
      <c r="J20" s="393" t="str">
        <f t="shared" si="2"/>
        <v>Melakukan entri Survei Perkebunan triwulanan 2021 dari perusahaan yang baru masuk setiap bulan di 2021</v>
      </c>
      <c r="K20" s="394"/>
      <c r="L20" s="6" t="str">
        <f t="shared" si="3"/>
        <v>dok</v>
      </c>
      <c r="M20" s="6">
        <f t="shared" si="3"/>
        <v>60</v>
      </c>
      <c r="N20" s="6">
        <f t="shared" si="4"/>
        <v>60</v>
      </c>
      <c r="O20" s="6">
        <v>100</v>
      </c>
      <c r="P20" s="24"/>
      <c r="Q20" s="6">
        <f t="shared" si="5"/>
        <v>0</v>
      </c>
      <c r="R20" s="6">
        <f t="shared" si="5"/>
        <v>0</v>
      </c>
      <c r="S20" s="23"/>
    </row>
    <row r="21" spans="1:19" ht="21" customHeight="1">
      <c r="A21" s="24">
        <v>9</v>
      </c>
      <c r="B21" s="252" t="s">
        <v>393</v>
      </c>
      <c r="C21" s="253"/>
      <c r="D21" s="6" t="s">
        <v>149</v>
      </c>
      <c r="E21" s="7">
        <v>4</v>
      </c>
      <c r="F21" s="7"/>
      <c r="G21" s="7"/>
      <c r="H21" s="33"/>
      <c r="I21" s="22">
        <f t="shared" si="1"/>
        <v>9</v>
      </c>
      <c r="J21" s="393" t="str">
        <f t="shared" si="2"/>
        <v>Melakukan pengecekan isian data KPPT Bulan April 2021</v>
      </c>
      <c r="K21" s="394"/>
      <c r="L21" s="6" t="str">
        <f t="shared" si="3"/>
        <v>sampel</v>
      </c>
      <c r="M21" s="6">
        <f t="shared" si="3"/>
        <v>4</v>
      </c>
      <c r="N21" s="6">
        <f t="shared" si="4"/>
        <v>4</v>
      </c>
      <c r="O21" s="6">
        <v>100</v>
      </c>
      <c r="P21" s="24"/>
      <c r="Q21" s="6">
        <f t="shared" si="5"/>
        <v>0</v>
      </c>
      <c r="R21" s="6">
        <f t="shared" si="5"/>
        <v>0</v>
      </c>
      <c r="S21" s="23"/>
    </row>
    <row r="22" spans="1:19" ht="21" customHeight="1">
      <c r="A22" s="24">
        <v>10</v>
      </c>
      <c r="B22" s="252" t="s">
        <v>395</v>
      </c>
      <c r="C22" s="253"/>
      <c r="D22" s="6" t="s">
        <v>333</v>
      </c>
      <c r="E22" s="7">
        <v>2</v>
      </c>
      <c r="F22" s="7"/>
      <c r="G22" s="7"/>
      <c r="H22" s="33"/>
      <c r="I22" s="22">
        <f t="shared" si="1"/>
        <v>10</v>
      </c>
      <c r="J22" s="393" t="str">
        <f t="shared" si="2"/>
        <v>Membantu persiapan pelatihan DPP-UTL</v>
      </c>
      <c r="K22" s="394"/>
      <c r="L22" s="6" t="str">
        <f t="shared" si="3"/>
        <v>hari</v>
      </c>
      <c r="M22" s="6">
        <f t="shared" si="3"/>
        <v>2</v>
      </c>
      <c r="N22" s="6">
        <f t="shared" si="4"/>
        <v>2</v>
      </c>
      <c r="O22" s="6">
        <v>100</v>
      </c>
      <c r="P22" s="24"/>
      <c r="Q22" s="6">
        <f t="shared" si="5"/>
        <v>0</v>
      </c>
      <c r="R22" s="6">
        <f t="shared" si="5"/>
        <v>0</v>
      </c>
      <c r="S22" s="23"/>
    </row>
    <row r="23" spans="1:19" ht="21" customHeight="1">
      <c r="A23" s="24">
        <v>11</v>
      </c>
      <c r="B23" s="343" t="s">
        <v>396</v>
      </c>
      <c r="C23" s="344"/>
      <c r="D23" s="6" t="s">
        <v>333</v>
      </c>
      <c r="E23" s="7">
        <v>2</v>
      </c>
      <c r="F23" s="7"/>
      <c r="G23" s="7"/>
      <c r="H23" s="33"/>
      <c r="I23" s="22">
        <f t="shared" si="1"/>
        <v>11</v>
      </c>
      <c r="J23" s="393" t="str">
        <f t="shared" si="2"/>
        <v>Mengikuti pembahasan ATAP Perkebunan tanggal 18 - 19 Mei 2022</v>
      </c>
      <c r="K23" s="394"/>
      <c r="L23" s="6" t="str">
        <f t="shared" si="3"/>
        <v>hari</v>
      </c>
      <c r="M23" s="6">
        <f t="shared" si="3"/>
        <v>2</v>
      </c>
      <c r="N23" s="6">
        <f t="shared" si="4"/>
        <v>2</v>
      </c>
      <c r="O23" s="6">
        <v>100</v>
      </c>
      <c r="P23" s="24"/>
      <c r="Q23" s="6">
        <f t="shared" si="5"/>
        <v>0</v>
      </c>
      <c r="R23" s="6">
        <f t="shared" si="5"/>
        <v>0</v>
      </c>
      <c r="S23" s="23"/>
    </row>
    <row r="24" spans="1:19" ht="21" customHeight="1">
      <c r="A24" s="24">
        <v>12</v>
      </c>
      <c r="B24" s="343" t="s">
        <v>398</v>
      </c>
      <c r="C24" s="344"/>
      <c r="D24" s="6" t="s">
        <v>35</v>
      </c>
      <c r="E24" s="7">
        <v>16</v>
      </c>
      <c r="F24" s="7" t="s">
        <v>179</v>
      </c>
      <c r="G24" s="7">
        <f>0.015*16</f>
        <v>0.24</v>
      </c>
      <c r="H24" s="33"/>
      <c r="I24" s="22">
        <f t="shared" si="1"/>
        <v>12</v>
      </c>
      <c r="J24" s="393" t="str">
        <f t="shared" si="2"/>
        <v>Mengikuti pelatihan petugas DPP-UTL tanggal 24 - 25 Mei 2022</v>
      </c>
      <c r="K24" s="394"/>
      <c r="L24" s="6" t="str">
        <f t="shared" si="3"/>
        <v>jam</v>
      </c>
      <c r="M24" s="6">
        <f t="shared" si="3"/>
        <v>16</v>
      </c>
      <c r="N24" s="6">
        <f t="shared" si="4"/>
        <v>16</v>
      </c>
      <c r="O24" s="6">
        <v>100</v>
      </c>
      <c r="P24" s="24"/>
      <c r="Q24" s="6" t="str">
        <f t="shared" si="5"/>
        <v>II.A.11</v>
      </c>
      <c r="R24" s="6">
        <f t="shared" si="5"/>
        <v>0.24</v>
      </c>
      <c r="S24" s="23"/>
    </row>
    <row r="25" spans="1:19" ht="21" customHeight="1">
      <c r="A25" s="24">
        <v>13</v>
      </c>
      <c r="B25" s="252" t="s">
        <v>399</v>
      </c>
      <c r="C25" s="253"/>
      <c r="D25" s="6" t="s">
        <v>143</v>
      </c>
      <c r="E25" s="7">
        <v>4</v>
      </c>
      <c r="F25" s="7"/>
      <c r="G25" s="7"/>
      <c r="H25" s="33"/>
      <c r="I25" s="22">
        <f t="shared" si="1"/>
        <v>13</v>
      </c>
      <c r="J25" s="393" t="str">
        <f t="shared" si="2"/>
        <v>Melakukan entri Survei Perkebunan triwulanan 2021 dari perusahaan yang baru masuk</v>
      </c>
      <c r="K25" s="394"/>
      <c r="L25" s="6" t="str">
        <f t="shared" si="3"/>
        <v>perusahaan</v>
      </c>
      <c r="M25" s="6">
        <f t="shared" si="3"/>
        <v>4</v>
      </c>
      <c r="N25" s="6">
        <f t="shared" si="4"/>
        <v>4</v>
      </c>
      <c r="O25" s="6">
        <v>100</v>
      </c>
      <c r="P25" s="24"/>
      <c r="Q25" s="6">
        <f t="shared" si="5"/>
        <v>0</v>
      </c>
      <c r="R25" s="6">
        <f t="shared" si="5"/>
        <v>0</v>
      </c>
      <c r="S25" s="23"/>
    </row>
    <row r="26" spans="1:19" ht="21" customHeight="1">
      <c r="A26" s="24">
        <v>14</v>
      </c>
      <c r="B26" s="252" t="s">
        <v>400</v>
      </c>
      <c r="C26" s="253"/>
      <c r="D26" s="6" t="s">
        <v>11</v>
      </c>
      <c r="E26" s="7">
        <v>2</v>
      </c>
      <c r="F26" s="7"/>
      <c r="G26" s="7"/>
      <c r="H26" s="33"/>
      <c r="I26" s="22">
        <f t="shared" si="1"/>
        <v>14</v>
      </c>
      <c r="J26" s="393" t="str">
        <f t="shared" si="2"/>
        <v>Mengisi konfirmasi di google sheet perihal konfirmasi isian DPP dan UTL yang masih kosong dari kabkot</v>
      </c>
      <c r="K26" s="394"/>
      <c r="L26" s="6" t="str">
        <f t="shared" si="3"/>
        <v>file</v>
      </c>
      <c r="M26" s="6">
        <f t="shared" si="3"/>
        <v>2</v>
      </c>
      <c r="N26" s="6">
        <f t="shared" si="4"/>
        <v>2</v>
      </c>
      <c r="O26" s="6">
        <v>100</v>
      </c>
      <c r="P26" s="24"/>
      <c r="Q26" s="6">
        <f t="shared" si="5"/>
        <v>0</v>
      </c>
      <c r="R26" s="6">
        <f t="shared" si="5"/>
        <v>0</v>
      </c>
      <c r="S26" s="23"/>
    </row>
    <row r="27" spans="1:19" ht="21" customHeight="1">
      <c r="A27" s="24">
        <v>15</v>
      </c>
      <c r="B27" s="343" t="s">
        <v>401</v>
      </c>
      <c r="C27" s="344"/>
      <c r="D27" s="6" t="s">
        <v>35</v>
      </c>
      <c r="E27" s="7">
        <v>4</v>
      </c>
      <c r="F27" s="7" t="s">
        <v>179</v>
      </c>
      <c r="G27" s="7">
        <f>0.015*4</f>
        <v>0.06</v>
      </c>
      <c r="H27" s="33"/>
      <c r="I27" s="22">
        <f>A27</f>
        <v>15</v>
      </c>
      <c r="J27" s="393" t="str">
        <f t="shared" si="2"/>
        <v>Mengikuti pembinaan Rekomendasi Statistik tanggal 31 Mei 2022</v>
      </c>
      <c r="K27" s="394"/>
      <c r="L27" s="6" t="str">
        <f t="shared" si="3"/>
        <v>jam</v>
      </c>
      <c r="M27" s="6">
        <f t="shared" si="3"/>
        <v>4</v>
      </c>
      <c r="N27" s="6">
        <f t="shared" si="4"/>
        <v>4</v>
      </c>
      <c r="O27" s="6">
        <v>100</v>
      </c>
      <c r="P27" s="24"/>
      <c r="Q27" s="6" t="str">
        <f t="shared" si="5"/>
        <v>II.A.11</v>
      </c>
      <c r="R27" s="6">
        <f t="shared" si="5"/>
        <v>0.06</v>
      </c>
      <c r="S27" s="23"/>
    </row>
    <row r="28" spans="1:19" ht="21" customHeight="1">
      <c r="A28" s="24">
        <v>16</v>
      </c>
      <c r="B28" s="252" t="s">
        <v>402</v>
      </c>
      <c r="C28" s="253"/>
      <c r="D28" s="6" t="s">
        <v>81</v>
      </c>
      <c r="E28" s="7">
        <v>1</v>
      </c>
      <c r="F28" s="7"/>
      <c r="G28" s="7"/>
      <c r="H28" s="33"/>
      <c r="I28" s="22">
        <f t="shared" si="1"/>
        <v>16</v>
      </c>
      <c r="J28" s="393" t="str">
        <f t="shared" si="2"/>
        <v>Membuat laporan penyelenggaraan pelatihan petugas Komstrat 2022</v>
      </c>
      <c r="K28" s="394"/>
      <c r="L28" s="6" t="str">
        <f t="shared" si="3"/>
        <v>laporan</v>
      </c>
      <c r="M28" s="6">
        <f t="shared" si="3"/>
        <v>1</v>
      </c>
      <c r="N28" s="6">
        <f t="shared" si="4"/>
        <v>1</v>
      </c>
      <c r="O28" s="6">
        <v>100</v>
      </c>
      <c r="P28" s="24"/>
      <c r="Q28" s="6">
        <f t="shared" si="5"/>
        <v>0</v>
      </c>
      <c r="R28" s="6">
        <f t="shared" si="5"/>
        <v>0</v>
      </c>
      <c r="S28" s="23"/>
    </row>
    <row r="29" spans="1:19" ht="21" customHeight="1">
      <c r="A29" s="24">
        <v>17</v>
      </c>
      <c r="B29" s="252" t="s">
        <v>403</v>
      </c>
      <c r="C29" s="253"/>
      <c r="D29" s="6" t="s">
        <v>81</v>
      </c>
      <c r="E29" s="7">
        <v>1</v>
      </c>
      <c r="F29" s="7"/>
      <c r="G29" s="7"/>
      <c r="H29" s="33"/>
      <c r="I29" s="22">
        <f t="shared" si="1"/>
        <v>17</v>
      </c>
      <c r="J29" s="393" t="str">
        <f t="shared" si="2"/>
        <v>Membuat laporan penyelenggaraan pelatihan petugas Updating DPP-UTL 2022</v>
      </c>
      <c r="K29" s="394"/>
      <c r="L29" s="6" t="str">
        <f t="shared" si="3"/>
        <v>laporan</v>
      </c>
      <c r="M29" s="6">
        <f t="shared" si="3"/>
        <v>1</v>
      </c>
      <c r="N29" s="6">
        <f t="shared" si="4"/>
        <v>1</v>
      </c>
      <c r="O29" s="6">
        <v>100</v>
      </c>
      <c r="P29" s="24"/>
      <c r="Q29" s="6">
        <f t="shared" si="5"/>
        <v>0</v>
      </c>
      <c r="R29" s="6">
        <f t="shared" si="5"/>
        <v>0</v>
      </c>
      <c r="S29" s="23"/>
    </row>
    <row r="30" spans="1:19" ht="21" customHeight="1">
      <c r="A30" s="24">
        <v>18</v>
      </c>
      <c r="B30" s="252" t="s">
        <v>420</v>
      </c>
      <c r="C30" s="253"/>
      <c r="D30" s="6" t="s">
        <v>11</v>
      </c>
      <c r="E30" s="7">
        <v>1</v>
      </c>
      <c r="F30" s="7"/>
      <c r="G30" s="7"/>
      <c r="H30" s="33"/>
      <c r="I30" s="22"/>
      <c r="J30" s="238"/>
      <c r="K30" s="239"/>
      <c r="L30" s="6" t="str">
        <f t="shared" si="3"/>
        <v>file</v>
      </c>
      <c r="M30" s="6">
        <f t="shared" si="3"/>
        <v>1</v>
      </c>
      <c r="N30" s="6">
        <f t="shared" si="4"/>
        <v>1</v>
      </c>
      <c r="O30" s="6"/>
      <c r="P30" s="24"/>
      <c r="Q30" s="6"/>
      <c r="R30" s="6"/>
      <c r="S30" s="23"/>
    </row>
    <row r="31" spans="1:19" ht="21" customHeight="1">
      <c r="A31" s="24">
        <v>19</v>
      </c>
      <c r="B31" s="252" t="s">
        <v>421</v>
      </c>
      <c r="C31" s="253"/>
      <c r="D31" s="6" t="s">
        <v>76</v>
      </c>
      <c r="E31" s="7">
        <v>1</v>
      </c>
      <c r="F31" s="7"/>
      <c r="G31" s="7"/>
      <c r="H31" s="33"/>
      <c r="I31" s="22"/>
      <c r="J31" s="238"/>
      <c r="K31" s="239"/>
      <c r="L31" s="6"/>
      <c r="M31" s="6"/>
      <c r="N31" s="6"/>
      <c r="O31" s="6"/>
      <c r="P31" s="24"/>
      <c r="Q31" s="6"/>
      <c r="R31" s="6"/>
      <c r="S31" s="23"/>
    </row>
    <row r="32" spans="1:19" ht="21" customHeight="1">
      <c r="A32" s="24">
        <v>20</v>
      </c>
      <c r="B32" s="252"/>
      <c r="C32" s="253"/>
      <c r="D32" s="6"/>
      <c r="E32" s="7"/>
      <c r="F32" s="7"/>
      <c r="G32" s="7"/>
      <c r="H32" s="33"/>
      <c r="I32" s="22"/>
      <c r="J32" s="238"/>
      <c r="K32" s="239"/>
      <c r="L32" s="6"/>
      <c r="M32" s="6"/>
      <c r="N32" s="6"/>
      <c r="O32" s="6"/>
      <c r="P32" s="24"/>
      <c r="Q32" s="6"/>
      <c r="R32" s="6"/>
      <c r="S32" s="23"/>
    </row>
    <row r="33" spans="1:19" ht="21" customHeight="1">
      <c r="A33" s="24">
        <v>21</v>
      </c>
      <c r="B33" s="252"/>
      <c r="C33" s="253"/>
      <c r="D33" s="6"/>
      <c r="E33" s="7"/>
      <c r="F33" s="7"/>
      <c r="G33" s="7"/>
      <c r="H33" s="33"/>
      <c r="I33" s="22"/>
      <c r="J33" s="238"/>
      <c r="K33" s="239"/>
      <c r="L33" s="6"/>
      <c r="M33" s="6"/>
      <c r="N33" s="6"/>
      <c r="O33" s="6"/>
      <c r="P33" s="24"/>
      <c r="Q33" s="6"/>
      <c r="R33" s="6"/>
      <c r="S33" s="23"/>
    </row>
    <row r="34" spans="1:19" ht="21" customHeight="1">
      <c r="A34" s="24">
        <v>22</v>
      </c>
      <c r="B34" s="252"/>
      <c r="C34" s="253"/>
      <c r="D34" s="6"/>
      <c r="E34" s="7"/>
      <c r="F34" s="7"/>
      <c r="G34" s="7"/>
      <c r="H34" s="33"/>
      <c r="I34" s="22"/>
      <c r="J34" s="238"/>
      <c r="K34" s="239"/>
      <c r="L34" s="6"/>
      <c r="M34" s="6"/>
      <c r="N34" s="6"/>
      <c r="O34" s="6"/>
      <c r="P34" s="24"/>
      <c r="Q34" s="6"/>
      <c r="R34" s="6"/>
      <c r="S34" s="23"/>
    </row>
    <row r="35" spans="1:19" ht="21" customHeight="1">
      <c r="A35" s="24">
        <v>23</v>
      </c>
      <c r="B35" s="252"/>
      <c r="C35" s="253"/>
      <c r="D35" s="6"/>
      <c r="E35" s="7"/>
      <c r="F35" s="7"/>
      <c r="G35" s="7"/>
      <c r="H35" s="33"/>
      <c r="I35" s="22"/>
      <c r="J35" s="238"/>
      <c r="K35" s="239"/>
      <c r="L35" s="6"/>
      <c r="M35" s="6"/>
      <c r="N35" s="6"/>
      <c r="O35" s="6"/>
      <c r="P35" s="24"/>
      <c r="Q35" s="6"/>
      <c r="R35" s="6"/>
      <c r="S35" s="23"/>
    </row>
    <row r="36" spans="1:19" ht="21" customHeight="1">
      <c r="A36" s="24">
        <v>24</v>
      </c>
      <c r="B36" s="252"/>
      <c r="C36" s="253"/>
      <c r="D36" s="6"/>
      <c r="E36" s="7"/>
      <c r="F36" s="7"/>
      <c r="G36" s="7"/>
      <c r="H36" s="33"/>
      <c r="I36" s="22"/>
      <c r="J36" s="238"/>
      <c r="K36" s="239"/>
      <c r="L36" s="6"/>
      <c r="M36" s="6"/>
      <c r="N36" s="6"/>
      <c r="O36" s="6"/>
      <c r="P36" s="24"/>
      <c r="Q36" s="6"/>
      <c r="R36" s="6"/>
      <c r="S36" s="23"/>
    </row>
    <row r="37" spans="1:19" ht="21" customHeight="1">
      <c r="A37" s="24">
        <v>25</v>
      </c>
      <c r="B37" s="252"/>
      <c r="C37" s="253"/>
      <c r="D37" s="6"/>
      <c r="E37" s="7"/>
      <c r="F37" s="7"/>
      <c r="G37" s="7"/>
      <c r="H37" s="33"/>
      <c r="I37" s="22"/>
      <c r="J37" s="238"/>
      <c r="K37" s="239"/>
      <c r="L37" s="6"/>
      <c r="M37" s="6"/>
      <c r="N37" s="6"/>
      <c r="O37" s="6"/>
      <c r="P37" s="24"/>
      <c r="Q37" s="6"/>
      <c r="R37" s="6"/>
      <c r="S37" s="23"/>
    </row>
    <row r="38" spans="1:19" ht="21" customHeight="1">
      <c r="A38" s="24">
        <v>18</v>
      </c>
      <c r="B38" s="252"/>
      <c r="C38" s="253"/>
      <c r="D38" s="6"/>
      <c r="E38" s="7"/>
      <c r="F38" s="7"/>
      <c r="G38" s="7"/>
      <c r="H38" s="33"/>
      <c r="I38" s="22">
        <f t="shared" si="1"/>
        <v>18</v>
      </c>
      <c r="J38" s="393">
        <f t="shared" si="2"/>
        <v>0</v>
      </c>
      <c r="K38" s="394"/>
      <c r="L38" s="6">
        <f t="shared" si="3"/>
        <v>0</v>
      </c>
      <c r="M38" s="6">
        <f t="shared" si="3"/>
        <v>0</v>
      </c>
      <c r="N38" s="6">
        <f t="shared" si="4"/>
        <v>0</v>
      </c>
      <c r="O38" s="6">
        <v>100</v>
      </c>
      <c r="P38" s="24"/>
      <c r="Q38" s="6">
        <f t="shared" si="5"/>
        <v>0</v>
      </c>
      <c r="R38" s="6">
        <f t="shared" si="5"/>
        <v>0</v>
      </c>
      <c r="S38" s="23"/>
    </row>
    <row r="39" spans="1:19" ht="21" customHeight="1">
      <c r="A39" s="24">
        <v>19</v>
      </c>
      <c r="B39" s="252"/>
      <c r="C39" s="253"/>
      <c r="D39" s="6"/>
      <c r="E39" s="7"/>
      <c r="F39" s="7"/>
      <c r="G39" s="7"/>
      <c r="H39" s="33"/>
      <c r="I39" s="22">
        <f t="shared" si="1"/>
        <v>19</v>
      </c>
      <c r="J39" s="393">
        <f t="shared" si="2"/>
        <v>0</v>
      </c>
      <c r="K39" s="394"/>
      <c r="L39" s="6">
        <f t="shared" si="3"/>
        <v>0</v>
      </c>
      <c r="M39" s="6">
        <f t="shared" si="3"/>
        <v>0</v>
      </c>
      <c r="N39" s="6">
        <f t="shared" si="4"/>
        <v>0</v>
      </c>
      <c r="O39" s="24">
        <v>100</v>
      </c>
      <c r="P39" s="24"/>
      <c r="Q39" s="6">
        <f t="shared" si="5"/>
        <v>0</v>
      </c>
      <c r="R39" s="6">
        <f t="shared" si="5"/>
        <v>0</v>
      </c>
      <c r="S39" s="23"/>
    </row>
    <row r="40" spans="1:19" ht="21" customHeight="1">
      <c r="A40" s="24"/>
      <c r="B40" s="252"/>
      <c r="C40" s="253"/>
      <c r="D40" s="6"/>
      <c r="E40" s="7"/>
      <c r="F40" s="7"/>
      <c r="G40" s="7"/>
      <c r="H40" s="33"/>
      <c r="I40" s="22"/>
      <c r="J40" s="393"/>
      <c r="K40" s="394"/>
      <c r="L40" s="6"/>
      <c r="M40" s="6"/>
      <c r="N40" s="7"/>
      <c r="O40" s="24"/>
      <c r="P40" s="24"/>
      <c r="Q40" s="24"/>
      <c r="R40" s="24"/>
      <c r="S40" s="23"/>
    </row>
    <row r="41" spans="1:19" ht="21" customHeight="1">
      <c r="A41" s="24"/>
      <c r="B41" s="300" t="s">
        <v>63</v>
      </c>
      <c r="C41" s="301"/>
      <c r="D41" s="6"/>
      <c r="E41" s="7"/>
      <c r="F41" s="7"/>
      <c r="G41" s="7"/>
      <c r="H41" s="33"/>
      <c r="I41" s="22"/>
      <c r="J41" s="300" t="s">
        <v>63</v>
      </c>
      <c r="K41" s="301"/>
      <c r="L41" s="6"/>
      <c r="M41" s="7"/>
      <c r="N41" s="7"/>
      <c r="O41" s="24"/>
      <c r="P41" s="24"/>
      <c r="Q41" s="24"/>
      <c r="R41" s="24"/>
      <c r="S41" s="23"/>
    </row>
    <row r="42" spans="1:19" ht="25.5" customHeight="1">
      <c r="A42" s="24">
        <v>1</v>
      </c>
      <c r="B42" s="252" t="s">
        <v>397</v>
      </c>
      <c r="C42" s="253"/>
      <c r="D42" s="6" t="s">
        <v>81</v>
      </c>
      <c r="E42" s="7">
        <v>1</v>
      </c>
      <c r="F42" s="7"/>
      <c r="G42" s="7"/>
      <c r="H42" s="33"/>
      <c r="I42" s="22">
        <v>1</v>
      </c>
      <c r="J42" s="252" t="str">
        <f>B42</f>
        <v>Membantu membuat laporan pembangunan budaya kerja organisasi untuk melengkapi pilar 1 ZI</v>
      </c>
      <c r="K42" s="253"/>
      <c r="L42" s="6" t="str">
        <f>D42</f>
        <v>laporan</v>
      </c>
      <c r="M42" s="7">
        <f>E42</f>
        <v>1</v>
      </c>
      <c r="N42" s="7">
        <f>M42</f>
        <v>1</v>
      </c>
      <c r="O42" s="6">
        <v>100</v>
      </c>
      <c r="P42" s="24"/>
      <c r="Q42" s="24">
        <f>F42</f>
        <v>0</v>
      </c>
      <c r="R42" s="24">
        <f>G42</f>
        <v>0</v>
      </c>
      <c r="S42" s="23"/>
    </row>
    <row r="43" spans="1:19" ht="25.5" customHeight="1">
      <c r="A43" s="24">
        <v>2</v>
      </c>
      <c r="B43" s="252" t="s">
        <v>404</v>
      </c>
      <c r="C43" s="253"/>
      <c r="D43" s="6" t="s">
        <v>333</v>
      </c>
      <c r="E43" s="7">
        <v>1</v>
      </c>
      <c r="F43" s="7"/>
      <c r="G43" s="7"/>
      <c r="H43" s="33"/>
      <c r="I43" s="22">
        <v>2</v>
      </c>
      <c r="J43" s="252" t="str">
        <f t="shared" ref="J43:J44" si="6">B43</f>
        <v>Mengikuti acara pelepasan purnabakti Bapak Maypen Heri</v>
      </c>
      <c r="K43" s="253"/>
      <c r="L43" s="6" t="str">
        <f t="shared" ref="L43:M44" si="7">D43</f>
        <v>hari</v>
      </c>
      <c r="M43" s="7">
        <f t="shared" si="7"/>
        <v>1</v>
      </c>
      <c r="N43" s="7">
        <f t="shared" ref="N43:N44" si="8">M43</f>
        <v>1</v>
      </c>
      <c r="O43" s="6">
        <v>100</v>
      </c>
      <c r="P43" s="24"/>
      <c r="Q43" s="24">
        <f t="shared" ref="Q43:R44" si="9">F43</f>
        <v>0</v>
      </c>
      <c r="R43" s="24">
        <f t="shared" si="9"/>
        <v>0</v>
      </c>
      <c r="S43" s="23"/>
    </row>
    <row r="44" spans="1:19" ht="49.5" customHeight="1">
      <c r="A44" s="24">
        <v>3</v>
      </c>
      <c r="B44" s="252"/>
      <c r="C44" s="253"/>
      <c r="D44" s="6"/>
      <c r="E44" s="7"/>
      <c r="F44" s="7"/>
      <c r="G44" s="7"/>
      <c r="H44" s="33"/>
      <c r="I44" s="22">
        <v>3</v>
      </c>
      <c r="J44" s="252">
        <f t="shared" si="6"/>
        <v>0</v>
      </c>
      <c r="K44" s="253"/>
      <c r="L44" s="6">
        <f t="shared" si="7"/>
        <v>0</v>
      </c>
      <c r="M44" s="7">
        <f t="shared" si="7"/>
        <v>0</v>
      </c>
      <c r="N44" s="7">
        <f t="shared" si="8"/>
        <v>0</v>
      </c>
      <c r="O44" s="6">
        <v>100</v>
      </c>
      <c r="P44" s="24"/>
      <c r="Q44" s="24">
        <f t="shared" si="9"/>
        <v>0</v>
      </c>
      <c r="R44" s="24">
        <f t="shared" si="9"/>
        <v>0</v>
      </c>
      <c r="S44" s="23"/>
    </row>
    <row r="45" spans="1:19" ht="13.5" customHeight="1">
      <c r="A45" s="41"/>
      <c r="B45" s="292"/>
      <c r="C45" s="293"/>
      <c r="D45" s="41"/>
      <c r="E45" s="41"/>
      <c r="F45" s="41"/>
      <c r="G45" s="41"/>
      <c r="H45" s="34"/>
      <c r="I45" s="135"/>
      <c r="J45" s="340"/>
      <c r="K45" s="340"/>
      <c r="L45" s="6"/>
      <c r="M45" s="6"/>
      <c r="N45" s="7"/>
      <c r="O45" s="24"/>
      <c r="P45" s="24"/>
      <c r="Q45" s="41"/>
      <c r="R45" s="41"/>
      <c r="S45" s="136"/>
    </row>
    <row r="46" spans="1:19" ht="13.5" customHeight="1">
      <c r="A46" s="254" t="s">
        <v>12</v>
      </c>
      <c r="B46" s="255"/>
      <c r="C46" s="255"/>
      <c r="D46" s="255"/>
      <c r="E46" s="255"/>
      <c r="F46" s="224"/>
      <c r="G46" s="231">
        <f>SUM(G13:G45)</f>
        <v>0.57000000000000006</v>
      </c>
      <c r="H46" s="8"/>
      <c r="I46" s="254" t="s">
        <v>29</v>
      </c>
      <c r="J46" s="255"/>
      <c r="K46" s="255"/>
      <c r="L46" s="255"/>
      <c r="M46" s="255"/>
      <c r="N46" s="275"/>
      <c r="O46" s="55">
        <f>AVERAGE(O13:O45)</f>
        <v>100</v>
      </c>
      <c r="P46" s="55" t="e">
        <f>AVERAGE(P13:P45)</f>
        <v>#DIV/0!</v>
      </c>
      <c r="Q46" s="79"/>
      <c r="R46" s="230">
        <f>SUM(R13:R45)</f>
        <v>0.57000000000000006</v>
      </c>
      <c r="S46" s="290"/>
    </row>
    <row r="47" spans="1:19" ht="13.5" customHeight="1">
      <c r="A47" s="227"/>
      <c r="B47" s="9"/>
      <c r="C47" s="9"/>
      <c r="D47" s="9"/>
      <c r="E47" s="9"/>
      <c r="F47" s="9"/>
      <c r="G47" s="9"/>
      <c r="H47" s="10"/>
      <c r="I47" s="254" t="s">
        <v>30</v>
      </c>
      <c r="J47" s="255"/>
      <c r="K47" s="255"/>
      <c r="L47" s="255"/>
      <c r="M47" s="255"/>
      <c r="N47" s="275"/>
      <c r="O47" s="276" t="e">
        <f>AVERAGE(O46:P46)</f>
        <v>#DIV/0!</v>
      </c>
      <c r="P47" s="277"/>
      <c r="Q47" s="80"/>
      <c r="R47" s="80"/>
      <c r="S47" s="291"/>
    </row>
    <row r="48" spans="1:19">
      <c r="A48" s="227"/>
      <c r="B48" s="11" t="s">
        <v>13</v>
      </c>
      <c r="D48" s="9"/>
      <c r="H48" s="10"/>
      <c r="I48" s="227"/>
      <c r="J48" s="9"/>
      <c r="K48" s="9"/>
      <c r="L48" s="228"/>
      <c r="M48" s="227"/>
      <c r="N48" s="227"/>
      <c r="O48" s="25"/>
      <c r="P48" s="25"/>
      <c r="Q48" s="25"/>
      <c r="R48" s="25"/>
      <c r="S48" s="10"/>
    </row>
    <row r="49" spans="1:19">
      <c r="A49" s="227"/>
      <c r="B49" s="9" t="s">
        <v>383</v>
      </c>
      <c r="D49" s="9"/>
      <c r="H49" s="10"/>
      <c r="I49" s="227"/>
      <c r="J49" s="11" t="s">
        <v>31</v>
      </c>
      <c r="K49" s="17"/>
      <c r="L49" s="228"/>
      <c r="M49" s="229"/>
      <c r="N49" s="229"/>
      <c r="O49" s="25"/>
      <c r="P49" s="25"/>
      <c r="Q49" s="25"/>
      <c r="R49" s="25"/>
      <c r="S49" s="10"/>
    </row>
    <row r="50" spans="1:19">
      <c r="A50" s="227"/>
      <c r="B50" s="9"/>
      <c r="C50" s="9"/>
      <c r="D50" s="9"/>
      <c r="E50" s="9"/>
      <c r="F50" s="9"/>
      <c r="G50" s="9"/>
      <c r="H50" s="10"/>
      <c r="I50" s="227"/>
      <c r="J50" s="9" t="s">
        <v>389</v>
      </c>
      <c r="K50" s="227"/>
      <c r="L50" s="228"/>
      <c r="M50" s="229"/>
      <c r="N50" s="229"/>
      <c r="O50" s="25"/>
      <c r="P50" s="25"/>
      <c r="Q50" s="25"/>
      <c r="R50" s="25"/>
      <c r="S50" s="10"/>
    </row>
    <row r="51" spans="1:19">
      <c r="A51" s="227"/>
      <c r="B51" s="280" t="s">
        <v>14</v>
      </c>
      <c r="C51" s="280"/>
      <c r="D51" s="280" t="s">
        <v>15</v>
      </c>
      <c r="E51" s="280"/>
      <c r="F51" s="280"/>
      <c r="G51" s="280"/>
      <c r="H51" s="280"/>
      <c r="I51" s="227"/>
      <c r="J51" s="9"/>
      <c r="K51" s="9"/>
      <c r="L51" s="228"/>
      <c r="M51" s="227"/>
      <c r="N51" s="227"/>
      <c r="O51" s="25"/>
      <c r="P51" s="25"/>
      <c r="Q51" s="25"/>
      <c r="R51" s="25"/>
      <c r="S51" s="10"/>
    </row>
    <row r="52" spans="1:19" ht="32.25" customHeight="1">
      <c r="A52" s="227"/>
      <c r="B52" s="229"/>
      <c r="C52" s="229"/>
      <c r="D52" s="9"/>
      <c r="E52" s="227"/>
      <c r="F52" s="227"/>
      <c r="G52" s="227"/>
      <c r="I52" s="227"/>
      <c r="J52" s="280" t="s">
        <v>14</v>
      </c>
      <c r="K52" s="280"/>
      <c r="L52" s="228"/>
      <c r="M52" s="229"/>
      <c r="N52" s="280" t="s">
        <v>15</v>
      </c>
      <c r="O52" s="280"/>
      <c r="P52" s="280"/>
      <c r="Q52" s="280"/>
      <c r="R52" s="280"/>
      <c r="S52" s="280"/>
    </row>
    <row r="53" spans="1:19">
      <c r="A53" s="227"/>
      <c r="B53" s="284" t="s">
        <v>33</v>
      </c>
      <c r="C53" s="284"/>
      <c r="D53" s="284" t="s">
        <v>344</v>
      </c>
      <c r="E53" s="284"/>
      <c r="F53" s="284"/>
      <c r="G53" s="284"/>
      <c r="H53" s="284"/>
      <c r="I53" s="227"/>
      <c r="J53" s="285"/>
      <c r="K53" s="285"/>
      <c r="L53" s="15"/>
      <c r="M53" s="227"/>
      <c r="N53" s="227"/>
      <c r="O53" s="229"/>
      <c r="P53" s="25"/>
      <c r="Q53" s="25"/>
      <c r="R53" s="25"/>
      <c r="S53" s="10"/>
    </row>
    <row r="54" spans="1:19" ht="14.25" customHeight="1">
      <c r="B54" s="280" t="s">
        <v>17</v>
      </c>
      <c r="C54" s="280"/>
      <c r="D54" s="283" t="s">
        <v>345</v>
      </c>
      <c r="E54" s="283"/>
      <c r="F54" s="283"/>
      <c r="G54" s="283"/>
      <c r="H54" s="283"/>
      <c r="I54" s="227"/>
      <c r="J54" s="284" t="s">
        <v>33</v>
      </c>
      <c r="K54" s="284"/>
      <c r="L54" s="228"/>
      <c r="M54" s="229"/>
      <c r="N54" s="284" t="s">
        <v>344</v>
      </c>
      <c r="O54" s="284"/>
      <c r="P54" s="284"/>
      <c r="Q54" s="284"/>
      <c r="R54" s="284"/>
      <c r="S54" s="284"/>
    </row>
    <row r="55" spans="1:19">
      <c r="A55" s="227"/>
      <c r="B55" s="9"/>
      <c r="C55" s="9"/>
      <c r="D55" s="9"/>
      <c r="E55" s="10"/>
      <c r="F55" s="10"/>
      <c r="G55" s="10"/>
      <c r="I55" s="227"/>
      <c r="J55" s="280" t="s">
        <v>17</v>
      </c>
      <c r="K55" s="280"/>
      <c r="L55" s="228"/>
      <c r="M55" s="229"/>
      <c r="N55" s="283" t="s">
        <v>345</v>
      </c>
      <c r="O55" s="283"/>
      <c r="P55" s="283"/>
      <c r="Q55" s="283"/>
      <c r="R55" s="283"/>
      <c r="S55" s="283"/>
    </row>
  </sheetData>
  <mergeCells count="101">
    <mergeCell ref="B31:C31"/>
    <mergeCell ref="B32:C32"/>
    <mergeCell ref="B33:C33"/>
    <mergeCell ref="B34:C34"/>
    <mergeCell ref="P1:S1"/>
    <mergeCell ref="A2:H2"/>
    <mergeCell ref="I2:S2"/>
    <mergeCell ref="A4:B4"/>
    <mergeCell ref="A5:B5"/>
    <mergeCell ref="B11:C11"/>
    <mergeCell ref="J11:K11"/>
    <mergeCell ref="J15:K15"/>
    <mergeCell ref="F9:F10"/>
    <mergeCell ref="J12:K12"/>
    <mergeCell ref="B15:C15"/>
    <mergeCell ref="B13:C13"/>
    <mergeCell ref="J13:K13"/>
    <mergeCell ref="B14:C14"/>
    <mergeCell ref="J14:K14"/>
    <mergeCell ref="R9:R10"/>
    <mergeCell ref="A6:B6"/>
    <mergeCell ref="B21:C21"/>
    <mergeCell ref="B25:C25"/>
    <mergeCell ref="D9:D10"/>
    <mergeCell ref="S9:S10"/>
    <mergeCell ref="P9:P10"/>
    <mergeCell ref="Q9:Q10"/>
    <mergeCell ref="L9:L10"/>
    <mergeCell ref="M9:O9"/>
    <mergeCell ref="A7:B7"/>
    <mergeCell ref="A9:A10"/>
    <mergeCell ref="B9:C10"/>
    <mergeCell ref="J21:K21"/>
    <mergeCell ref="B16:C16"/>
    <mergeCell ref="J16:K16"/>
    <mergeCell ref="B17:C17"/>
    <mergeCell ref="J17:K17"/>
    <mergeCell ref="B18:C18"/>
    <mergeCell ref="J18:K18"/>
    <mergeCell ref="B19:C19"/>
    <mergeCell ref="J19:K19"/>
    <mergeCell ref="B20:C20"/>
    <mergeCell ref="J20:K20"/>
    <mergeCell ref="E9:E10"/>
    <mergeCell ref="G9:G10"/>
    <mergeCell ref="H9:H10"/>
    <mergeCell ref="I9:I10"/>
    <mergeCell ref="J9:K10"/>
    <mergeCell ref="B26:C26"/>
    <mergeCell ref="J26:K26"/>
    <mergeCell ref="B27:C27"/>
    <mergeCell ref="J27:K27"/>
    <mergeCell ref="B22:C22"/>
    <mergeCell ref="J22:K22"/>
    <mergeCell ref="B23:C23"/>
    <mergeCell ref="J23:K23"/>
    <mergeCell ref="B24:C24"/>
    <mergeCell ref="J24:K24"/>
    <mergeCell ref="J25:K25"/>
    <mergeCell ref="B45:C45"/>
    <mergeCell ref="J45:K45"/>
    <mergeCell ref="B28:C28"/>
    <mergeCell ref="J28:K28"/>
    <mergeCell ref="B29:C29"/>
    <mergeCell ref="J29:K29"/>
    <mergeCell ref="B38:C38"/>
    <mergeCell ref="J38:K38"/>
    <mergeCell ref="B39:C39"/>
    <mergeCell ref="J39:K39"/>
    <mergeCell ref="B40:C40"/>
    <mergeCell ref="J40:K40"/>
    <mergeCell ref="B41:C41"/>
    <mergeCell ref="J41:K41"/>
    <mergeCell ref="B42:C42"/>
    <mergeCell ref="J42:K42"/>
    <mergeCell ref="B43:C43"/>
    <mergeCell ref="J43:K43"/>
    <mergeCell ref="B44:C44"/>
    <mergeCell ref="J44:K44"/>
    <mergeCell ref="B35:C35"/>
    <mergeCell ref="B36:C36"/>
    <mergeCell ref="B37:C37"/>
    <mergeCell ref="B30:C30"/>
    <mergeCell ref="J55:K55"/>
    <mergeCell ref="A46:E46"/>
    <mergeCell ref="I46:N46"/>
    <mergeCell ref="N55:S55"/>
    <mergeCell ref="J52:K52"/>
    <mergeCell ref="N52:S52"/>
    <mergeCell ref="B53:C53"/>
    <mergeCell ref="D53:H53"/>
    <mergeCell ref="J53:K53"/>
    <mergeCell ref="B54:C54"/>
    <mergeCell ref="D54:H54"/>
    <mergeCell ref="J54:K54"/>
    <mergeCell ref="S46:S47"/>
    <mergeCell ref="I47:N47"/>
    <mergeCell ref="O47:P47"/>
    <mergeCell ref="N54:S54"/>
    <mergeCell ref="B51:C51"/>
    <mergeCell ref="D51:H51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9" orientation="landscape" horizontalDpi="4294967293" r:id="rId1"/>
  <colBreaks count="1" manualBreakCount="1">
    <brk id="8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view="pageBreakPreview" topLeftCell="A22" zoomScale="90" zoomScaleNormal="100" zoomScaleSheetLayoutView="90" workbookViewId="0">
      <selection activeCell="F41" sqref="F41"/>
    </sheetView>
  </sheetViews>
  <sheetFormatPr defaultRowHeight="14.25"/>
  <cols>
    <col min="1" max="1" width="4.85546875" style="237" customWidth="1"/>
    <col min="2" max="2" width="14.42578125" style="42" customWidth="1"/>
    <col min="3" max="3" width="76.5703125" style="42" customWidth="1"/>
    <col min="4" max="4" width="11.140625" style="42" customWidth="1"/>
    <col min="5" max="7" width="10.28515625" style="42" customWidth="1"/>
    <col min="8" max="8" width="7.7109375" style="42" customWidth="1"/>
    <col min="9" max="9" width="4.28515625" style="42" customWidth="1"/>
    <col min="10" max="10" width="9.140625" style="42"/>
    <col min="11" max="11" width="81.85546875" style="42" customWidth="1"/>
    <col min="12" max="12" width="10.42578125" style="42" customWidth="1"/>
    <col min="13" max="13" width="6.140625" style="42" customWidth="1"/>
    <col min="14" max="14" width="8.28515625" style="42" customWidth="1"/>
    <col min="15" max="15" width="5.140625" style="42" customWidth="1"/>
    <col min="16" max="16" width="7.7109375" style="42" customWidth="1"/>
    <col min="17" max="17" width="8.7109375" style="42" customWidth="1"/>
    <col min="18" max="18" width="6.7109375" style="42" customWidth="1"/>
    <col min="19" max="19" width="5.42578125" style="42" customWidth="1"/>
    <col min="20" max="258" width="9.140625" style="42"/>
    <col min="259" max="259" width="6.28515625" style="42" customWidth="1"/>
    <col min="260" max="260" width="14.42578125" style="42" customWidth="1"/>
    <col min="261" max="261" width="52.5703125" style="42" customWidth="1"/>
    <col min="262" max="262" width="10" style="42" customWidth="1"/>
    <col min="263" max="263" width="11" style="42" customWidth="1"/>
    <col min="264" max="264" width="16.5703125" style="42" customWidth="1"/>
    <col min="265" max="514" width="9.140625" style="42"/>
    <col min="515" max="515" width="6.28515625" style="42" customWidth="1"/>
    <col min="516" max="516" width="14.42578125" style="42" customWidth="1"/>
    <col min="517" max="517" width="52.5703125" style="42" customWidth="1"/>
    <col min="518" max="518" width="10" style="42" customWidth="1"/>
    <col min="519" max="519" width="11" style="42" customWidth="1"/>
    <col min="520" max="520" width="16.5703125" style="42" customWidth="1"/>
    <col min="521" max="770" width="9.140625" style="42"/>
    <col min="771" max="771" width="6.28515625" style="42" customWidth="1"/>
    <col min="772" max="772" width="14.42578125" style="42" customWidth="1"/>
    <col min="773" max="773" width="52.5703125" style="42" customWidth="1"/>
    <col min="774" max="774" width="10" style="42" customWidth="1"/>
    <col min="775" max="775" width="11" style="42" customWidth="1"/>
    <col min="776" max="776" width="16.5703125" style="42" customWidth="1"/>
    <col min="777" max="1026" width="9.140625" style="42"/>
    <col min="1027" max="1027" width="6.28515625" style="42" customWidth="1"/>
    <col min="1028" max="1028" width="14.42578125" style="42" customWidth="1"/>
    <col min="1029" max="1029" width="52.5703125" style="42" customWidth="1"/>
    <col min="1030" max="1030" width="10" style="42" customWidth="1"/>
    <col min="1031" max="1031" width="11" style="42" customWidth="1"/>
    <col min="1032" max="1032" width="16.5703125" style="42" customWidth="1"/>
    <col min="1033" max="1282" width="9.140625" style="42"/>
    <col min="1283" max="1283" width="6.28515625" style="42" customWidth="1"/>
    <col min="1284" max="1284" width="14.42578125" style="42" customWidth="1"/>
    <col min="1285" max="1285" width="52.5703125" style="42" customWidth="1"/>
    <col min="1286" max="1286" width="10" style="42" customWidth="1"/>
    <col min="1287" max="1287" width="11" style="42" customWidth="1"/>
    <col min="1288" max="1288" width="16.5703125" style="42" customWidth="1"/>
    <col min="1289" max="1538" width="9.140625" style="42"/>
    <col min="1539" max="1539" width="6.28515625" style="42" customWidth="1"/>
    <col min="1540" max="1540" width="14.42578125" style="42" customWidth="1"/>
    <col min="1541" max="1541" width="52.5703125" style="42" customWidth="1"/>
    <col min="1542" max="1542" width="10" style="42" customWidth="1"/>
    <col min="1543" max="1543" width="11" style="42" customWidth="1"/>
    <col min="1544" max="1544" width="16.5703125" style="42" customWidth="1"/>
    <col min="1545" max="1794" width="9.140625" style="42"/>
    <col min="1795" max="1795" width="6.28515625" style="42" customWidth="1"/>
    <col min="1796" max="1796" width="14.42578125" style="42" customWidth="1"/>
    <col min="1797" max="1797" width="52.5703125" style="42" customWidth="1"/>
    <col min="1798" max="1798" width="10" style="42" customWidth="1"/>
    <col min="1799" max="1799" width="11" style="42" customWidth="1"/>
    <col min="1800" max="1800" width="16.5703125" style="42" customWidth="1"/>
    <col min="1801" max="2050" width="9.140625" style="42"/>
    <col min="2051" max="2051" width="6.28515625" style="42" customWidth="1"/>
    <col min="2052" max="2052" width="14.42578125" style="42" customWidth="1"/>
    <col min="2053" max="2053" width="52.5703125" style="42" customWidth="1"/>
    <col min="2054" max="2054" width="10" style="42" customWidth="1"/>
    <col min="2055" max="2055" width="11" style="42" customWidth="1"/>
    <col min="2056" max="2056" width="16.5703125" style="42" customWidth="1"/>
    <col min="2057" max="2306" width="9.140625" style="42"/>
    <col min="2307" max="2307" width="6.28515625" style="42" customWidth="1"/>
    <col min="2308" max="2308" width="14.42578125" style="42" customWidth="1"/>
    <col min="2309" max="2309" width="52.5703125" style="42" customWidth="1"/>
    <col min="2310" max="2310" width="10" style="42" customWidth="1"/>
    <col min="2311" max="2311" width="11" style="42" customWidth="1"/>
    <col min="2312" max="2312" width="16.5703125" style="42" customWidth="1"/>
    <col min="2313" max="2562" width="9.140625" style="42"/>
    <col min="2563" max="2563" width="6.28515625" style="42" customWidth="1"/>
    <col min="2564" max="2564" width="14.42578125" style="42" customWidth="1"/>
    <col min="2565" max="2565" width="52.5703125" style="42" customWidth="1"/>
    <col min="2566" max="2566" width="10" style="42" customWidth="1"/>
    <col min="2567" max="2567" width="11" style="42" customWidth="1"/>
    <col min="2568" max="2568" width="16.5703125" style="42" customWidth="1"/>
    <col min="2569" max="2818" width="9.140625" style="42"/>
    <col min="2819" max="2819" width="6.28515625" style="42" customWidth="1"/>
    <col min="2820" max="2820" width="14.42578125" style="42" customWidth="1"/>
    <col min="2821" max="2821" width="52.5703125" style="42" customWidth="1"/>
    <col min="2822" max="2822" width="10" style="42" customWidth="1"/>
    <col min="2823" max="2823" width="11" style="42" customWidth="1"/>
    <col min="2824" max="2824" width="16.5703125" style="42" customWidth="1"/>
    <col min="2825" max="3074" width="9.140625" style="42"/>
    <col min="3075" max="3075" width="6.28515625" style="42" customWidth="1"/>
    <col min="3076" max="3076" width="14.42578125" style="42" customWidth="1"/>
    <col min="3077" max="3077" width="52.5703125" style="42" customWidth="1"/>
    <col min="3078" max="3078" width="10" style="42" customWidth="1"/>
    <col min="3079" max="3079" width="11" style="42" customWidth="1"/>
    <col min="3080" max="3080" width="16.5703125" style="42" customWidth="1"/>
    <col min="3081" max="3330" width="9.140625" style="42"/>
    <col min="3331" max="3331" width="6.28515625" style="42" customWidth="1"/>
    <col min="3332" max="3332" width="14.42578125" style="42" customWidth="1"/>
    <col min="3333" max="3333" width="52.5703125" style="42" customWidth="1"/>
    <col min="3334" max="3334" width="10" style="42" customWidth="1"/>
    <col min="3335" max="3335" width="11" style="42" customWidth="1"/>
    <col min="3336" max="3336" width="16.5703125" style="42" customWidth="1"/>
    <col min="3337" max="3586" width="9.140625" style="42"/>
    <col min="3587" max="3587" width="6.28515625" style="42" customWidth="1"/>
    <col min="3588" max="3588" width="14.42578125" style="42" customWidth="1"/>
    <col min="3589" max="3589" width="52.5703125" style="42" customWidth="1"/>
    <col min="3590" max="3590" width="10" style="42" customWidth="1"/>
    <col min="3591" max="3591" width="11" style="42" customWidth="1"/>
    <col min="3592" max="3592" width="16.5703125" style="42" customWidth="1"/>
    <col min="3593" max="3842" width="9.140625" style="42"/>
    <col min="3843" max="3843" width="6.28515625" style="42" customWidth="1"/>
    <col min="3844" max="3844" width="14.42578125" style="42" customWidth="1"/>
    <col min="3845" max="3845" width="52.5703125" style="42" customWidth="1"/>
    <col min="3846" max="3846" width="10" style="42" customWidth="1"/>
    <col min="3847" max="3847" width="11" style="42" customWidth="1"/>
    <col min="3848" max="3848" width="16.5703125" style="42" customWidth="1"/>
    <col min="3849" max="4098" width="9.140625" style="42"/>
    <col min="4099" max="4099" width="6.28515625" style="42" customWidth="1"/>
    <col min="4100" max="4100" width="14.42578125" style="42" customWidth="1"/>
    <col min="4101" max="4101" width="52.5703125" style="42" customWidth="1"/>
    <col min="4102" max="4102" width="10" style="42" customWidth="1"/>
    <col min="4103" max="4103" width="11" style="42" customWidth="1"/>
    <col min="4104" max="4104" width="16.5703125" style="42" customWidth="1"/>
    <col min="4105" max="4354" width="9.140625" style="42"/>
    <col min="4355" max="4355" width="6.28515625" style="42" customWidth="1"/>
    <col min="4356" max="4356" width="14.42578125" style="42" customWidth="1"/>
    <col min="4357" max="4357" width="52.5703125" style="42" customWidth="1"/>
    <col min="4358" max="4358" width="10" style="42" customWidth="1"/>
    <col min="4359" max="4359" width="11" style="42" customWidth="1"/>
    <col min="4360" max="4360" width="16.5703125" style="42" customWidth="1"/>
    <col min="4361" max="4610" width="9.140625" style="42"/>
    <col min="4611" max="4611" width="6.28515625" style="42" customWidth="1"/>
    <col min="4612" max="4612" width="14.42578125" style="42" customWidth="1"/>
    <col min="4613" max="4613" width="52.5703125" style="42" customWidth="1"/>
    <col min="4614" max="4614" width="10" style="42" customWidth="1"/>
    <col min="4615" max="4615" width="11" style="42" customWidth="1"/>
    <col min="4616" max="4616" width="16.5703125" style="42" customWidth="1"/>
    <col min="4617" max="4866" width="9.140625" style="42"/>
    <col min="4867" max="4867" width="6.28515625" style="42" customWidth="1"/>
    <col min="4868" max="4868" width="14.42578125" style="42" customWidth="1"/>
    <col min="4869" max="4869" width="52.5703125" style="42" customWidth="1"/>
    <col min="4870" max="4870" width="10" style="42" customWidth="1"/>
    <col min="4871" max="4871" width="11" style="42" customWidth="1"/>
    <col min="4872" max="4872" width="16.5703125" style="42" customWidth="1"/>
    <col min="4873" max="5122" width="9.140625" style="42"/>
    <col min="5123" max="5123" width="6.28515625" style="42" customWidth="1"/>
    <col min="5124" max="5124" width="14.42578125" style="42" customWidth="1"/>
    <col min="5125" max="5125" width="52.5703125" style="42" customWidth="1"/>
    <col min="5126" max="5126" width="10" style="42" customWidth="1"/>
    <col min="5127" max="5127" width="11" style="42" customWidth="1"/>
    <col min="5128" max="5128" width="16.5703125" style="42" customWidth="1"/>
    <col min="5129" max="5378" width="9.140625" style="42"/>
    <col min="5379" max="5379" width="6.28515625" style="42" customWidth="1"/>
    <col min="5380" max="5380" width="14.42578125" style="42" customWidth="1"/>
    <col min="5381" max="5381" width="52.5703125" style="42" customWidth="1"/>
    <col min="5382" max="5382" width="10" style="42" customWidth="1"/>
    <col min="5383" max="5383" width="11" style="42" customWidth="1"/>
    <col min="5384" max="5384" width="16.5703125" style="42" customWidth="1"/>
    <col min="5385" max="5634" width="9.140625" style="42"/>
    <col min="5635" max="5635" width="6.28515625" style="42" customWidth="1"/>
    <col min="5636" max="5636" width="14.42578125" style="42" customWidth="1"/>
    <col min="5637" max="5637" width="52.5703125" style="42" customWidth="1"/>
    <col min="5638" max="5638" width="10" style="42" customWidth="1"/>
    <col min="5639" max="5639" width="11" style="42" customWidth="1"/>
    <col min="5640" max="5640" width="16.5703125" style="42" customWidth="1"/>
    <col min="5641" max="5890" width="9.140625" style="42"/>
    <col min="5891" max="5891" width="6.28515625" style="42" customWidth="1"/>
    <col min="5892" max="5892" width="14.42578125" style="42" customWidth="1"/>
    <col min="5893" max="5893" width="52.5703125" style="42" customWidth="1"/>
    <col min="5894" max="5894" width="10" style="42" customWidth="1"/>
    <col min="5895" max="5895" width="11" style="42" customWidth="1"/>
    <col min="5896" max="5896" width="16.5703125" style="42" customWidth="1"/>
    <col min="5897" max="6146" width="9.140625" style="42"/>
    <col min="6147" max="6147" width="6.28515625" style="42" customWidth="1"/>
    <col min="6148" max="6148" width="14.42578125" style="42" customWidth="1"/>
    <col min="6149" max="6149" width="52.5703125" style="42" customWidth="1"/>
    <col min="6150" max="6150" width="10" style="42" customWidth="1"/>
    <col min="6151" max="6151" width="11" style="42" customWidth="1"/>
    <col min="6152" max="6152" width="16.5703125" style="42" customWidth="1"/>
    <col min="6153" max="6402" width="9.140625" style="42"/>
    <col min="6403" max="6403" width="6.28515625" style="42" customWidth="1"/>
    <col min="6404" max="6404" width="14.42578125" style="42" customWidth="1"/>
    <col min="6405" max="6405" width="52.5703125" style="42" customWidth="1"/>
    <col min="6406" max="6406" width="10" style="42" customWidth="1"/>
    <col min="6407" max="6407" width="11" style="42" customWidth="1"/>
    <col min="6408" max="6408" width="16.5703125" style="42" customWidth="1"/>
    <col min="6409" max="6658" width="9.140625" style="42"/>
    <col min="6659" max="6659" width="6.28515625" style="42" customWidth="1"/>
    <col min="6660" max="6660" width="14.42578125" style="42" customWidth="1"/>
    <col min="6661" max="6661" width="52.5703125" style="42" customWidth="1"/>
    <col min="6662" max="6662" width="10" style="42" customWidth="1"/>
    <col min="6663" max="6663" width="11" style="42" customWidth="1"/>
    <col min="6664" max="6664" width="16.5703125" style="42" customWidth="1"/>
    <col min="6665" max="6914" width="9.140625" style="42"/>
    <col min="6915" max="6915" width="6.28515625" style="42" customWidth="1"/>
    <col min="6916" max="6916" width="14.42578125" style="42" customWidth="1"/>
    <col min="6917" max="6917" width="52.5703125" style="42" customWidth="1"/>
    <col min="6918" max="6918" width="10" style="42" customWidth="1"/>
    <col min="6919" max="6919" width="11" style="42" customWidth="1"/>
    <col min="6920" max="6920" width="16.5703125" style="42" customWidth="1"/>
    <col min="6921" max="7170" width="9.140625" style="42"/>
    <col min="7171" max="7171" width="6.28515625" style="42" customWidth="1"/>
    <col min="7172" max="7172" width="14.42578125" style="42" customWidth="1"/>
    <col min="7173" max="7173" width="52.5703125" style="42" customWidth="1"/>
    <col min="7174" max="7174" width="10" style="42" customWidth="1"/>
    <col min="7175" max="7175" width="11" style="42" customWidth="1"/>
    <col min="7176" max="7176" width="16.5703125" style="42" customWidth="1"/>
    <col min="7177" max="7426" width="9.140625" style="42"/>
    <col min="7427" max="7427" width="6.28515625" style="42" customWidth="1"/>
    <col min="7428" max="7428" width="14.42578125" style="42" customWidth="1"/>
    <col min="7429" max="7429" width="52.5703125" style="42" customWidth="1"/>
    <col min="7430" max="7430" width="10" style="42" customWidth="1"/>
    <col min="7431" max="7431" width="11" style="42" customWidth="1"/>
    <col min="7432" max="7432" width="16.5703125" style="42" customWidth="1"/>
    <col min="7433" max="7682" width="9.140625" style="42"/>
    <col min="7683" max="7683" width="6.28515625" style="42" customWidth="1"/>
    <col min="7684" max="7684" width="14.42578125" style="42" customWidth="1"/>
    <col min="7685" max="7685" width="52.5703125" style="42" customWidth="1"/>
    <col min="7686" max="7686" width="10" style="42" customWidth="1"/>
    <col min="7687" max="7687" width="11" style="42" customWidth="1"/>
    <col min="7688" max="7688" width="16.5703125" style="42" customWidth="1"/>
    <col min="7689" max="7938" width="9.140625" style="42"/>
    <col min="7939" max="7939" width="6.28515625" style="42" customWidth="1"/>
    <col min="7940" max="7940" width="14.42578125" style="42" customWidth="1"/>
    <col min="7941" max="7941" width="52.5703125" style="42" customWidth="1"/>
    <col min="7942" max="7942" width="10" style="42" customWidth="1"/>
    <col min="7943" max="7943" width="11" style="42" customWidth="1"/>
    <col min="7944" max="7944" width="16.5703125" style="42" customWidth="1"/>
    <col min="7945" max="8194" width="9.140625" style="42"/>
    <col min="8195" max="8195" width="6.28515625" style="42" customWidth="1"/>
    <col min="8196" max="8196" width="14.42578125" style="42" customWidth="1"/>
    <col min="8197" max="8197" width="52.5703125" style="42" customWidth="1"/>
    <col min="8198" max="8198" width="10" style="42" customWidth="1"/>
    <col min="8199" max="8199" width="11" style="42" customWidth="1"/>
    <col min="8200" max="8200" width="16.5703125" style="42" customWidth="1"/>
    <col min="8201" max="8450" width="9.140625" style="42"/>
    <col min="8451" max="8451" width="6.28515625" style="42" customWidth="1"/>
    <col min="8452" max="8452" width="14.42578125" style="42" customWidth="1"/>
    <col min="8453" max="8453" width="52.5703125" style="42" customWidth="1"/>
    <col min="8454" max="8454" width="10" style="42" customWidth="1"/>
    <col min="8455" max="8455" width="11" style="42" customWidth="1"/>
    <col min="8456" max="8456" width="16.5703125" style="42" customWidth="1"/>
    <col min="8457" max="8706" width="9.140625" style="42"/>
    <col min="8707" max="8707" width="6.28515625" style="42" customWidth="1"/>
    <col min="8708" max="8708" width="14.42578125" style="42" customWidth="1"/>
    <col min="8709" max="8709" width="52.5703125" style="42" customWidth="1"/>
    <col min="8710" max="8710" width="10" style="42" customWidth="1"/>
    <col min="8711" max="8711" width="11" style="42" customWidth="1"/>
    <col min="8712" max="8712" width="16.5703125" style="42" customWidth="1"/>
    <col min="8713" max="8962" width="9.140625" style="42"/>
    <col min="8963" max="8963" width="6.28515625" style="42" customWidth="1"/>
    <col min="8964" max="8964" width="14.42578125" style="42" customWidth="1"/>
    <col min="8965" max="8965" width="52.5703125" style="42" customWidth="1"/>
    <col min="8966" max="8966" width="10" style="42" customWidth="1"/>
    <col min="8967" max="8967" width="11" style="42" customWidth="1"/>
    <col min="8968" max="8968" width="16.5703125" style="42" customWidth="1"/>
    <col min="8969" max="9218" width="9.140625" style="42"/>
    <col min="9219" max="9219" width="6.28515625" style="42" customWidth="1"/>
    <col min="9220" max="9220" width="14.42578125" style="42" customWidth="1"/>
    <col min="9221" max="9221" width="52.5703125" style="42" customWidth="1"/>
    <col min="9222" max="9222" width="10" style="42" customWidth="1"/>
    <col min="9223" max="9223" width="11" style="42" customWidth="1"/>
    <col min="9224" max="9224" width="16.5703125" style="42" customWidth="1"/>
    <col min="9225" max="9474" width="9.140625" style="42"/>
    <col min="9475" max="9475" width="6.28515625" style="42" customWidth="1"/>
    <col min="9476" max="9476" width="14.42578125" style="42" customWidth="1"/>
    <col min="9477" max="9477" width="52.5703125" style="42" customWidth="1"/>
    <col min="9478" max="9478" width="10" style="42" customWidth="1"/>
    <col min="9479" max="9479" width="11" style="42" customWidth="1"/>
    <col min="9480" max="9480" width="16.5703125" style="42" customWidth="1"/>
    <col min="9481" max="9730" width="9.140625" style="42"/>
    <col min="9731" max="9731" width="6.28515625" style="42" customWidth="1"/>
    <col min="9732" max="9732" width="14.42578125" style="42" customWidth="1"/>
    <col min="9733" max="9733" width="52.5703125" style="42" customWidth="1"/>
    <col min="9734" max="9734" width="10" style="42" customWidth="1"/>
    <col min="9735" max="9735" width="11" style="42" customWidth="1"/>
    <col min="9736" max="9736" width="16.5703125" style="42" customWidth="1"/>
    <col min="9737" max="9986" width="9.140625" style="42"/>
    <col min="9987" max="9987" width="6.28515625" style="42" customWidth="1"/>
    <col min="9988" max="9988" width="14.42578125" style="42" customWidth="1"/>
    <col min="9989" max="9989" width="52.5703125" style="42" customWidth="1"/>
    <col min="9990" max="9990" width="10" style="42" customWidth="1"/>
    <col min="9991" max="9991" width="11" style="42" customWidth="1"/>
    <col min="9992" max="9992" width="16.5703125" style="42" customWidth="1"/>
    <col min="9993" max="10242" width="9.140625" style="42"/>
    <col min="10243" max="10243" width="6.28515625" style="42" customWidth="1"/>
    <col min="10244" max="10244" width="14.42578125" style="42" customWidth="1"/>
    <col min="10245" max="10245" width="52.5703125" style="42" customWidth="1"/>
    <col min="10246" max="10246" width="10" style="42" customWidth="1"/>
    <col min="10247" max="10247" width="11" style="42" customWidth="1"/>
    <col min="10248" max="10248" width="16.5703125" style="42" customWidth="1"/>
    <col min="10249" max="10498" width="9.140625" style="42"/>
    <col min="10499" max="10499" width="6.28515625" style="42" customWidth="1"/>
    <col min="10500" max="10500" width="14.42578125" style="42" customWidth="1"/>
    <col min="10501" max="10501" width="52.5703125" style="42" customWidth="1"/>
    <col min="10502" max="10502" width="10" style="42" customWidth="1"/>
    <col min="10503" max="10503" width="11" style="42" customWidth="1"/>
    <col min="10504" max="10504" width="16.5703125" style="42" customWidth="1"/>
    <col min="10505" max="10754" width="9.140625" style="42"/>
    <col min="10755" max="10755" width="6.28515625" style="42" customWidth="1"/>
    <col min="10756" max="10756" width="14.42578125" style="42" customWidth="1"/>
    <col min="10757" max="10757" width="52.5703125" style="42" customWidth="1"/>
    <col min="10758" max="10758" width="10" style="42" customWidth="1"/>
    <col min="10759" max="10759" width="11" style="42" customWidth="1"/>
    <col min="10760" max="10760" width="16.5703125" style="42" customWidth="1"/>
    <col min="10761" max="11010" width="9.140625" style="42"/>
    <col min="11011" max="11011" width="6.28515625" style="42" customWidth="1"/>
    <col min="11012" max="11012" width="14.42578125" style="42" customWidth="1"/>
    <col min="11013" max="11013" width="52.5703125" style="42" customWidth="1"/>
    <col min="11014" max="11014" width="10" style="42" customWidth="1"/>
    <col min="11015" max="11015" width="11" style="42" customWidth="1"/>
    <col min="11016" max="11016" width="16.5703125" style="42" customWidth="1"/>
    <col min="11017" max="11266" width="9.140625" style="42"/>
    <col min="11267" max="11267" width="6.28515625" style="42" customWidth="1"/>
    <col min="11268" max="11268" width="14.42578125" style="42" customWidth="1"/>
    <col min="11269" max="11269" width="52.5703125" style="42" customWidth="1"/>
    <col min="11270" max="11270" width="10" style="42" customWidth="1"/>
    <col min="11271" max="11271" width="11" style="42" customWidth="1"/>
    <col min="11272" max="11272" width="16.5703125" style="42" customWidth="1"/>
    <col min="11273" max="11522" width="9.140625" style="42"/>
    <col min="11523" max="11523" width="6.28515625" style="42" customWidth="1"/>
    <col min="11524" max="11524" width="14.42578125" style="42" customWidth="1"/>
    <col min="11525" max="11525" width="52.5703125" style="42" customWidth="1"/>
    <col min="11526" max="11526" width="10" style="42" customWidth="1"/>
    <col min="11527" max="11527" width="11" style="42" customWidth="1"/>
    <col min="11528" max="11528" width="16.5703125" style="42" customWidth="1"/>
    <col min="11529" max="11778" width="9.140625" style="42"/>
    <col min="11779" max="11779" width="6.28515625" style="42" customWidth="1"/>
    <col min="11780" max="11780" width="14.42578125" style="42" customWidth="1"/>
    <col min="11781" max="11781" width="52.5703125" style="42" customWidth="1"/>
    <col min="11782" max="11782" width="10" style="42" customWidth="1"/>
    <col min="11783" max="11783" width="11" style="42" customWidth="1"/>
    <col min="11784" max="11784" width="16.5703125" style="42" customWidth="1"/>
    <col min="11785" max="12034" width="9.140625" style="42"/>
    <col min="12035" max="12035" width="6.28515625" style="42" customWidth="1"/>
    <col min="12036" max="12036" width="14.42578125" style="42" customWidth="1"/>
    <col min="12037" max="12037" width="52.5703125" style="42" customWidth="1"/>
    <col min="12038" max="12038" width="10" style="42" customWidth="1"/>
    <col min="12039" max="12039" width="11" style="42" customWidth="1"/>
    <col min="12040" max="12040" width="16.5703125" style="42" customWidth="1"/>
    <col min="12041" max="12290" width="9.140625" style="42"/>
    <col min="12291" max="12291" width="6.28515625" style="42" customWidth="1"/>
    <col min="12292" max="12292" width="14.42578125" style="42" customWidth="1"/>
    <col min="12293" max="12293" width="52.5703125" style="42" customWidth="1"/>
    <col min="12294" max="12294" width="10" style="42" customWidth="1"/>
    <col min="12295" max="12295" width="11" style="42" customWidth="1"/>
    <col min="12296" max="12296" width="16.5703125" style="42" customWidth="1"/>
    <col min="12297" max="12546" width="9.140625" style="42"/>
    <col min="12547" max="12547" width="6.28515625" style="42" customWidth="1"/>
    <col min="12548" max="12548" width="14.42578125" style="42" customWidth="1"/>
    <col min="12549" max="12549" width="52.5703125" style="42" customWidth="1"/>
    <col min="12550" max="12550" width="10" style="42" customWidth="1"/>
    <col min="12551" max="12551" width="11" style="42" customWidth="1"/>
    <col min="12552" max="12552" width="16.5703125" style="42" customWidth="1"/>
    <col min="12553" max="12802" width="9.140625" style="42"/>
    <col min="12803" max="12803" width="6.28515625" style="42" customWidth="1"/>
    <col min="12804" max="12804" width="14.42578125" style="42" customWidth="1"/>
    <col min="12805" max="12805" width="52.5703125" style="42" customWidth="1"/>
    <col min="12806" max="12806" width="10" style="42" customWidth="1"/>
    <col min="12807" max="12807" width="11" style="42" customWidth="1"/>
    <col min="12808" max="12808" width="16.5703125" style="42" customWidth="1"/>
    <col min="12809" max="13058" width="9.140625" style="42"/>
    <col min="13059" max="13059" width="6.28515625" style="42" customWidth="1"/>
    <col min="13060" max="13060" width="14.42578125" style="42" customWidth="1"/>
    <col min="13061" max="13061" width="52.5703125" style="42" customWidth="1"/>
    <col min="13062" max="13062" width="10" style="42" customWidth="1"/>
    <col min="13063" max="13063" width="11" style="42" customWidth="1"/>
    <col min="13064" max="13064" width="16.5703125" style="42" customWidth="1"/>
    <col min="13065" max="13314" width="9.140625" style="42"/>
    <col min="13315" max="13315" width="6.28515625" style="42" customWidth="1"/>
    <col min="13316" max="13316" width="14.42578125" style="42" customWidth="1"/>
    <col min="13317" max="13317" width="52.5703125" style="42" customWidth="1"/>
    <col min="13318" max="13318" width="10" style="42" customWidth="1"/>
    <col min="13319" max="13319" width="11" style="42" customWidth="1"/>
    <col min="13320" max="13320" width="16.5703125" style="42" customWidth="1"/>
    <col min="13321" max="13570" width="9.140625" style="42"/>
    <col min="13571" max="13571" width="6.28515625" style="42" customWidth="1"/>
    <col min="13572" max="13572" width="14.42578125" style="42" customWidth="1"/>
    <col min="13573" max="13573" width="52.5703125" style="42" customWidth="1"/>
    <col min="13574" max="13574" width="10" style="42" customWidth="1"/>
    <col min="13575" max="13575" width="11" style="42" customWidth="1"/>
    <col min="13576" max="13576" width="16.5703125" style="42" customWidth="1"/>
    <col min="13577" max="13826" width="9.140625" style="42"/>
    <col min="13827" max="13827" width="6.28515625" style="42" customWidth="1"/>
    <col min="13828" max="13828" width="14.42578125" style="42" customWidth="1"/>
    <col min="13829" max="13829" width="52.5703125" style="42" customWidth="1"/>
    <col min="13830" max="13830" width="10" style="42" customWidth="1"/>
    <col min="13831" max="13831" width="11" style="42" customWidth="1"/>
    <col min="13832" max="13832" width="16.5703125" style="42" customWidth="1"/>
    <col min="13833" max="14082" width="9.140625" style="42"/>
    <col min="14083" max="14083" width="6.28515625" style="42" customWidth="1"/>
    <col min="14084" max="14084" width="14.42578125" style="42" customWidth="1"/>
    <col min="14085" max="14085" width="52.5703125" style="42" customWidth="1"/>
    <col min="14086" max="14086" width="10" style="42" customWidth="1"/>
    <col min="14087" max="14087" width="11" style="42" customWidth="1"/>
    <col min="14088" max="14088" width="16.5703125" style="42" customWidth="1"/>
    <col min="14089" max="14338" width="9.140625" style="42"/>
    <col min="14339" max="14339" width="6.28515625" style="42" customWidth="1"/>
    <col min="14340" max="14340" width="14.42578125" style="42" customWidth="1"/>
    <col min="14341" max="14341" width="52.5703125" style="42" customWidth="1"/>
    <col min="14342" max="14342" width="10" style="42" customWidth="1"/>
    <col min="14343" max="14343" width="11" style="42" customWidth="1"/>
    <col min="14344" max="14344" width="16.5703125" style="42" customWidth="1"/>
    <col min="14345" max="14594" width="9.140625" style="42"/>
    <col min="14595" max="14595" width="6.28515625" style="42" customWidth="1"/>
    <col min="14596" max="14596" width="14.42578125" style="42" customWidth="1"/>
    <col min="14597" max="14597" width="52.5703125" style="42" customWidth="1"/>
    <col min="14598" max="14598" width="10" style="42" customWidth="1"/>
    <col min="14599" max="14599" width="11" style="42" customWidth="1"/>
    <col min="14600" max="14600" width="16.5703125" style="42" customWidth="1"/>
    <col min="14601" max="14850" width="9.140625" style="42"/>
    <col min="14851" max="14851" width="6.28515625" style="42" customWidth="1"/>
    <col min="14852" max="14852" width="14.42578125" style="42" customWidth="1"/>
    <col min="14853" max="14853" width="52.5703125" style="42" customWidth="1"/>
    <col min="14854" max="14854" width="10" style="42" customWidth="1"/>
    <col min="14855" max="14855" width="11" style="42" customWidth="1"/>
    <col min="14856" max="14856" width="16.5703125" style="42" customWidth="1"/>
    <col min="14857" max="15106" width="9.140625" style="42"/>
    <col min="15107" max="15107" width="6.28515625" style="42" customWidth="1"/>
    <col min="15108" max="15108" width="14.42578125" style="42" customWidth="1"/>
    <col min="15109" max="15109" width="52.5703125" style="42" customWidth="1"/>
    <col min="15110" max="15110" width="10" style="42" customWidth="1"/>
    <col min="15111" max="15111" width="11" style="42" customWidth="1"/>
    <col min="15112" max="15112" width="16.5703125" style="42" customWidth="1"/>
    <col min="15113" max="15362" width="9.140625" style="42"/>
    <col min="15363" max="15363" width="6.28515625" style="42" customWidth="1"/>
    <col min="15364" max="15364" width="14.42578125" style="42" customWidth="1"/>
    <col min="15365" max="15365" width="52.5703125" style="42" customWidth="1"/>
    <col min="15366" max="15366" width="10" style="42" customWidth="1"/>
    <col min="15367" max="15367" width="11" style="42" customWidth="1"/>
    <col min="15368" max="15368" width="16.5703125" style="42" customWidth="1"/>
    <col min="15369" max="15618" width="9.140625" style="42"/>
    <col min="15619" max="15619" width="6.28515625" style="42" customWidth="1"/>
    <col min="15620" max="15620" width="14.42578125" style="42" customWidth="1"/>
    <col min="15621" max="15621" width="52.5703125" style="42" customWidth="1"/>
    <col min="15622" max="15622" width="10" style="42" customWidth="1"/>
    <col min="15623" max="15623" width="11" style="42" customWidth="1"/>
    <col min="15624" max="15624" width="16.5703125" style="42" customWidth="1"/>
    <col min="15625" max="15874" width="9.140625" style="42"/>
    <col min="15875" max="15875" width="6.28515625" style="42" customWidth="1"/>
    <col min="15876" max="15876" width="14.42578125" style="42" customWidth="1"/>
    <col min="15877" max="15877" width="52.5703125" style="42" customWidth="1"/>
    <col min="15878" max="15878" width="10" style="42" customWidth="1"/>
    <col min="15879" max="15879" width="11" style="42" customWidth="1"/>
    <col min="15880" max="15880" width="16.5703125" style="42" customWidth="1"/>
    <col min="15881" max="16130" width="9.140625" style="42"/>
    <col min="16131" max="16131" width="6.28515625" style="42" customWidth="1"/>
    <col min="16132" max="16132" width="14.42578125" style="42" customWidth="1"/>
    <col min="16133" max="16133" width="52.5703125" style="42" customWidth="1"/>
    <col min="16134" max="16134" width="10" style="42" customWidth="1"/>
    <col min="16135" max="16135" width="11" style="42" customWidth="1"/>
    <col min="16136" max="16136" width="16.5703125" style="42" customWidth="1"/>
    <col min="16137" max="16384" width="9.140625" style="42"/>
  </cols>
  <sheetData>
    <row r="1" spans="1:19" s="2" customFormat="1" ht="18" thickTop="1" thickBot="1">
      <c r="A1" s="1"/>
      <c r="H1" s="3" t="s">
        <v>0</v>
      </c>
      <c r="I1" s="237"/>
      <c r="J1" s="42"/>
      <c r="K1" s="42"/>
      <c r="L1" s="15"/>
      <c r="M1" s="237"/>
      <c r="N1" s="237"/>
      <c r="O1" s="16"/>
      <c r="P1" s="278" t="s">
        <v>19</v>
      </c>
      <c r="Q1" s="339"/>
      <c r="R1" s="339"/>
      <c r="S1" s="279"/>
    </row>
    <row r="2" spans="1:19" s="2" customFormat="1" ht="16.5" customHeight="1" thickTop="1">
      <c r="A2" s="262" t="s">
        <v>317</v>
      </c>
      <c r="B2" s="262"/>
      <c r="C2" s="262"/>
      <c r="D2" s="262"/>
      <c r="E2" s="262"/>
      <c r="F2" s="262"/>
      <c r="G2" s="262"/>
      <c r="H2" s="262"/>
      <c r="I2" s="281" t="s">
        <v>318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</row>
    <row r="3" spans="1:19" ht="11.25" customHeight="1">
      <c r="I3" s="237"/>
      <c r="L3" s="15"/>
      <c r="M3" s="237"/>
      <c r="N3" s="237"/>
      <c r="O3" s="16"/>
      <c r="P3" s="16"/>
      <c r="Q3" s="16"/>
      <c r="R3" s="16"/>
    </row>
    <row r="4" spans="1:19">
      <c r="A4" s="263" t="s">
        <v>1</v>
      </c>
      <c r="B4" s="263"/>
      <c r="C4" s="42" t="s">
        <v>2</v>
      </c>
      <c r="I4" s="233" t="s">
        <v>1</v>
      </c>
      <c r="K4" s="42" t="s">
        <v>2</v>
      </c>
      <c r="L4" s="15"/>
      <c r="M4" s="237"/>
      <c r="N4" s="237"/>
      <c r="O4" s="16"/>
      <c r="P4" s="16"/>
      <c r="Q4" s="16"/>
      <c r="R4" s="16"/>
    </row>
    <row r="5" spans="1:19">
      <c r="A5" s="263" t="s">
        <v>3</v>
      </c>
      <c r="B5" s="263"/>
      <c r="C5" s="42" t="s">
        <v>32</v>
      </c>
      <c r="I5" s="233" t="s">
        <v>3</v>
      </c>
      <c r="K5" s="42" t="s">
        <v>32</v>
      </c>
      <c r="L5" s="15"/>
      <c r="M5" s="237"/>
      <c r="N5" s="237"/>
      <c r="O5" s="16"/>
      <c r="P5" s="16"/>
      <c r="Q5" s="16"/>
      <c r="R5" s="16"/>
    </row>
    <row r="6" spans="1:19">
      <c r="A6" s="263" t="s">
        <v>4</v>
      </c>
      <c r="B6" s="263"/>
      <c r="C6" s="42" t="s">
        <v>97</v>
      </c>
      <c r="I6" s="233" t="s">
        <v>4</v>
      </c>
      <c r="K6" s="42" t="s">
        <v>97</v>
      </c>
      <c r="L6" s="15"/>
      <c r="M6" s="237"/>
      <c r="N6" s="237"/>
      <c r="O6" s="16"/>
      <c r="P6" s="16"/>
      <c r="Q6" s="16"/>
      <c r="R6" s="16"/>
    </row>
    <row r="7" spans="1:19">
      <c r="A7" s="263" t="s">
        <v>5</v>
      </c>
      <c r="B7" s="263"/>
      <c r="C7" s="42" t="s">
        <v>432</v>
      </c>
      <c r="I7" s="233" t="s">
        <v>5</v>
      </c>
      <c r="K7" s="42" t="s">
        <v>432</v>
      </c>
      <c r="L7" s="15"/>
      <c r="M7" s="237"/>
      <c r="N7" s="237"/>
      <c r="O7" s="16"/>
      <c r="P7" s="16"/>
      <c r="Q7" s="16"/>
      <c r="R7" s="16"/>
    </row>
    <row r="8" spans="1:19" ht="11.25" customHeight="1">
      <c r="I8" s="237"/>
      <c r="L8" s="15"/>
      <c r="M8" s="237"/>
      <c r="N8" s="237"/>
      <c r="O8" s="16"/>
      <c r="P8" s="16"/>
      <c r="Q8" s="16"/>
      <c r="R8" s="16"/>
    </row>
    <row r="9" spans="1:19" ht="23.2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71" t="s">
        <v>153</v>
      </c>
      <c r="G9" s="271" t="s">
        <v>154</v>
      </c>
      <c r="H9" s="266" t="s">
        <v>22</v>
      </c>
      <c r="I9" s="266" t="s">
        <v>6</v>
      </c>
      <c r="J9" s="267" t="s">
        <v>7</v>
      </c>
      <c r="K9" s="268"/>
      <c r="L9" s="282" t="s">
        <v>8</v>
      </c>
      <c r="M9" s="254" t="s">
        <v>20</v>
      </c>
      <c r="N9" s="255"/>
      <c r="O9" s="275"/>
      <c r="P9" s="264" t="s">
        <v>21</v>
      </c>
      <c r="Q9" s="271" t="s">
        <v>153</v>
      </c>
      <c r="R9" s="271" t="s">
        <v>154</v>
      </c>
      <c r="S9" s="266" t="s">
        <v>22</v>
      </c>
    </row>
    <row r="10" spans="1:19" ht="23.25" customHeight="1">
      <c r="A10" s="266"/>
      <c r="B10" s="269"/>
      <c r="C10" s="270"/>
      <c r="D10" s="266"/>
      <c r="E10" s="272"/>
      <c r="F10" s="272"/>
      <c r="G10" s="272"/>
      <c r="H10" s="266"/>
      <c r="I10" s="266"/>
      <c r="J10" s="269"/>
      <c r="K10" s="270"/>
      <c r="L10" s="282"/>
      <c r="M10" s="32" t="s">
        <v>23</v>
      </c>
      <c r="N10" s="234" t="s">
        <v>24</v>
      </c>
      <c r="O10" s="18" t="s">
        <v>25</v>
      </c>
      <c r="P10" s="265"/>
      <c r="Q10" s="272"/>
      <c r="R10" s="272"/>
      <c r="S10" s="266"/>
    </row>
    <row r="11" spans="1:19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 t="shared" ref="F11:H11" si="0">E11-1</f>
        <v>-5</v>
      </c>
      <c r="G11" s="5">
        <f t="shared" si="0"/>
        <v>-6</v>
      </c>
      <c r="H11" s="5">
        <f t="shared" si="0"/>
        <v>-7</v>
      </c>
      <c r="I11" s="5">
        <v>-1</v>
      </c>
      <c r="J11" s="286">
        <f>I11-1</f>
        <v>-2</v>
      </c>
      <c r="K11" s="287"/>
      <c r="L11" s="19">
        <f>J11-1</f>
        <v>-3</v>
      </c>
      <c r="M11" s="5">
        <f>L11-1</f>
        <v>-4</v>
      </c>
      <c r="N11" s="5">
        <f>M11-1</f>
        <v>-5</v>
      </c>
      <c r="O11" s="20" t="s">
        <v>26</v>
      </c>
      <c r="P11" s="20" t="s">
        <v>27</v>
      </c>
      <c r="Q11" s="20" t="s">
        <v>28</v>
      </c>
      <c r="R11" s="20" t="s">
        <v>155</v>
      </c>
      <c r="S11" s="20" t="s">
        <v>156</v>
      </c>
    </row>
    <row r="12" spans="1:19" ht="18" customHeight="1">
      <c r="A12" s="37"/>
      <c r="B12" s="38" t="s">
        <v>62</v>
      </c>
      <c r="C12" s="39"/>
      <c r="D12" s="40"/>
      <c r="E12" s="40"/>
      <c r="F12" s="40"/>
      <c r="G12" s="40"/>
      <c r="H12" s="40"/>
      <c r="I12" s="22"/>
      <c r="J12" s="300" t="s">
        <v>62</v>
      </c>
      <c r="K12" s="301"/>
      <c r="L12" s="6"/>
      <c r="M12" s="7"/>
      <c r="N12" s="7"/>
      <c r="O12" s="24"/>
      <c r="P12" s="24"/>
      <c r="Q12" s="24"/>
      <c r="R12" s="24"/>
      <c r="S12" s="23"/>
    </row>
    <row r="13" spans="1:19" ht="20.25" customHeight="1">
      <c r="A13" s="24">
        <v>1</v>
      </c>
      <c r="B13" s="252" t="s">
        <v>435</v>
      </c>
      <c r="C13" s="253"/>
      <c r="D13" s="6" t="s">
        <v>76</v>
      </c>
      <c r="E13" s="7">
        <v>10</v>
      </c>
      <c r="F13" s="145" t="s">
        <v>177</v>
      </c>
      <c r="G13" s="7">
        <f>0.002*10</f>
        <v>0.02</v>
      </c>
      <c r="H13" s="33"/>
      <c r="I13" s="22">
        <f>A13</f>
        <v>1</v>
      </c>
      <c r="J13" s="393"/>
      <c r="K13" s="394"/>
      <c r="L13" s="6" t="str">
        <f>D13</f>
        <v>dokumen</v>
      </c>
      <c r="M13" s="6">
        <f>E13</f>
        <v>10</v>
      </c>
      <c r="N13" s="6">
        <f>M13</f>
        <v>10</v>
      </c>
      <c r="O13" s="6">
        <v>100</v>
      </c>
      <c r="P13" s="6"/>
      <c r="Q13" s="6" t="str">
        <f>F13</f>
        <v>II.B.6.a</v>
      </c>
      <c r="R13" s="6">
        <f>G13</f>
        <v>0.02</v>
      </c>
      <c r="S13" s="23"/>
    </row>
    <row r="14" spans="1:19" ht="20.25" customHeight="1">
      <c r="A14" s="24">
        <v>2</v>
      </c>
      <c r="B14" s="252" t="s">
        <v>405</v>
      </c>
      <c r="C14" s="253"/>
      <c r="D14" s="6" t="s">
        <v>76</v>
      </c>
      <c r="E14" s="7">
        <v>2</v>
      </c>
      <c r="F14" s="7"/>
      <c r="G14" s="7"/>
      <c r="H14" s="33"/>
      <c r="I14" s="22">
        <f t="shared" ref="I14:J31" si="1">A14</f>
        <v>2</v>
      </c>
      <c r="J14" s="393" t="str">
        <f t="shared" si="1"/>
        <v>Membuat cover publikasi Produksi Tanaman Biofarmaka Jambi 2021</v>
      </c>
      <c r="K14" s="394"/>
      <c r="L14" s="6" t="str">
        <f t="shared" ref="L14:M31" si="2">D14</f>
        <v>dokumen</v>
      </c>
      <c r="M14" s="6">
        <f t="shared" si="2"/>
        <v>2</v>
      </c>
      <c r="N14" s="6">
        <f t="shared" ref="N14:N31" si="3">M14</f>
        <v>2</v>
      </c>
      <c r="O14" s="6">
        <v>100</v>
      </c>
      <c r="P14" s="24"/>
      <c r="Q14" s="6">
        <f t="shared" ref="Q14:Q37" si="4">F14</f>
        <v>0</v>
      </c>
      <c r="R14" s="6">
        <f t="shared" ref="R14:R37" si="5">G14</f>
        <v>0</v>
      </c>
      <c r="S14" s="23"/>
    </row>
    <row r="15" spans="1:19" ht="20.25" customHeight="1">
      <c r="A15" s="24">
        <v>3</v>
      </c>
      <c r="B15" s="252" t="s">
        <v>406</v>
      </c>
      <c r="C15" s="253"/>
      <c r="D15" s="6" t="s">
        <v>76</v>
      </c>
      <c r="E15" s="7">
        <v>2</v>
      </c>
      <c r="F15" s="7"/>
      <c r="G15" s="7"/>
      <c r="H15" s="33"/>
      <c r="I15" s="22">
        <f t="shared" si="1"/>
        <v>3</v>
      </c>
      <c r="J15" s="393" t="str">
        <f t="shared" si="1"/>
        <v>Membuat infografis publikasi Produksi Tanaman Biofarmaka Jambi 2021</v>
      </c>
      <c r="K15" s="394"/>
      <c r="L15" s="6" t="str">
        <f t="shared" si="2"/>
        <v>dokumen</v>
      </c>
      <c r="M15" s="6">
        <f t="shared" si="2"/>
        <v>2</v>
      </c>
      <c r="N15" s="6">
        <f t="shared" si="3"/>
        <v>2</v>
      </c>
      <c r="O15" s="6">
        <v>100</v>
      </c>
      <c r="P15" s="24"/>
      <c r="Q15" s="6">
        <f t="shared" si="4"/>
        <v>0</v>
      </c>
      <c r="R15" s="6">
        <f t="shared" si="5"/>
        <v>0</v>
      </c>
      <c r="S15" s="23"/>
    </row>
    <row r="16" spans="1:19" ht="20.25" customHeight="1">
      <c r="A16" s="24">
        <v>4</v>
      </c>
      <c r="B16" s="252" t="s">
        <v>407</v>
      </c>
      <c r="C16" s="253"/>
      <c r="D16" s="6" t="s">
        <v>84</v>
      </c>
      <c r="E16" s="7">
        <v>5</v>
      </c>
      <c r="F16" s="7"/>
      <c r="G16" s="7"/>
      <c r="H16" s="33"/>
      <c r="I16" s="22">
        <f t="shared" si="1"/>
        <v>4</v>
      </c>
      <c r="J16" s="393" t="str">
        <f t="shared" si="1"/>
        <v>Membuat analisis deskriptif publikasi Produksi Tanaman Biofarmaka Jambi 2021</v>
      </c>
      <c r="K16" s="394"/>
      <c r="L16" s="6" t="str">
        <f t="shared" si="2"/>
        <v>halaman</v>
      </c>
      <c r="M16" s="6">
        <f t="shared" si="2"/>
        <v>5</v>
      </c>
      <c r="N16" s="6">
        <f t="shared" si="3"/>
        <v>5</v>
      </c>
      <c r="O16" s="6">
        <v>100</v>
      </c>
      <c r="P16" s="24"/>
      <c r="Q16" s="6">
        <f t="shared" si="4"/>
        <v>0</v>
      </c>
      <c r="R16" s="6">
        <f t="shared" si="5"/>
        <v>0</v>
      </c>
      <c r="S16" s="23"/>
    </row>
    <row r="17" spans="1:19" ht="20.25" customHeight="1">
      <c r="A17" s="24">
        <v>5</v>
      </c>
      <c r="B17" s="252" t="s">
        <v>408</v>
      </c>
      <c r="C17" s="253"/>
      <c r="D17" s="6" t="s">
        <v>87</v>
      </c>
      <c r="E17" s="7">
        <v>22</v>
      </c>
      <c r="F17" s="7"/>
      <c r="G17" s="7"/>
      <c r="H17" s="33"/>
      <c r="I17" s="22">
        <f t="shared" si="1"/>
        <v>5</v>
      </c>
      <c r="J17" s="393" t="str">
        <f t="shared" si="1"/>
        <v>Membuat tabel-tabel pada publikasi Produksi Tanaman Biofarmaka Jambi 2021</v>
      </c>
      <c r="K17" s="394"/>
      <c r="L17" s="6" t="str">
        <f t="shared" si="2"/>
        <v>tabel</v>
      </c>
      <c r="M17" s="6">
        <f t="shared" si="2"/>
        <v>22</v>
      </c>
      <c r="N17" s="6">
        <f t="shared" si="3"/>
        <v>22</v>
      </c>
      <c r="O17" s="6">
        <v>100</v>
      </c>
      <c r="P17" s="24"/>
      <c r="Q17" s="6">
        <f t="shared" si="4"/>
        <v>0</v>
      </c>
      <c r="R17" s="6">
        <f t="shared" si="5"/>
        <v>0</v>
      </c>
      <c r="S17" s="23"/>
    </row>
    <row r="18" spans="1:19" ht="20.25" customHeight="1">
      <c r="A18" s="24">
        <v>6</v>
      </c>
      <c r="B18" s="252" t="s">
        <v>433</v>
      </c>
      <c r="C18" s="253"/>
      <c r="D18" s="6" t="s">
        <v>88</v>
      </c>
      <c r="E18" s="7">
        <v>4</v>
      </c>
      <c r="F18" s="7"/>
      <c r="G18" s="7"/>
      <c r="H18" s="33"/>
      <c r="I18" s="22">
        <f t="shared" ref="I18" si="6">A18</f>
        <v>6</v>
      </c>
      <c r="J18" s="393" t="str">
        <f t="shared" ref="J18" si="7">B18</f>
        <v>Membuat gambar/grafik pada publikasi Produksi Tanaman Biofarmaka Jambi 2021</v>
      </c>
      <c r="K18" s="394"/>
      <c r="L18" s="6" t="str">
        <f t="shared" ref="L18" si="8">D18</f>
        <v>gambar</v>
      </c>
      <c r="M18" s="6">
        <f t="shared" ref="M18" si="9">E18</f>
        <v>4</v>
      </c>
      <c r="N18" s="6">
        <f t="shared" ref="N18" si="10">M18</f>
        <v>4</v>
      </c>
      <c r="O18" s="6">
        <v>100</v>
      </c>
      <c r="P18" s="24"/>
      <c r="Q18" s="6">
        <f t="shared" si="4"/>
        <v>0</v>
      </c>
      <c r="R18" s="6">
        <f t="shared" si="5"/>
        <v>0</v>
      </c>
      <c r="S18" s="23"/>
    </row>
    <row r="19" spans="1:19" ht="20.25" customHeight="1">
      <c r="A19" s="24">
        <v>7</v>
      </c>
      <c r="B19" s="252" t="s">
        <v>409</v>
      </c>
      <c r="C19" s="253"/>
      <c r="D19" s="6" t="s">
        <v>337</v>
      </c>
      <c r="E19" s="7">
        <v>1</v>
      </c>
      <c r="F19" s="7"/>
      <c r="G19" s="7"/>
      <c r="H19" s="33"/>
      <c r="I19" s="22">
        <f t="shared" si="1"/>
        <v>7</v>
      </c>
      <c r="J19" s="393" t="str">
        <f t="shared" si="1"/>
        <v>Menyusun publikasi Produksi Tanaman Biofarmaka Jambi 2021</v>
      </c>
      <c r="K19" s="394"/>
      <c r="L19" s="6" t="str">
        <f t="shared" si="2"/>
        <v>buku</v>
      </c>
      <c r="M19" s="6">
        <f t="shared" si="2"/>
        <v>1</v>
      </c>
      <c r="N19" s="6">
        <f t="shared" si="3"/>
        <v>1</v>
      </c>
      <c r="O19" s="6">
        <v>100</v>
      </c>
      <c r="P19" s="24"/>
      <c r="Q19" s="6">
        <f t="shared" si="4"/>
        <v>0</v>
      </c>
      <c r="R19" s="6">
        <f t="shared" si="5"/>
        <v>0</v>
      </c>
      <c r="S19" s="23"/>
    </row>
    <row r="20" spans="1:19" ht="33.75" customHeight="1">
      <c r="A20" s="24">
        <v>8</v>
      </c>
      <c r="B20" s="252" t="s">
        <v>410</v>
      </c>
      <c r="C20" s="253"/>
      <c r="D20" s="6" t="s">
        <v>11</v>
      </c>
      <c r="E20" s="7">
        <v>2</v>
      </c>
      <c r="F20" s="7"/>
      <c r="G20" s="7"/>
      <c r="H20" s="33"/>
      <c r="I20" s="22">
        <f t="shared" si="1"/>
        <v>8</v>
      </c>
      <c r="J20" s="393" t="str">
        <f t="shared" si="1"/>
        <v>Mengirim hasil updating DPP-UTL 2022 dari Dinas Perikanan dan Pertanian Provinsi Jambi ke kabupaten/kota untuk dikonfirmasi ke dinas terkait masing-masing</v>
      </c>
      <c r="K20" s="394"/>
      <c r="L20" s="6" t="str">
        <f t="shared" si="2"/>
        <v>file</v>
      </c>
      <c r="M20" s="6">
        <f t="shared" si="2"/>
        <v>2</v>
      </c>
      <c r="N20" s="6">
        <f t="shared" si="3"/>
        <v>2</v>
      </c>
      <c r="O20" s="6">
        <v>100</v>
      </c>
      <c r="P20" s="24"/>
      <c r="Q20" s="6">
        <f t="shared" si="4"/>
        <v>0</v>
      </c>
      <c r="R20" s="6">
        <f t="shared" si="5"/>
        <v>0</v>
      </c>
      <c r="S20" s="23"/>
    </row>
    <row r="21" spans="1:19" ht="21" customHeight="1">
      <c r="A21" s="24">
        <v>9</v>
      </c>
      <c r="B21" s="252" t="s">
        <v>436</v>
      </c>
      <c r="C21" s="253"/>
      <c r="D21" s="6" t="s">
        <v>76</v>
      </c>
      <c r="E21" s="7">
        <v>3</v>
      </c>
      <c r="F21" s="145" t="s">
        <v>177</v>
      </c>
      <c r="G21" s="7">
        <f>0.003*3</f>
        <v>9.0000000000000011E-3</v>
      </c>
      <c r="H21" s="33"/>
      <c r="I21" s="22">
        <f t="shared" si="1"/>
        <v>9</v>
      </c>
      <c r="J21" s="393" t="str">
        <f t="shared" si="1"/>
        <v>Melakukan pemeriksaan dan entri Survei Perkebunan tahunan 2021</v>
      </c>
      <c r="K21" s="394"/>
      <c r="L21" s="6" t="str">
        <f t="shared" si="2"/>
        <v>dokumen</v>
      </c>
      <c r="M21" s="6">
        <f t="shared" si="2"/>
        <v>3</v>
      </c>
      <c r="N21" s="6">
        <f t="shared" si="3"/>
        <v>3</v>
      </c>
      <c r="O21" s="6">
        <v>100</v>
      </c>
      <c r="P21" s="24"/>
      <c r="Q21" s="6" t="str">
        <f t="shared" si="4"/>
        <v>II.B.6.a</v>
      </c>
      <c r="R21" s="6">
        <f t="shared" si="5"/>
        <v>9.0000000000000011E-3</v>
      </c>
      <c r="S21" s="23"/>
    </row>
    <row r="22" spans="1:19" ht="21" customHeight="1">
      <c r="A22" s="24">
        <v>10</v>
      </c>
      <c r="B22" s="252" t="s">
        <v>411</v>
      </c>
      <c r="C22" s="253"/>
      <c r="D22" s="6" t="s">
        <v>11</v>
      </c>
      <c r="E22" s="7">
        <v>4</v>
      </c>
      <c r="F22" s="7"/>
      <c r="G22" s="7"/>
      <c r="H22" s="33"/>
      <c r="I22" s="22">
        <f t="shared" si="1"/>
        <v>10</v>
      </c>
      <c r="J22" s="393" t="str">
        <f t="shared" si="1"/>
        <v>Mengisi monev survei perkebunan tahun 2021 dan 2022, KPPT, survei perikanan triwulanan</v>
      </c>
      <c r="K22" s="394"/>
      <c r="L22" s="6" t="str">
        <f t="shared" si="2"/>
        <v>file</v>
      </c>
      <c r="M22" s="6">
        <f t="shared" si="2"/>
        <v>4</v>
      </c>
      <c r="N22" s="6">
        <f t="shared" si="3"/>
        <v>4</v>
      </c>
      <c r="O22" s="6">
        <v>100</v>
      </c>
      <c r="P22" s="24"/>
      <c r="Q22" s="6">
        <f t="shared" si="4"/>
        <v>0</v>
      </c>
      <c r="R22" s="6">
        <f t="shared" si="5"/>
        <v>0</v>
      </c>
      <c r="S22" s="23"/>
    </row>
    <row r="23" spans="1:19" ht="21" customHeight="1">
      <c r="A23" s="24">
        <v>11</v>
      </c>
      <c r="B23" s="252" t="s">
        <v>412</v>
      </c>
      <c r="C23" s="253"/>
      <c r="D23" s="6" t="s">
        <v>11</v>
      </c>
      <c r="E23" s="7">
        <v>1</v>
      </c>
      <c r="F23" s="7"/>
      <c r="G23" s="7"/>
      <c r="H23" s="33"/>
      <c r="I23" s="22">
        <f t="shared" si="1"/>
        <v>11</v>
      </c>
      <c r="J23" s="393" t="str">
        <f t="shared" si="1"/>
        <v>Melakukan pengecekan direktori perkebunan bulanan 2022 di SEDAPP Online dengan direktori DPP</v>
      </c>
      <c r="K23" s="394"/>
      <c r="L23" s="6" t="str">
        <f t="shared" si="2"/>
        <v>file</v>
      </c>
      <c r="M23" s="6">
        <f t="shared" si="2"/>
        <v>1</v>
      </c>
      <c r="N23" s="6">
        <f t="shared" si="3"/>
        <v>1</v>
      </c>
      <c r="O23" s="6">
        <v>100</v>
      </c>
      <c r="P23" s="24"/>
      <c r="Q23" s="6">
        <f t="shared" si="4"/>
        <v>0</v>
      </c>
      <c r="R23" s="6">
        <f t="shared" si="5"/>
        <v>0</v>
      </c>
      <c r="S23" s="23"/>
    </row>
    <row r="24" spans="1:19" ht="21" customHeight="1">
      <c r="A24" s="24">
        <v>12</v>
      </c>
      <c r="B24" s="343" t="s">
        <v>413</v>
      </c>
      <c r="C24" s="344"/>
      <c r="D24" s="6" t="s">
        <v>76</v>
      </c>
      <c r="E24" s="7">
        <v>1</v>
      </c>
      <c r="F24" s="7" t="s">
        <v>382</v>
      </c>
      <c r="G24" s="7">
        <v>3.5000000000000003E-2</v>
      </c>
      <c r="H24" s="33"/>
      <c r="I24" s="22">
        <f t="shared" si="1"/>
        <v>12</v>
      </c>
      <c r="J24" s="393" t="str">
        <f t="shared" si="1"/>
        <v>Melakukan pencacahan Survei Kehutanan DKT Provinsi triwulan 1 2022 ke Dinas Kehutanan Prov. Jambi</v>
      </c>
      <c r="K24" s="394"/>
      <c r="L24" s="6" t="str">
        <f t="shared" si="2"/>
        <v>dokumen</v>
      </c>
      <c r="M24" s="6">
        <f t="shared" si="2"/>
        <v>1</v>
      </c>
      <c r="N24" s="6">
        <f t="shared" si="3"/>
        <v>1</v>
      </c>
      <c r="O24" s="6">
        <v>100</v>
      </c>
      <c r="P24" s="24"/>
      <c r="Q24" s="6" t="str">
        <f t="shared" si="4"/>
        <v>II.B.2.c</v>
      </c>
      <c r="R24" s="6">
        <f t="shared" si="5"/>
        <v>3.5000000000000003E-2</v>
      </c>
      <c r="S24" s="23"/>
    </row>
    <row r="25" spans="1:19" ht="21" customHeight="1">
      <c r="A25" s="24">
        <v>13</v>
      </c>
      <c r="B25" s="252" t="s">
        <v>414</v>
      </c>
      <c r="C25" s="253"/>
      <c r="D25" s="6" t="s">
        <v>11</v>
      </c>
      <c r="E25" s="7">
        <v>1</v>
      </c>
      <c r="F25" s="7"/>
      <c r="G25" s="7"/>
      <c r="H25" s="33"/>
      <c r="I25" s="22">
        <f t="shared" si="1"/>
        <v>13</v>
      </c>
      <c r="J25" s="393" t="str">
        <f t="shared" si="1"/>
        <v>Mengisi form biodata kontak person Dinas Kehutanan untuk acara tanggal 8 Juni 2022</v>
      </c>
      <c r="K25" s="394"/>
      <c r="L25" s="6" t="str">
        <f t="shared" si="2"/>
        <v>file</v>
      </c>
      <c r="M25" s="6">
        <f t="shared" si="2"/>
        <v>1</v>
      </c>
      <c r="N25" s="6">
        <f t="shared" si="3"/>
        <v>1</v>
      </c>
      <c r="O25" s="6">
        <v>100</v>
      </c>
      <c r="P25" s="24"/>
      <c r="Q25" s="6">
        <f t="shared" si="4"/>
        <v>0</v>
      </c>
      <c r="R25" s="6">
        <f t="shared" si="5"/>
        <v>0</v>
      </c>
      <c r="S25" s="23"/>
    </row>
    <row r="26" spans="1:19" ht="21" customHeight="1">
      <c r="A26" s="24">
        <v>14</v>
      </c>
      <c r="B26" s="252" t="s">
        <v>415</v>
      </c>
      <c r="C26" s="253"/>
      <c r="D26" s="6" t="s">
        <v>11</v>
      </c>
      <c r="E26" s="7">
        <v>1</v>
      </c>
      <c r="F26" s="7"/>
      <c r="G26" s="7"/>
      <c r="H26" s="33"/>
      <c r="I26" s="22">
        <f t="shared" si="1"/>
        <v>14</v>
      </c>
      <c r="J26" s="393" t="str">
        <f t="shared" si="1"/>
        <v>Melakukan pengecekan direktori perkebunan bulanan 2022 di SEDAPP Online dengan direktori 2021</v>
      </c>
      <c r="K26" s="394"/>
      <c r="L26" s="6" t="str">
        <f t="shared" si="2"/>
        <v>file</v>
      </c>
      <c r="M26" s="6">
        <f t="shared" si="2"/>
        <v>1</v>
      </c>
      <c r="N26" s="6">
        <f t="shared" si="3"/>
        <v>1</v>
      </c>
      <c r="O26" s="6">
        <v>100</v>
      </c>
      <c r="P26" s="24"/>
      <c r="Q26" s="6">
        <f t="shared" si="4"/>
        <v>0</v>
      </c>
      <c r="R26" s="6">
        <f t="shared" si="5"/>
        <v>0</v>
      </c>
      <c r="S26" s="23"/>
    </row>
    <row r="27" spans="1:19" ht="21" customHeight="1">
      <c r="A27" s="24">
        <v>15</v>
      </c>
      <c r="B27" s="252" t="s">
        <v>416</v>
      </c>
      <c r="C27" s="253"/>
      <c r="D27" s="6" t="s">
        <v>348</v>
      </c>
      <c r="E27" s="7">
        <v>1</v>
      </c>
      <c r="F27" s="7"/>
      <c r="G27" s="7"/>
      <c r="H27" s="33"/>
      <c r="I27" s="22">
        <f t="shared" si="1"/>
        <v>15</v>
      </c>
      <c r="J27" s="393" t="str">
        <f t="shared" si="1"/>
        <v>Melakukan koordinasi ke Dinas Kehutanan Prov. Jambi terkait undangan rakor tanggal 8 Juni 2022</v>
      </c>
      <c r="K27" s="394"/>
      <c r="L27" s="6" t="str">
        <f t="shared" si="2"/>
        <v>pertemuan</v>
      </c>
      <c r="M27" s="6">
        <f t="shared" si="2"/>
        <v>1</v>
      </c>
      <c r="N27" s="6">
        <f t="shared" si="3"/>
        <v>1</v>
      </c>
      <c r="O27" s="6">
        <v>100</v>
      </c>
      <c r="P27" s="24"/>
      <c r="Q27" s="6">
        <f t="shared" si="4"/>
        <v>0</v>
      </c>
      <c r="R27" s="6">
        <f t="shared" si="5"/>
        <v>0</v>
      </c>
      <c r="S27" s="23"/>
    </row>
    <row r="28" spans="1:19" ht="21" customHeight="1">
      <c r="A28" s="24">
        <v>16</v>
      </c>
      <c r="B28" s="252" t="s">
        <v>417</v>
      </c>
      <c r="C28" s="253"/>
      <c r="D28" s="6" t="s">
        <v>149</v>
      </c>
      <c r="E28" s="7">
        <v>13</v>
      </c>
      <c r="F28" s="7"/>
      <c r="G28" s="7"/>
      <c r="H28" s="33"/>
      <c r="I28" s="22">
        <f>A28</f>
        <v>16</v>
      </c>
      <c r="J28" s="393" t="str">
        <f t="shared" si="1"/>
        <v>Melakukan assignment admin kabkot Survei KPPT Bulan Mei 2022</v>
      </c>
      <c r="K28" s="394"/>
      <c r="L28" s="6" t="str">
        <f t="shared" si="2"/>
        <v>sampel</v>
      </c>
      <c r="M28" s="6">
        <f t="shared" si="2"/>
        <v>13</v>
      </c>
      <c r="N28" s="6">
        <f t="shared" si="3"/>
        <v>13</v>
      </c>
      <c r="O28" s="6">
        <v>100</v>
      </c>
      <c r="P28" s="24"/>
      <c r="Q28" s="6">
        <f t="shared" si="4"/>
        <v>0</v>
      </c>
      <c r="R28" s="6">
        <f t="shared" si="5"/>
        <v>0</v>
      </c>
      <c r="S28" s="23"/>
    </row>
    <row r="29" spans="1:19" ht="29.25" customHeight="1">
      <c r="A29" s="24">
        <v>17</v>
      </c>
      <c r="B29" s="343" t="s">
        <v>418</v>
      </c>
      <c r="C29" s="344"/>
      <c r="D29" s="6" t="s">
        <v>35</v>
      </c>
      <c r="E29" s="7">
        <v>8</v>
      </c>
      <c r="F29" s="7"/>
      <c r="G29" s="7"/>
      <c r="H29" s="33"/>
      <c r="I29" s="22">
        <f t="shared" si="1"/>
        <v>17</v>
      </c>
      <c r="J29" s="393" t="str">
        <f t="shared" si="1"/>
        <v>Mengikuti acara rekonsiliasi/konsiyering data kehutanan dengan BPS RI dan Dinas Kehutanan tanggal 8 Juni 2022</v>
      </c>
      <c r="K29" s="394"/>
      <c r="L29" s="6" t="str">
        <f t="shared" si="2"/>
        <v>jam</v>
      </c>
      <c r="M29" s="6">
        <f t="shared" si="2"/>
        <v>8</v>
      </c>
      <c r="N29" s="6">
        <f t="shared" si="3"/>
        <v>8</v>
      </c>
      <c r="O29" s="6">
        <v>100</v>
      </c>
      <c r="P29" s="24"/>
      <c r="Q29" s="6">
        <f t="shared" si="4"/>
        <v>0</v>
      </c>
      <c r="R29" s="6">
        <f t="shared" si="5"/>
        <v>0</v>
      </c>
      <c r="S29" s="23"/>
    </row>
    <row r="30" spans="1:19" ht="21" customHeight="1">
      <c r="A30" s="24">
        <v>18</v>
      </c>
      <c r="B30" s="252" t="s">
        <v>419</v>
      </c>
      <c r="C30" s="253"/>
      <c r="D30" s="6" t="s">
        <v>11</v>
      </c>
      <c r="E30" s="7">
        <v>3</v>
      </c>
      <c r="F30" s="7"/>
      <c r="G30" s="7"/>
      <c r="H30" s="33"/>
      <c r="I30" s="22">
        <f t="shared" si="1"/>
        <v>18</v>
      </c>
      <c r="J30" s="393" t="str">
        <f t="shared" si="1"/>
        <v>Mengisi verifikasi/konfirmasi data kehutanan dan memperbaiki/cek hasil entri webentry</v>
      </c>
      <c r="K30" s="394"/>
      <c r="L30" s="6" t="str">
        <f t="shared" si="2"/>
        <v>file</v>
      </c>
      <c r="M30" s="6">
        <f t="shared" si="2"/>
        <v>3</v>
      </c>
      <c r="N30" s="6">
        <f t="shared" si="3"/>
        <v>3</v>
      </c>
      <c r="O30" s="6">
        <v>100</v>
      </c>
      <c r="P30" s="24"/>
      <c r="Q30" s="6">
        <f t="shared" si="4"/>
        <v>0</v>
      </c>
      <c r="R30" s="6">
        <f t="shared" si="5"/>
        <v>0</v>
      </c>
      <c r="S30" s="23"/>
    </row>
    <row r="31" spans="1:19" ht="21" customHeight="1">
      <c r="A31" s="24">
        <v>19</v>
      </c>
      <c r="B31" s="252" t="s">
        <v>422</v>
      </c>
      <c r="C31" s="253"/>
      <c r="D31" s="6" t="s">
        <v>35</v>
      </c>
      <c r="E31" s="7">
        <v>2</v>
      </c>
      <c r="F31" s="7"/>
      <c r="G31" s="7"/>
      <c r="H31" s="33"/>
      <c r="I31" s="22">
        <f t="shared" si="1"/>
        <v>19</v>
      </c>
      <c r="J31" s="393" t="str">
        <f t="shared" si="1"/>
        <v>Rapat bidang produksi tanggal 13 Juni 2022</v>
      </c>
      <c r="K31" s="394"/>
      <c r="L31" s="6" t="str">
        <f t="shared" si="2"/>
        <v>jam</v>
      </c>
      <c r="M31" s="6">
        <f t="shared" si="2"/>
        <v>2</v>
      </c>
      <c r="N31" s="6">
        <f t="shared" si="3"/>
        <v>2</v>
      </c>
      <c r="O31" s="6">
        <v>100</v>
      </c>
      <c r="P31" s="24"/>
      <c r="Q31" s="6">
        <f t="shared" si="4"/>
        <v>0</v>
      </c>
      <c r="R31" s="6">
        <f t="shared" si="5"/>
        <v>0</v>
      </c>
      <c r="S31" s="23"/>
    </row>
    <row r="32" spans="1:19" ht="21" customHeight="1">
      <c r="A32" s="24">
        <v>20</v>
      </c>
      <c r="B32" s="252" t="s">
        <v>423</v>
      </c>
      <c r="C32" s="253"/>
      <c r="D32" s="6" t="s">
        <v>348</v>
      </c>
      <c r="E32" s="7">
        <v>1</v>
      </c>
      <c r="F32" s="7"/>
      <c r="G32" s="7"/>
      <c r="H32" s="33"/>
      <c r="I32" s="22">
        <f t="shared" ref="I32:I37" si="11">A32</f>
        <v>20</v>
      </c>
      <c r="J32" s="393" t="str">
        <f t="shared" ref="J32:J37" si="12">B32</f>
        <v>Melakukan konfirmasi data kehutanan ke Dinas Kehutanan Provinsi Jambi terkait verifikasi data kehutanan</v>
      </c>
      <c r="K32" s="394"/>
      <c r="L32" s="6" t="str">
        <f t="shared" ref="L32:L37" si="13">D32</f>
        <v>pertemuan</v>
      </c>
      <c r="M32" s="6">
        <f t="shared" ref="M32:M37" si="14">E32</f>
        <v>1</v>
      </c>
      <c r="N32" s="6">
        <f t="shared" ref="N32:N37" si="15">M32</f>
        <v>1</v>
      </c>
      <c r="O32" s="6">
        <v>100</v>
      </c>
      <c r="P32" s="24"/>
      <c r="Q32" s="6">
        <f t="shared" si="4"/>
        <v>0</v>
      </c>
      <c r="R32" s="6">
        <f t="shared" si="5"/>
        <v>0</v>
      </c>
      <c r="S32" s="23"/>
    </row>
    <row r="33" spans="1:19" ht="21" customHeight="1">
      <c r="A33" s="24">
        <v>21</v>
      </c>
      <c r="B33" s="252" t="s">
        <v>424</v>
      </c>
      <c r="C33" s="253"/>
      <c r="D33" s="6" t="s">
        <v>87</v>
      </c>
      <c r="E33" s="7">
        <v>45</v>
      </c>
      <c r="F33" s="7"/>
      <c r="G33" s="7"/>
      <c r="H33" s="33"/>
      <c r="I33" s="22">
        <f t="shared" si="11"/>
        <v>21</v>
      </c>
      <c r="J33" s="393" t="str">
        <f t="shared" si="12"/>
        <v>Melakukan download data TBF 2021 dan membuat tabel publikasi TBF 2021</v>
      </c>
      <c r="K33" s="394"/>
      <c r="L33" s="6" t="str">
        <f t="shared" si="13"/>
        <v>tabel</v>
      </c>
      <c r="M33" s="6">
        <f t="shared" si="14"/>
        <v>45</v>
      </c>
      <c r="N33" s="6">
        <f t="shared" si="15"/>
        <v>45</v>
      </c>
      <c r="O33" s="6">
        <v>100</v>
      </c>
      <c r="P33" s="24"/>
      <c r="Q33" s="6">
        <f t="shared" si="4"/>
        <v>0</v>
      </c>
      <c r="R33" s="6">
        <f t="shared" si="5"/>
        <v>0</v>
      </c>
      <c r="S33" s="23"/>
    </row>
    <row r="34" spans="1:19" ht="21" customHeight="1">
      <c r="A34" s="24">
        <v>22</v>
      </c>
      <c r="B34" s="288" t="s">
        <v>437</v>
      </c>
      <c r="C34" s="289"/>
      <c r="D34" s="6" t="s">
        <v>76</v>
      </c>
      <c r="E34" s="7">
        <v>1</v>
      </c>
      <c r="F34" s="7" t="s">
        <v>438</v>
      </c>
      <c r="G34" s="7">
        <v>8.0000000000000002E-3</v>
      </c>
      <c r="H34" s="33"/>
      <c r="I34" s="22">
        <f t="shared" si="11"/>
        <v>22</v>
      </c>
      <c r="J34" s="393" t="str">
        <f t="shared" si="12"/>
        <v xml:space="preserve">Melakukan pemeriksanaan dan entri Survei Kehutanan Tw 1 2022 </v>
      </c>
      <c r="K34" s="394"/>
      <c r="L34" s="6" t="str">
        <f t="shared" si="13"/>
        <v>dokumen</v>
      </c>
      <c r="M34" s="6">
        <f t="shared" si="14"/>
        <v>1</v>
      </c>
      <c r="N34" s="6">
        <f t="shared" si="15"/>
        <v>1</v>
      </c>
      <c r="O34" s="6">
        <v>100</v>
      </c>
      <c r="P34" s="24"/>
      <c r="Q34" s="6" t="str">
        <f t="shared" si="4"/>
        <v>II.B.6.c</v>
      </c>
      <c r="R34" s="6">
        <f t="shared" si="5"/>
        <v>8.0000000000000002E-3</v>
      </c>
      <c r="S34" s="23"/>
    </row>
    <row r="35" spans="1:19" ht="21" customHeight="1">
      <c r="A35" s="24">
        <v>23</v>
      </c>
      <c r="B35" s="288" t="s">
        <v>439</v>
      </c>
      <c r="C35" s="289"/>
      <c r="D35" s="6" t="s">
        <v>76</v>
      </c>
      <c r="E35" s="7">
        <v>29</v>
      </c>
      <c r="F35" s="145" t="s">
        <v>177</v>
      </c>
      <c r="G35" s="7">
        <f>0.002*29</f>
        <v>5.8000000000000003E-2</v>
      </c>
      <c r="H35" s="33"/>
      <c r="I35" s="22">
        <f t="shared" si="11"/>
        <v>23</v>
      </c>
      <c r="J35" s="393" t="str">
        <f t="shared" si="12"/>
        <v>Melakukan pemeriksanaan dan entri data survei perkebunan triwulanan 2022 (januari - maret)</v>
      </c>
      <c r="K35" s="394"/>
      <c r="L35" s="6" t="str">
        <f t="shared" si="13"/>
        <v>dokumen</v>
      </c>
      <c r="M35" s="6">
        <f t="shared" si="14"/>
        <v>29</v>
      </c>
      <c r="N35" s="6">
        <f t="shared" si="15"/>
        <v>29</v>
      </c>
      <c r="O35" s="6">
        <v>100</v>
      </c>
      <c r="P35" s="24"/>
      <c r="Q35" s="6" t="str">
        <f t="shared" si="4"/>
        <v>II.B.6.a</v>
      </c>
      <c r="R35" s="6">
        <f t="shared" si="5"/>
        <v>5.8000000000000003E-2</v>
      </c>
      <c r="S35" s="23"/>
    </row>
    <row r="36" spans="1:19" ht="21" customHeight="1">
      <c r="A36" s="24">
        <v>24</v>
      </c>
      <c r="B36" s="252" t="s">
        <v>425</v>
      </c>
      <c r="C36" s="253"/>
      <c r="D36" s="6" t="s">
        <v>76</v>
      </c>
      <c r="E36" s="7">
        <v>1</v>
      </c>
      <c r="F36" s="7"/>
      <c r="G36" s="7"/>
      <c r="H36" s="33"/>
      <c r="I36" s="22">
        <f t="shared" si="11"/>
        <v>24</v>
      </c>
      <c r="J36" s="393" t="str">
        <f t="shared" si="12"/>
        <v>Melakukan konfirmasi data kehutanan ke Dinas Kehutanan Provinsi Jambi terkait data DKT triwulan 1 2022</v>
      </c>
      <c r="K36" s="394"/>
      <c r="L36" s="6" t="str">
        <f t="shared" si="13"/>
        <v>dokumen</v>
      </c>
      <c r="M36" s="6">
        <f t="shared" si="14"/>
        <v>1</v>
      </c>
      <c r="N36" s="6">
        <f t="shared" si="15"/>
        <v>1</v>
      </c>
      <c r="O36" s="6">
        <v>100</v>
      </c>
      <c r="P36" s="24"/>
      <c r="Q36" s="6">
        <f t="shared" si="4"/>
        <v>0</v>
      </c>
      <c r="R36" s="6">
        <f t="shared" si="5"/>
        <v>0</v>
      </c>
      <c r="S36" s="23"/>
    </row>
    <row r="37" spans="1:19" ht="21" customHeight="1">
      <c r="A37" s="24">
        <v>25</v>
      </c>
      <c r="B37" s="343" t="s">
        <v>426</v>
      </c>
      <c r="C37" s="344"/>
      <c r="D37" s="6" t="s">
        <v>35</v>
      </c>
      <c r="E37" s="7">
        <v>3</v>
      </c>
      <c r="F37" s="7" t="s">
        <v>179</v>
      </c>
      <c r="G37" s="7">
        <f>0.015*3</f>
        <v>4.4999999999999998E-2</v>
      </c>
      <c r="H37" s="33"/>
      <c r="I37" s="22">
        <f t="shared" si="11"/>
        <v>25</v>
      </c>
      <c r="J37" s="393" t="str">
        <f t="shared" si="12"/>
        <v>Mengikuti briefing publisitas ST2023 tanggal 28 Juni 2022, pukul 08.00 - 11.00 WIB</v>
      </c>
      <c r="K37" s="394"/>
      <c r="L37" s="6" t="str">
        <f t="shared" si="13"/>
        <v>jam</v>
      </c>
      <c r="M37" s="6">
        <f t="shared" si="14"/>
        <v>3</v>
      </c>
      <c r="N37" s="6">
        <f t="shared" si="15"/>
        <v>3</v>
      </c>
      <c r="O37" s="6">
        <v>100</v>
      </c>
      <c r="P37" s="24"/>
      <c r="Q37" s="6" t="str">
        <f t="shared" si="4"/>
        <v>II.A.11</v>
      </c>
      <c r="R37" s="6">
        <f t="shared" si="5"/>
        <v>4.4999999999999998E-2</v>
      </c>
      <c r="S37" s="23"/>
    </row>
    <row r="38" spans="1:19" ht="21" customHeight="1">
      <c r="A38" s="24"/>
      <c r="B38" s="252"/>
      <c r="C38" s="253"/>
      <c r="D38" s="6"/>
      <c r="E38" s="7"/>
      <c r="F38" s="7"/>
      <c r="G38" s="7"/>
      <c r="H38" s="33"/>
      <c r="I38" s="22"/>
      <c r="J38" s="393"/>
      <c r="K38" s="394"/>
      <c r="L38" s="6"/>
      <c r="M38" s="6"/>
      <c r="N38" s="7"/>
      <c r="O38" s="24"/>
      <c r="P38" s="24"/>
      <c r="Q38" s="24"/>
      <c r="R38" s="24"/>
      <c r="S38" s="23"/>
    </row>
    <row r="39" spans="1:19" ht="21" customHeight="1">
      <c r="A39" s="24"/>
      <c r="B39" s="300" t="s">
        <v>63</v>
      </c>
      <c r="C39" s="301"/>
      <c r="D39" s="6"/>
      <c r="E39" s="7"/>
      <c r="F39" s="7"/>
      <c r="G39" s="7"/>
      <c r="H39" s="33"/>
      <c r="I39" s="22"/>
      <c r="J39" s="300" t="s">
        <v>63</v>
      </c>
      <c r="K39" s="301"/>
      <c r="L39" s="6"/>
      <c r="M39" s="7"/>
      <c r="N39" s="7"/>
      <c r="O39" s="24"/>
      <c r="P39" s="24"/>
      <c r="Q39" s="24"/>
      <c r="R39" s="24"/>
      <c r="S39" s="23"/>
    </row>
    <row r="40" spans="1:19" ht="34.5" customHeight="1">
      <c r="A40" s="24">
        <v>1</v>
      </c>
      <c r="B40" s="258" t="s">
        <v>434</v>
      </c>
      <c r="C40" s="259"/>
      <c r="D40" s="6" t="s">
        <v>35</v>
      </c>
      <c r="E40" s="7">
        <v>3</v>
      </c>
      <c r="F40" s="7" t="s">
        <v>179</v>
      </c>
      <c r="G40" s="7">
        <f>0.015*3</f>
        <v>4.4999999999999998E-2</v>
      </c>
      <c r="H40" s="33"/>
      <c r="I40" s="22">
        <v>1</v>
      </c>
      <c r="J40" s="252" t="str">
        <f>B40</f>
        <v>Mengikuti kegiatan Obsesi dengan Bapak Dr. Muchammad Romzi, Direktur Analisis dan Pengembangan Statistik BPS RI tanggal 30 Juni 2022, pukul 08.30 - 11.30 WIB</v>
      </c>
      <c r="K40" s="253"/>
      <c r="L40" s="6" t="str">
        <f>D40</f>
        <v>jam</v>
      </c>
      <c r="M40" s="7">
        <f>E40</f>
        <v>3</v>
      </c>
      <c r="N40" s="7">
        <f>M40</f>
        <v>3</v>
      </c>
      <c r="O40" s="6">
        <v>100</v>
      </c>
      <c r="P40" s="24"/>
      <c r="Q40" s="24" t="str">
        <f>F40</f>
        <v>II.A.11</v>
      </c>
      <c r="R40" s="24">
        <f>G40</f>
        <v>4.4999999999999998E-2</v>
      </c>
      <c r="S40" s="23"/>
    </row>
    <row r="41" spans="1:19" ht="23.25" customHeight="1">
      <c r="A41" s="24">
        <v>2</v>
      </c>
      <c r="B41" s="343" t="s">
        <v>428</v>
      </c>
      <c r="C41" s="344"/>
      <c r="D41" s="6" t="s">
        <v>35</v>
      </c>
      <c r="E41" s="7">
        <v>4</v>
      </c>
      <c r="F41" s="7" t="s">
        <v>234</v>
      </c>
      <c r="G41" s="7">
        <v>1</v>
      </c>
      <c r="H41" s="33"/>
      <c r="I41" s="22">
        <v>2</v>
      </c>
      <c r="J41" s="252" t="str">
        <f t="shared" ref="J41" si="16">B41</f>
        <v>Mengikuti seminar nasional IPB tanggal 15 Juni 2022 pukul 08.00 - 12.00 WIB</v>
      </c>
      <c r="K41" s="253"/>
      <c r="L41" s="6" t="str">
        <f t="shared" ref="L41:M41" si="17">D41</f>
        <v>jam</v>
      </c>
      <c r="M41" s="7">
        <f t="shared" si="17"/>
        <v>4</v>
      </c>
      <c r="N41" s="7">
        <f t="shared" ref="N41" si="18">M41</f>
        <v>4</v>
      </c>
      <c r="O41" s="6">
        <v>100</v>
      </c>
      <c r="P41" s="24"/>
      <c r="Q41" s="24" t="str">
        <f t="shared" ref="Q41:R41" si="19">F41</f>
        <v>V.C.3</v>
      </c>
      <c r="R41" s="24">
        <f t="shared" si="19"/>
        <v>1</v>
      </c>
      <c r="S41" s="23"/>
    </row>
    <row r="42" spans="1:19" ht="23.25" customHeight="1">
      <c r="A42" s="24">
        <v>3</v>
      </c>
      <c r="B42" s="258" t="s">
        <v>427</v>
      </c>
      <c r="C42" s="259"/>
      <c r="D42" s="6" t="s">
        <v>35</v>
      </c>
      <c r="E42" s="7">
        <v>3</v>
      </c>
      <c r="F42" s="7" t="s">
        <v>179</v>
      </c>
      <c r="G42" s="7">
        <f>0.015*3</f>
        <v>4.4999999999999998E-2</v>
      </c>
      <c r="H42" s="33"/>
      <c r="I42" s="22">
        <v>3</v>
      </c>
      <c r="J42" s="252" t="str">
        <f t="shared" ref="J42" si="20">B42</f>
        <v>Mengikuti sosialisasi peraturan BKN tanggal 13 Juni 2022 Pukul 09.00 - 12.00 WIB</v>
      </c>
      <c r="K42" s="253"/>
      <c r="L42" s="6" t="str">
        <f t="shared" ref="L42:L44" si="21">D42</f>
        <v>jam</v>
      </c>
      <c r="M42" s="7">
        <f t="shared" ref="M42:M44" si="22">E42</f>
        <v>3</v>
      </c>
      <c r="N42" s="7">
        <f t="shared" ref="N42:N44" si="23">M42</f>
        <v>3</v>
      </c>
      <c r="O42" s="6">
        <v>100</v>
      </c>
      <c r="P42" s="24"/>
      <c r="Q42" s="24" t="str">
        <f t="shared" ref="Q42:Q44" si="24">F42</f>
        <v>II.A.11</v>
      </c>
      <c r="R42" s="24">
        <f t="shared" ref="R42:R44" si="25">G42</f>
        <v>4.4999999999999998E-2</v>
      </c>
      <c r="S42" s="23"/>
    </row>
    <row r="43" spans="1:19" ht="23.25" customHeight="1">
      <c r="A43" s="24">
        <v>4</v>
      </c>
      <c r="B43" s="343" t="s">
        <v>429</v>
      </c>
      <c r="C43" s="344"/>
      <c r="D43" s="6" t="s">
        <v>35</v>
      </c>
      <c r="E43" s="7">
        <v>2</v>
      </c>
      <c r="F43" s="7" t="s">
        <v>179</v>
      </c>
      <c r="G43" s="7">
        <f>0.015*2</f>
        <v>0.03</v>
      </c>
      <c r="H43" s="33"/>
      <c r="I43" s="22">
        <v>4</v>
      </c>
      <c r="J43" s="252" t="str">
        <f t="shared" ref="J43" si="26">B43</f>
        <v>Mengikuti kegiatan AKSI Belajar R Studio dari Nol, tanggal 24 Juni 2022 pukul 09.00 - 11.00 WIB</v>
      </c>
      <c r="K43" s="253"/>
      <c r="L43" s="6" t="str">
        <f t="shared" si="21"/>
        <v>jam</v>
      </c>
      <c r="M43" s="7">
        <f t="shared" si="22"/>
        <v>2</v>
      </c>
      <c r="N43" s="7">
        <f t="shared" si="23"/>
        <v>2</v>
      </c>
      <c r="O43" s="6">
        <v>100</v>
      </c>
      <c r="P43" s="24"/>
      <c r="Q43" s="24" t="str">
        <f t="shared" si="24"/>
        <v>II.A.11</v>
      </c>
      <c r="R43" s="24">
        <f t="shared" si="25"/>
        <v>0.03</v>
      </c>
      <c r="S43" s="23"/>
    </row>
    <row r="44" spans="1:19" ht="23.25" customHeight="1">
      <c r="A44" s="24">
        <v>5</v>
      </c>
      <c r="B44" s="258" t="s">
        <v>430</v>
      </c>
      <c r="C44" s="259"/>
      <c r="D44" s="6" t="s">
        <v>348</v>
      </c>
      <c r="E44" s="7">
        <v>2</v>
      </c>
      <c r="F44" s="7" t="s">
        <v>347</v>
      </c>
      <c r="G44" s="7">
        <v>0.3</v>
      </c>
      <c r="H44" s="33"/>
      <c r="I44" s="22">
        <v>5</v>
      </c>
      <c r="J44" s="252" t="str">
        <f t="shared" ref="J44" si="27">B44</f>
        <v>Mengikuti rapat Rekomendasi Statistik tanggal 13 Juni 2022 dan tanggal 17 Juni 2022 dengan Kemenag</v>
      </c>
      <c r="K44" s="253"/>
      <c r="L44" s="6" t="str">
        <f t="shared" si="21"/>
        <v>pertemuan</v>
      </c>
      <c r="M44" s="7">
        <f t="shared" si="22"/>
        <v>2</v>
      </c>
      <c r="N44" s="7">
        <f t="shared" si="23"/>
        <v>2</v>
      </c>
      <c r="O44" s="6">
        <v>100</v>
      </c>
      <c r="P44" s="24"/>
      <c r="Q44" s="24" t="str">
        <f t="shared" si="24"/>
        <v>III.B.2.b</v>
      </c>
      <c r="R44" s="24">
        <f t="shared" si="25"/>
        <v>0.3</v>
      </c>
      <c r="S44" s="23"/>
    </row>
    <row r="45" spans="1:19" ht="13.5" customHeight="1">
      <c r="A45" s="41"/>
      <c r="B45" s="292"/>
      <c r="C45" s="293"/>
      <c r="D45" s="41"/>
      <c r="E45" s="41"/>
      <c r="F45" s="41"/>
      <c r="G45" s="41"/>
      <c r="H45" s="34"/>
      <c r="I45" s="135"/>
      <c r="J45" s="340"/>
      <c r="K45" s="340"/>
      <c r="L45" s="6"/>
      <c r="M45" s="6"/>
      <c r="N45" s="7"/>
      <c r="O45" s="24"/>
      <c r="P45" s="24"/>
      <c r="Q45" s="41"/>
      <c r="R45" s="41"/>
      <c r="S45" s="136"/>
    </row>
    <row r="46" spans="1:19" ht="13.5" customHeight="1">
      <c r="A46" s="254" t="s">
        <v>12</v>
      </c>
      <c r="B46" s="255"/>
      <c r="C46" s="255"/>
      <c r="D46" s="255"/>
      <c r="E46" s="255"/>
      <c r="F46" s="232"/>
      <c r="G46" s="231">
        <f>SUM(G13:G45)</f>
        <v>1.595</v>
      </c>
      <c r="H46" s="8"/>
      <c r="I46" s="254" t="s">
        <v>29</v>
      </c>
      <c r="J46" s="255"/>
      <c r="K46" s="255"/>
      <c r="L46" s="255"/>
      <c r="M46" s="255"/>
      <c r="N46" s="275"/>
      <c r="O46" s="55">
        <f>AVERAGE(O13:O45)</f>
        <v>100</v>
      </c>
      <c r="P46" s="55" t="e">
        <f>AVERAGE(P13:P45)</f>
        <v>#DIV/0!</v>
      </c>
      <c r="Q46" s="79"/>
      <c r="R46" s="230">
        <f>SUM(R13:R45)</f>
        <v>1.595</v>
      </c>
      <c r="S46" s="290"/>
    </row>
    <row r="47" spans="1:19" ht="13.5" customHeight="1">
      <c r="A47" s="235"/>
      <c r="B47" s="9"/>
      <c r="C47" s="9"/>
      <c r="D47" s="9"/>
      <c r="E47" s="9"/>
      <c r="F47" s="9"/>
      <c r="G47" s="9"/>
      <c r="H47" s="10"/>
      <c r="I47" s="254" t="s">
        <v>30</v>
      </c>
      <c r="J47" s="255"/>
      <c r="K47" s="255"/>
      <c r="L47" s="255"/>
      <c r="M47" s="255"/>
      <c r="N47" s="275"/>
      <c r="O47" s="276" t="e">
        <f>AVERAGE(O46:P46)</f>
        <v>#DIV/0!</v>
      </c>
      <c r="P47" s="277"/>
      <c r="Q47" s="80"/>
      <c r="R47" s="80"/>
      <c r="S47" s="291"/>
    </row>
    <row r="48" spans="1:19">
      <c r="A48" s="235"/>
      <c r="B48" s="11" t="s">
        <v>13</v>
      </c>
      <c r="D48" s="9"/>
      <c r="H48" s="10"/>
      <c r="I48" s="235"/>
      <c r="J48" s="9"/>
      <c r="K48" s="9"/>
      <c r="L48" s="236"/>
      <c r="M48" s="235"/>
      <c r="N48" s="235"/>
      <c r="O48" s="25"/>
      <c r="P48" s="25"/>
      <c r="Q48" s="25"/>
      <c r="R48" s="25"/>
      <c r="S48" s="10"/>
    </row>
    <row r="49" spans="1:19">
      <c r="A49" s="235"/>
      <c r="B49" s="9" t="s">
        <v>389</v>
      </c>
      <c r="D49" s="9"/>
      <c r="H49" s="10"/>
      <c r="I49" s="235"/>
      <c r="J49" s="11" t="s">
        <v>31</v>
      </c>
      <c r="K49" s="17"/>
      <c r="L49" s="236"/>
      <c r="M49" s="237"/>
      <c r="N49" s="237"/>
      <c r="O49" s="25"/>
      <c r="P49" s="25"/>
      <c r="Q49" s="25"/>
      <c r="R49" s="25"/>
      <c r="S49" s="10"/>
    </row>
    <row r="50" spans="1:19">
      <c r="A50" s="235"/>
      <c r="B50" s="9"/>
      <c r="C50" s="9"/>
      <c r="D50" s="9"/>
      <c r="E50" s="9"/>
      <c r="F50" s="9"/>
      <c r="G50" s="9"/>
      <c r="H50" s="10"/>
      <c r="I50" s="235"/>
      <c r="J50" s="9" t="s">
        <v>431</v>
      </c>
      <c r="K50" s="235"/>
      <c r="L50" s="236"/>
      <c r="M50" s="237"/>
      <c r="N50" s="237"/>
      <c r="O50" s="25"/>
      <c r="P50" s="25"/>
      <c r="Q50" s="25"/>
      <c r="R50" s="25"/>
      <c r="S50" s="10"/>
    </row>
    <row r="51" spans="1:19">
      <c r="A51" s="235"/>
      <c r="B51" s="280" t="s">
        <v>14</v>
      </c>
      <c r="C51" s="280"/>
      <c r="D51" s="280" t="s">
        <v>15</v>
      </c>
      <c r="E51" s="280"/>
      <c r="F51" s="280"/>
      <c r="G51" s="280"/>
      <c r="H51" s="280"/>
      <c r="I51" s="235"/>
      <c r="J51" s="9"/>
      <c r="K51" s="9"/>
      <c r="L51" s="236"/>
      <c r="M51" s="235"/>
      <c r="N51" s="235"/>
      <c r="O51" s="25"/>
      <c r="P51" s="25"/>
      <c r="Q51" s="25"/>
      <c r="R51" s="25"/>
      <c r="S51" s="10"/>
    </row>
    <row r="52" spans="1:19" ht="32.25" customHeight="1">
      <c r="A52" s="235"/>
      <c r="B52" s="237"/>
      <c r="C52" s="237"/>
      <c r="D52" s="9"/>
      <c r="E52" s="235"/>
      <c r="F52" s="235"/>
      <c r="G52" s="235"/>
      <c r="I52" s="235"/>
      <c r="J52" s="280" t="s">
        <v>14</v>
      </c>
      <c r="K52" s="280"/>
      <c r="L52" s="236"/>
      <c r="M52" s="237"/>
      <c r="N52" s="280" t="s">
        <v>15</v>
      </c>
      <c r="O52" s="280"/>
      <c r="P52" s="280"/>
      <c r="Q52" s="280"/>
      <c r="R52" s="280"/>
      <c r="S52" s="280"/>
    </row>
    <row r="53" spans="1:19">
      <c r="A53" s="235"/>
      <c r="B53" s="284" t="s">
        <v>33</v>
      </c>
      <c r="C53" s="284"/>
      <c r="D53" s="284" t="s">
        <v>344</v>
      </c>
      <c r="E53" s="284"/>
      <c r="F53" s="284"/>
      <c r="G53" s="284"/>
      <c r="H53" s="284"/>
      <c r="I53" s="235"/>
      <c r="J53" s="285"/>
      <c r="K53" s="285"/>
      <c r="L53" s="15"/>
      <c r="M53" s="235"/>
      <c r="N53" s="235"/>
      <c r="O53" s="237"/>
      <c r="P53" s="25"/>
      <c r="Q53" s="25"/>
      <c r="R53" s="25"/>
      <c r="S53" s="10"/>
    </row>
    <row r="54" spans="1:19" ht="14.25" customHeight="1">
      <c r="B54" s="280" t="s">
        <v>17</v>
      </c>
      <c r="C54" s="280"/>
      <c r="D54" s="283" t="s">
        <v>345</v>
      </c>
      <c r="E54" s="283"/>
      <c r="F54" s="283"/>
      <c r="G54" s="283"/>
      <c r="H54" s="283"/>
      <c r="I54" s="235"/>
      <c r="J54" s="284" t="s">
        <v>33</v>
      </c>
      <c r="K54" s="284"/>
      <c r="L54" s="236"/>
      <c r="M54" s="237"/>
      <c r="N54" s="284" t="s">
        <v>344</v>
      </c>
      <c r="O54" s="284"/>
      <c r="P54" s="284"/>
      <c r="Q54" s="284"/>
      <c r="R54" s="284"/>
      <c r="S54" s="284"/>
    </row>
    <row r="55" spans="1:19">
      <c r="A55" s="235"/>
      <c r="B55" s="9"/>
      <c r="C55" s="9"/>
      <c r="D55" s="9"/>
      <c r="E55" s="10"/>
      <c r="F55" s="10"/>
      <c r="G55" s="10"/>
      <c r="I55" s="235"/>
      <c r="J55" s="280" t="s">
        <v>17</v>
      </c>
      <c r="K55" s="280"/>
      <c r="L55" s="236"/>
      <c r="M55" s="237"/>
      <c r="N55" s="283" t="s">
        <v>345</v>
      </c>
      <c r="O55" s="283"/>
      <c r="P55" s="283"/>
      <c r="Q55" s="283"/>
      <c r="R55" s="283"/>
      <c r="S55" s="283"/>
    </row>
  </sheetData>
  <mergeCells count="109">
    <mergeCell ref="A7:B7"/>
    <mergeCell ref="A9:A10"/>
    <mergeCell ref="B9:C10"/>
    <mergeCell ref="D9:D10"/>
    <mergeCell ref="E9:E10"/>
    <mergeCell ref="A6:B6"/>
    <mergeCell ref="P1:S1"/>
    <mergeCell ref="A2:H2"/>
    <mergeCell ref="I2:S2"/>
    <mergeCell ref="A4:B4"/>
    <mergeCell ref="A5:B5"/>
    <mergeCell ref="S9:S10"/>
    <mergeCell ref="Q9:Q10"/>
    <mergeCell ref="R9:R10"/>
    <mergeCell ref="L9:L10"/>
    <mergeCell ref="M9:O9"/>
    <mergeCell ref="B16:C16"/>
    <mergeCell ref="J16:K16"/>
    <mergeCell ref="B17:C17"/>
    <mergeCell ref="J17:K17"/>
    <mergeCell ref="B19:C19"/>
    <mergeCell ref="J19:K19"/>
    <mergeCell ref="B15:C15"/>
    <mergeCell ref="J15:K15"/>
    <mergeCell ref="P9:P10"/>
    <mergeCell ref="B18:C18"/>
    <mergeCell ref="J18:K18"/>
    <mergeCell ref="J12:K12"/>
    <mergeCell ref="B13:C13"/>
    <mergeCell ref="J13:K13"/>
    <mergeCell ref="B14:C14"/>
    <mergeCell ref="J14:K14"/>
    <mergeCell ref="B11:C11"/>
    <mergeCell ref="J11:K11"/>
    <mergeCell ref="G9:G10"/>
    <mergeCell ref="H9:H10"/>
    <mergeCell ref="I9:I10"/>
    <mergeCell ref="J9:K10"/>
    <mergeCell ref="F9:F10"/>
    <mergeCell ref="B23:C23"/>
    <mergeCell ref="J23:K23"/>
    <mergeCell ref="B24:C24"/>
    <mergeCell ref="J24:K24"/>
    <mergeCell ref="B25:C25"/>
    <mergeCell ref="J25:K25"/>
    <mergeCell ref="B20:C20"/>
    <mergeCell ref="J20:K20"/>
    <mergeCell ref="B21:C21"/>
    <mergeCell ref="J21:K21"/>
    <mergeCell ref="B22:C22"/>
    <mergeCell ref="J22:K22"/>
    <mergeCell ref="B26:C26"/>
    <mergeCell ref="J26:K26"/>
    <mergeCell ref="B27:C27"/>
    <mergeCell ref="J27:K27"/>
    <mergeCell ref="B28:C28"/>
    <mergeCell ref="J28:K28"/>
    <mergeCell ref="J32:K32"/>
    <mergeCell ref="J33:K33"/>
    <mergeCell ref="J34:K34"/>
    <mergeCell ref="S46:S47"/>
    <mergeCell ref="I47:N47"/>
    <mergeCell ref="O47:P47"/>
    <mergeCell ref="B40:C40"/>
    <mergeCell ref="J40:K40"/>
    <mergeCell ref="B41:C41"/>
    <mergeCell ref="J41:K41"/>
    <mergeCell ref="B42:C42"/>
    <mergeCell ref="B43:C43"/>
    <mergeCell ref="J42:K42"/>
    <mergeCell ref="J43:K43"/>
    <mergeCell ref="B44:C44"/>
    <mergeCell ref="J44:K44"/>
    <mergeCell ref="B45:C45"/>
    <mergeCell ref="J45:K45"/>
    <mergeCell ref="A46:E46"/>
    <mergeCell ref="I46:N46"/>
    <mergeCell ref="N54:S54"/>
    <mergeCell ref="J55:K55"/>
    <mergeCell ref="N55:S55"/>
    <mergeCell ref="B51:C51"/>
    <mergeCell ref="D51:H51"/>
    <mergeCell ref="J52:K52"/>
    <mergeCell ref="N52:S52"/>
    <mergeCell ref="B53:C53"/>
    <mergeCell ref="D53:H53"/>
    <mergeCell ref="J53:K53"/>
    <mergeCell ref="B54:C54"/>
    <mergeCell ref="D54:H54"/>
    <mergeCell ref="J54:K54"/>
    <mergeCell ref="B38:C38"/>
    <mergeCell ref="J38:K38"/>
    <mergeCell ref="B39:C39"/>
    <mergeCell ref="J39:K39"/>
    <mergeCell ref="B29:C29"/>
    <mergeCell ref="J29:K29"/>
    <mergeCell ref="B30:C30"/>
    <mergeCell ref="J30:K30"/>
    <mergeCell ref="B31:C31"/>
    <mergeCell ref="J31:K31"/>
    <mergeCell ref="B37:C37"/>
    <mergeCell ref="B32:C32"/>
    <mergeCell ref="B33:C33"/>
    <mergeCell ref="B34:C34"/>
    <mergeCell ref="B35:C35"/>
    <mergeCell ref="B36:C36"/>
    <mergeCell ref="J35:K35"/>
    <mergeCell ref="J36:K36"/>
    <mergeCell ref="J37:K37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9" orientation="landscape" horizontalDpi="4294967293" r:id="rId1"/>
  <colBreaks count="1" manualBreakCount="1">
    <brk id="8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view="pageBreakPreview" topLeftCell="A10" zoomScale="90" zoomScaleNormal="100" zoomScaleSheetLayoutView="90" workbookViewId="0">
      <selection activeCell="E36" sqref="E36"/>
    </sheetView>
  </sheetViews>
  <sheetFormatPr defaultRowHeight="14.25"/>
  <cols>
    <col min="1" max="1" width="4.85546875" style="241" customWidth="1"/>
    <col min="2" max="2" width="14.42578125" style="42" customWidth="1"/>
    <col min="3" max="3" width="76.5703125" style="42" customWidth="1"/>
    <col min="4" max="4" width="11.140625" style="42" customWidth="1"/>
    <col min="5" max="7" width="10.28515625" style="42" customWidth="1"/>
    <col min="8" max="8" width="7.7109375" style="42" customWidth="1"/>
    <col min="9" max="9" width="4.28515625" style="42" customWidth="1"/>
    <col min="10" max="10" width="9.140625" style="42"/>
    <col min="11" max="11" width="81.85546875" style="42" customWidth="1"/>
    <col min="12" max="12" width="10.42578125" style="42" customWidth="1"/>
    <col min="13" max="13" width="6.140625" style="42" customWidth="1"/>
    <col min="14" max="14" width="8.28515625" style="42" customWidth="1"/>
    <col min="15" max="15" width="5.140625" style="42" customWidth="1"/>
    <col min="16" max="16" width="7.7109375" style="42" customWidth="1"/>
    <col min="17" max="17" width="8.7109375" style="42" customWidth="1"/>
    <col min="18" max="18" width="6.7109375" style="42" customWidth="1"/>
    <col min="19" max="19" width="5.42578125" style="42" customWidth="1"/>
    <col min="20" max="258" width="9.140625" style="42"/>
    <col min="259" max="259" width="6.28515625" style="42" customWidth="1"/>
    <col min="260" max="260" width="14.42578125" style="42" customWidth="1"/>
    <col min="261" max="261" width="52.5703125" style="42" customWidth="1"/>
    <col min="262" max="262" width="10" style="42" customWidth="1"/>
    <col min="263" max="263" width="11" style="42" customWidth="1"/>
    <col min="264" max="264" width="16.5703125" style="42" customWidth="1"/>
    <col min="265" max="514" width="9.140625" style="42"/>
    <col min="515" max="515" width="6.28515625" style="42" customWidth="1"/>
    <col min="516" max="516" width="14.42578125" style="42" customWidth="1"/>
    <col min="517" max="517" width="52.5703125" style="42" customWidth="1"/>
    <col min="518" max="518" width="10" style="42" customWidth="1"/>
    <col min="519" max="519" width="11" style="42" customWidth="1"/>
    <col min="520" max="520" width="16.5703125" style="42" customWidth="1"/>
    <col min="521" max="770" width="9.140625" style="42"/>
    <col min="771" max="771" width="6.28515625" style="42" customWidth="1"/>
    <col min="772" max="772" width="14.42578125" style="42" customWidth="1"/>
    <col min="773" max="773" width="52.5703125" style="42" customWidth="1"/>
    <col min="774" max="774" width="10" style="42" customWidth="1"/>
    <col min="775" max="775" width="11" style="42" customWidth="1"/>
    <col min="776" max="776" width="16.5703125" style="42" customWidth="1"/>
    <col min="777" max="1026" width="9.140625" style="42"/>
    <col min="1027" max="1027" width="6.28515625" style="42" customWidth="1"/>
    <col min="1028" max="1028" width="14.42578125" style="42" customWidth="1"/>
    <col min="1029" max="1029" width="52.5703125" style="42" customWidth="1"/>
    <col min="1030" max="1030" width="10" style="42" customWidth="1"/>
    <col min="1031" max="1031" width="11" style="42" customWidth="1"/>
    <col min="1032" max="1032" width="16.5703125" style="42" customWidth="1"/>
    <col min="1033" max="1282" width="9.140625" style="42"/>
    <col min="1283" max="1283" width="6.28515625" style="42" customWidth="1"/>
    <col min="1284" max="1284" width="14.42578125" style="42" customWidth="1"/>
    <col min="1285" max="1285" width="52.5703125" style="42" customWidth="1"/>
    <col min="1286" max="1286" width="10" style="42" customWidth="1"/>
    <col min="1287" max="1287" width="11" style="42" customWidth="1"/>
    <col min="1288" max="1288" width="16.5703125" style="42" customWidth="1"/>
    <col min="1289" max="1538" width="9.140625" style="42"/>
    <col min="1539" max="1539" width="6.28515625" style="42" customWidth="1"/>
    <col min="1540" max="1540" width="14.42578125" style="42" customWidth="1"/>
    <col min="1541" max="1541" width="52.5703125" style="42" customWidth="1"/>
    <col min="1542" max="1542" width="10" style="42" customWidth="1"/>
    <col min="1543" max="1543" width="11" style="42" customWidth="1"/>
    <col min="1544" max="1544" width="16.5703125" style="42" customWidth="1"/>
    <col min="1545" max="1794" width="9.140625" style="42"/>
    <col min="1795" max="1795" width="6.28515625" style="42" customWidth="1"/>
    <col min="1796" max="1796" width="14.42578125" style="42" customWidth="1"/>
    <col min="1797" max="1797" width="52.5703125" style="42" customWidth="1"/>
    <col min="1798" max="1798" width="10" style="42" customWidth="1"/>
    <col min="1799" max="1799" width="11" style="42" customWidth="1"/>
    <col min="1800" max="1800" width="16.5703125" style="42" customWidth="1"/>
    <col min="1801" max="2050" width="9.140625" style="42"/>
    <col min="2051" max="2051" width="6.28515625" style="42" customWidth="1"/>
    <col min="2052" max="2052" width="14.42578125" style="42" customWidth="1"/>
    <col min="2053" max="2053" width="52.5703125" style="42" customWidth="1"/>
    <col min="2054" max="2054" width="10" style="42" customWidth="1"/>
    <col min="2055" max="2055" width="11" style="42" customWidth="1"/>
    <col min="2056" max="2056" width="16.5703125" style="42" customWidth="1"/>
    <col min="2057" max="2306" width="9.140625" style="42"/>
    <col min="2307" max="2307" width="6.28515625" style="42" customWidth="1"/>
    <col min="2308" max="2308" width="14.42578125" style="42" customWidth="1"/>
    <col min="2309" max="2309" width="52.5703125" style="42" customWidth="1"/>
    <col min="2310" max="2310" width="10" style="42" customWidth="1"/>
    <col min="2311" max="2311" width="11" style="42" customWidth="1"/>
    <col min="2312" max="2312" width="16.5703125" style="42" customWidth="1"/>
    <col min="2313" max="2562" width="9.140625" style="42"/>
    <col min="2563" max="2563" width="6.28515625" style="42" customWidth="1"/>
    <col min="2564" max="2564" width="14.42578125" style="42" customWidth="1"/>
    <col min="2565" max="2565" width="52.5703125" style="42" customWidth="1"/>
    <col min="2566" max="2566" width="10" style="42" customWidth="1"/>
    <col min="2567" max="2567" width="11" style="42" customWidth="1"/>
    <col min="2568" max="2568" width="16.5703125" style="42" customWidth="1"/>
    <col min="2569" max="2818" width="9.140625" style="42"/>
    <col min="2819" max="2819" width="6.28515625" style="42" customWidth="1"/>
    <col min="2820" max="2820" width="14.42578125" style="42" customWidth="1"/>
    <col min="2821" max="2821" width="52.5703125" style="42" customWidth="1"/>
    <col min="2822" max="2822" width="10" style="42" customWidth="1"/>
    <col min="2823" max="2823" width="11" style="42" customWidth="1"/>
    <col min="2824" max="2824" width="16.5703125" style="42" customWidth="1"/>
    <col min="2825" max="3074" width="9.140625" style="42"/>
    <col min="3075" max="3075" width="6.28515625" style="42" customWidth="1"/>
    <col min="3076" max="3076" width="14.42578125" style="42" customWidth="1"/>
    <col min="3077" max="3077" width="52.5703125" style="42" customWidth="1"/>
    <col min="3078" max="3078" width="10" style="42" customWidth="1"/>
    <col min="3079" max="3079" width="11" style="42" customWidth="1"/>
    <col min="3080" max="3080" width="16.5703125" style="42" customWidth="1"/>
    <col min="3081" max="3330" width="9.140625" style="42"/>
    <col min="3331" max="3331" width="6.28515625" style="42" customWidth="1"/>
    <col min="3332" max="3332" width="14.42578125" style="42" customWidth="1"/>
    <col min="3333" max="3333" width="52.5703125" style="42" customWidth="1"/>
    <col min="3334" max="3334" width="10" style="42" customWidth="1"/>
    <col min="3335" max="3335" width="11" style="42" customWidth="1"/>
    <col min="3336" max="3336" width="16.5703125" style="42" customWidth="1"/>
    <col min="3337" max="3586" width="9.140625" style="42"/>
    <col min="3587" max="3587" width="6.28515625" style="42" customWidth="1"/>
    <col min="3588" max="3588" width="14.42578125" style="42" customWidth="1"/>
    <col min="3589" max="3589" width="52.5703125" style="42" customWidth="1"/>
    <col min="3590" max="3590" width="10" style="42" customWidth="1"/>
    <col min="3591" max="3591" width="11" style="42" customWidth="1"/>
    <col min="3592" max="3592" width="16.5703125" style="42" customWidth="1"/>
    <col min="3593" max="3842" width="9.140625" style="42"/>
    <col min="3843" max="3843" width="6.28515625" style="42" customWidth="1"/>
    <col min="3844" max="3844" width="14.42578125" style="42" customWidth="1"/>
    <col min="3845" max="3845" width="52.5703125" style="42" customWidth="1"/>
    <col min="3846" max="3846" width="10" style="42" customWidth="1"/>
    <col min="3847" max="3847" width="11" style="42" customWidth="1"/>
    <col min="3848" max="3848" width="16.5703125" style="42" customWidth="1"/>
    <col min="3849" max="4098" width="9.140625" style="42"/>
    <col min="4099" max="4099" width="6.28515625" style="42" customWidth="1"/>
    <col min="4100" max="4100" width="14.42578125" style="42" customWidth="1"/>
    <col min="4101" max="4101" width="52.5703125" style="42" customWidth="1"/>
    <col min="4102" max="4102" width="10" style="42" customWidth="1"/>
    <col min="4103" max="4103" width="11" style="42" customWidth="1"/>
    <col min="4104" max="4104" width="16.5703125" style="42" customWidth="1"/>
    <col min="4105" max="4354" width="9.140625" style="42"/>
    <col min="4355" max="4355" width="6.28515625" style="42" customWidth="1"/>
    <col min="4356" max="4356" width="14.42578125" style="42" customWidth="1"/>
    <col min="4357" max="4357" width="52.5703125" style="42" customWidth="1"/>
    <col min="4358" max="4358" width="10" style="42" customWidth="1"/>
    <col min="4359" max="4359" width="11" style="42" customWidth="1"/>
    <col min="4360" max="4360" width="16.5703125" style="42" customWidth="1"/>
    <col min="4361" max="4610" width="9.140625" style="42"/>
    <col min="4611" max="4611" width="6.28515625" style="42" customWidth="1"/>
    <col min="4612" max="4612" width="14.42578125" style="42" customWidth="1"/>
    <col min="4613" max="4613" width="52.5703125" style="42" customWidth="1"/>
    <col min="4614" max="4614" width="10" style="42" customWidth="1"/>
    <col min="4615" max="4615" width="11" style="42" customWidth="1"/>
    <col min="4616" max="4616" width="16.5703125" style="42" customWidth="1"/>
    <col min="4617" max="4866" width="9.140625" style="42"/>
    <col min="4867" max="4867" width="6.28515625" style="42" customWidth="1"/>
    <col min="4868" max="4868" width="14.42578125" style="42" customWidth="1"/>
    <col min="4869" max="4869" width="52.5703125" style="42" customWidth="1"/>
    <col min="4870" max="4870" width="10" style="42" customWidth="1"/>
    <col min="4871" max="4871" width="11" style="42" customWidth="1"/>
    <col min="4872" max="4872" width="16.5703125" style="42" customWidth="1"/>
    <col min="4873" max="5122" width="9.140625" style="42"/>
    <col min="5123" max="5123" width="6.28515625" style="42" customWidth="1"/>
    <col min="5124" max="5124" width="14.42578125" style="42" customWidth="1"/>
    <col min="5125" max="5125" width="52.5703125" style="42" customWidth="1"/>
    <col min="5126" max="5126" width="10" style="42" customWidth="1"/>
    <col min="5127" max="5127" width="11" style="42" customWidth="1"/>
    <col min="5128" max="5128" width="16.5703125" style="42" customWidth="1"/>
    <col min="5129" max="5378" width="9.140625" style="42"/>
    <col min="5379" max="5379" width="6.28515625" style="42" customWidth="1"/>
    <col min="5380" max="5380" width="14.42578125" style="42" customWidth="1"/>
    <col min="5381" max="5381" width="52.5703125" style="42" customWidth="1"/>
    <col min="5382" max="5382" width="10" style="42" customWidth="1"/>
    <col min="5383" max="5383" width="11" style="42" customWidth="1"/>
    <col min="5384" max="5384" width="16.5703125" style="42" customWidth="1"/>
    <col min="5385" max="5634" width="9.140625" style="42"/>
    <col min="5635" max="5635" width="6.28515625" style="42" customWidth="1"/>
    <col min="5636" max="5636" width="14.42578125" style="42" customWidth="1"/>
    <col min="5637" max="5637" width="52.5703125" style="42" customWidth="1"/>
    <col min="5638" max="5638" width="10" style="42" customWidth="1"/>
    <col min="5639" max="5639" width="11" style="42" customWidth="1"/>
    <col min="5640" max="5640" width="16.5703125" style="42" customWidth="1"/>
    <col min="5641" max="5890" width="9.140625" style="42"/>
    <col min="5891" max="5891" width="6.28515625" style="42" customWidth="1"/>
    <col min="5892" max="5892" width="14.42578125" style="42" customWidth="1"/>
    <col min="5893" max="5893" width="52.5703125" style="42" customWidth="1"/>
    <col min="5894" max="5894" width="10" style="42" customWidth="1"/>
    <col min="5895" max="5895" width="11" style="42" customWidth="1"/>
    <col min="5896" max="5896" width="16.5703125" style="42" customWidth="1"/>
    <col min="5897" max="6146" width="9.140625" style="42"/>
    <col min="6147" max="6147" width="6.28515625" style="42" customWidth="1"/>
    <col min="6148" max="6148" width="14.42578125" style="42" customWidth="1"/>
    <col min="6149" max="6149" width="52.5703125" style="42" customWidth="1"/>
    <col min="6150" max="6150" width="10" style="42" customWidth="1"/>
    <col min="6151" max="6151" width="11" style="42" customWidth="1"/>
    <col min="6152" max="6152" width="16.5703125" style="42" customWidth="1"/>
    <col min="6153" max="6402" width="9.140625" style="42"/>
    <col min="6403" max="6403" width="6.28515625" style="42" customWidth="1"/>
    <col min="6404" max="6404" width="14.42578125" style="42" customWidth="1"/>
    <col min="6405" max="6405" width="52.5703125" style="42" customWidth="1"/>
    <col min="6406" max="6406" width="10" style="42" customWidth="1"/>
    <col min="6407" max="6407" width="11" style="42" customWidth="1"/>
    <col min="6408" max="6408" width="16.5703125" style="42" customWidth="1"/>
    <col min="6409" max="6658" width="9.140625" style="42"/>
    <col min="6659" max="6659" width="6.28515625" style="42" customWidth="1"/>
    <col min="6660" max="6660" width="14.42578125" style="42" customWidth="1"/>
    <col min="6661" max="6661" width="52.5703125" style="42" customWidth="1"/>
    <col min="6662" max="6662" width="10" style="42" customWidth="1"/>
    <col min="6663" max="6663" width="11" style="42" customWidth="1"/>
    <col min="6664" max="6664" width="16.5703125" style="42" customWidth="1"/>
    <col min="6665" max="6914" width="9.140625" style="42"/>
    <col min="6915" max="6915" width="6.28515625" style="42" customWidth="1"/>
    <col min="6916" max="6916" width="14.42578125" style="42" customWidth="1"/>
    <col min="6917" max="6917" width="52.5703125" style="42" customWidth="1"/>
    <col min="6918" max="6918" width="10" style="42" customWidth="1"/>
    <col min="6919" max="6919" width="11" style="42" customWidth="1"/>
    <col min="6920" max="6920" width="16.5703125" style="42" customWidth="1"/>
    <col min="6921" max="7170" width="9.140625" style="42"/>
    <col min="7171" max="7171" width="6.28515625" style="42" customWidth="1"/>
    <col min="7172" max="7172" width="14.42578125" style="42" customWidth="1"/>
    <col min="7173" max="7173" width="52.5703125" style="42" customWidth="1"/>
    <col min="7174" max="7174" width="10" style="42" customWidth="1"/>
    <col min="7175" max="7175" width="11" style="42" customWidth="1"/>
    <col min="7176" max="7176" width="16.5703125" style="42" customWidth="1"/>
    <col min="7177" max="7426" width="9.140625" style="42"/>
    <col min="7427" max="7427" width="6.28515625" style="42" customWidth="1"/>
    <col min="7428" max="7428" width="14.42578125" style="42" customWidth="1"/>
    <col min="7429" max="7429" width="52.5703125" style="42" customWidth="1"/>
    <col min="7430" max="7430" width="10" style="42" customWidth="1"/>
    <col min="7431" max="7431" width="11" style="42" customWidth="1"/>
    <col min="7432" max="7432" width="16.5703125" style="42" customWidth="1"/>
    <col min="7433" max="7682" width="9.140625" style="42"/>
    <col min="7683" max="7683" width="6.28515625" style="42" customWidth="1"/>
    <col min="7684" max="7684" width="14.42578125" style="42" customWidth="1"/>
    <col min="7685" max="7685" width="52.5703125" style="42" customWidth="1"/>
    <col min="7686" max="7686" width="10" style="42" customWidth="1"/>
    <col min="7687" max="7687" width="11" style="42" customWidth="1"/>
    <col min="7688" max="7688" width="16.5703125" style="42" customWidth="1"/>
    <col min="7689" max="7938" width="9.140625" style="42"/>
    <col min="7939" max="7939" width="6.28515625" style="42" customWidth="1"/>
    <col min="7940" max="7940" width="14.42578125" style="42" customWidth="1"/>
    <col min="7941" max="7941" width="52.5703125" style="42" customWidth="1"/>
    <col min="7942" max="7942" width="10" style="42" customWidth="1"/>
    <col min="7943" max="7943" width="11" style="42" customWidth="1"/>
    <col min="7944" max="7944" width="16.5703125" style="42" customWidth="1"/>
    <col min="7945" max="8194" width="9.140625" style="42"/>
    <col min="8195" max="8195" width="6.28515625" style="42" customWidth="1"/>
    <col min="8196" max="8196" width="14.42578125" style="42" customWidth="1"/>
    <col min="8197" max="8197" width="52.5703125" style="42" customWidth="1"/>
    <col min="8198" max="8198" width="10" style="42" customWidth="1"/>
    <col min="8199" max="8199" width="11" style="42" customWidth="1"/>
    <col min="8200" max="8200" width="16.5703125" style="42" customWidth="1"/>
    <col min="8201" max="8450" width="9.140625" style="42"/>
    <col min="8451" max="8451" width="6.28515625" style="42" customWidth="1"/>
    <col min="8452" max="8452" width="14.42578125" style="42" customWidth="1"/>
    <col min="8453" max="8453" width="52.5703125" style="42" customWidth="1"/>
    <col min="8454" max="8454" width="10" style="42" customWidth="1"/>
    <col min="8455" max="8455" width="11" style="42" customWidth="1"/>
    <col min="8456" max="8456" width="16.5703125" style="42" customWidth="1"/>
    <col min="8457" max="8706" width="9.140625" style="42"/>
    <col min="8707" max="8707" width="6.28515625" style="42" customWidth="1"/>
    <col min="8708" max="8708" width="14.42578125" style="42" customWidth="1"/>
    <col min="8709" max="8709" width="52.5703125" style="42" customWidth="1"/>
    <col min="8710" max="8710" width="10" style="42" customWidth="1"/>
    <col min="8711" max="8711" width="11" style="42" customWidth="1"/>
    <col min="8712" max="8712" width="16.5703125" style="42" customWidth="1"/>
    <col min="8713" max="8962" width="9.140625" style="42"/>
    <col min="8963" max="8963" width="6.28515625" style="42" customWidth="1"/>
    <col min="8964" max="8964" width="14.42578125" style="42" customWidth="1"/>
    <col min="8965" max="8965" width="52.5703125" style="42" customWidth="1"/>
    <col min="8966" max="8966" width="10" style="42" customWidth="1"/>
    <col min="8967" max="8967" width="11" style="42" customWidth="1"/>
    <col min="8968" max="8968" width="16.5703125" style="42" customWidth="1"/>
    <col min="8969" max="9218" width="9.140625" style="42"/>
    <col min="9219" max="9219" width="6.28515625" style="42" customWidth="1"/>
    <col min="9220" max="9220" width="14.42578125" style="42" customWidth="1"/>
    <col min="9221" max="9221" width="52.5703125" style="42" customWidth="1"/>
    <col min="9222" max="9222" width="10" style="42" customWidth="1"/>
    <col min="9223" max="9223" width="11" style="42" customWidth="1"/>
    <col min="9224" max="9224" width="16.5703125" style="42" customWidth="1"/>
    <col min="9225" max="9474" width="9.140625" style="42"/>
    <col min="9475" max="9475" width="6.28515625" style="42" customWidth="1"/>
    <col min="9476" max="9476" width="14.42578125" style="42" customWidth="1"/>
    <col min="9477" max="9477" width="52.5703125" style="42" customWidth="1"/>
    <col min="9478" max="9478" width="10" style="42" customWidth="1"/>
    <col min="9479" max="9479" width="11" style="42" customWidth="1"/>
    <col min="9480" max="9480" width="16.5703125" style="42" customWidth="1"/>
    <col min="9481" max="9730" width="9.140625" style="42"/>
    <col min="9731" max="9731" width="6.28515625" style="42" customWidth="1"/>
    <col min="9732" max="9732" width="14.42578125" style="42" customWidth="1"/>
    <col min="9733" max="9733" width="52.5703125" style="42" customWidth="1"/>
    <col min="9734" max="9734" width="10" style="42" customWidth="1"/>
    <col min="9735" max="9735" width="11" style="42" customWidth="1"/>
    <col min="9736" max="9736" width="16.5703125" style="42" customWidth="1"/>
    <col min="9737" max="9986" width="9.140625" style="42"/>
    <col min="9987" max="9987" width="6.28515625" style="42" customWidth="1"/>
    <col min="9988" max="9988" width="14.42578125" style="42" customWidth="1"/>
    <col min="9989" max="9989" width="52.5703125" style="42" customWidth="1"/>
    <col min="9990" max="9990" width="10" style="42" customWidth="1"/>
    <col min="9991" max="9991" width="11" style="42" customWidth="1"/>
    <col min="9992" max="9992" width="16.5703125" style="42" customWidth="1"/>
    <col min="9993" max="10242" width="9.140625" style="42"/>
    <col min="10243" max="10243" width="6.28515625" style="42" customWidth="1"/>
    <col min="10244" max="10244" width="14.42578125" style="42" customWidth="1"/>
    <col min="10245" max="10245" width="52.5703125" style="42" customWidth="1"/>
    <col min="10246" max="10246" width="10" style="42" customWidth="1"/>
    <col min="10247" max="10247" width="11" style="42" customWidth="1"/>
    <col min="10248" max="10248" width="16.5703125" style="42" customWidth="1"/>
    <col min="10249" max="10498" width="9.140625" style="42"/>
    <col min="10499" max="10499" width="6.28515625" style="42" customWidth="1"/>
    <col min="10500" max="10500" width="14.42578125" style="42" customWidth="1"/>
    <col min="10501" max="10501" width="52.5703125" style="42" customWidth="1"/>
    <col min="10502" max="10502" width="10" style="42" customWidth="1"/>
    <col min="10503" max="10503" width="11" style="42" customWidth="1"/>
    <col min="10504" max="10504" width="16.5703125" style="42" customWidth="1"/>
    <col min="10505" max="10754" width="9.140625" style="42"/>
    <col min="10755" max="10755" width="6.28515625" style="42" customWidth="1"/>
    <col min="10756" max="10756" width="14.42578125" style="42" customWidth="1"/>
    <col min="10757" max="10757" width="52.5703125" style="42" customWidth="1"/>
    <col min="10758" max="10758" width="10" style="42" customWidth="1"/>
    <col min="10759" max="10759" width="11" style="42" customWidth="1"/>
    <col min="10760" max="10760" width="16.5703125" style="42" customWidth="1"/>
    <col min="10761" max="11010" width="9.140625" style="42"/>
    <col min="11011" max="11011" width="6.28515625" style="42" customWidth="1"/>
    <col min="11012" max="11012" width="14.42578125" style="42" customWidth="1"/>
    <col min="11013" max="11013" width="52.5703125" style="42" customWidth="1"/>
    <col min="11014" max="11014" width="10" style="42" customWidth="1"/>
    <col min="11015" max="11015" width="11" style="42" customWidth="1"/>
    <col min="11016" max="11016" width="16.5703125" style="42" customWidth="1"/>
    <col min="11017" max="11266" width="9.140625" style="42"/>
    <col min="11267" max="11267" width="6.28515625" style="42" customWidth="1"/>
    <col min="11268" max="11268" width="14.42578125" style="42" customWidth="1"/>
    <col min="11269" max="11269" width="52.5703125" style="42" customWidth="1"/>
    <col min="11270" max="11270" width="10" style="42" customWidth="1"/>
    <col min="11271" max="11271" width="11" style="42" customWidth="1"/>
    <col min="11272" max="11272" width="16.5703125" style="42" customWidth="1"/>
    <col min="11273" max="11522" width="9.140625" style="42"/>
    <col min="11523" max="11523" width="6.28515625" style="42" customWidth="1"/>
    <col min="11524" max="11524" width="14.42578125" style="42" customWidth="1"/>
    <col min="11525" max="11525" width="52.5703125" style="42" customWidth="1"/>
    <col min="11526" max="11526" width="10" style="42" customWidth="1"/>
    <col min="11527" max="11527" width="11" style="42" customWidth="1"/>
    <col min="11528" max="11528" width="16.5703125" style="42" customWidth="1"/>
    <col min="11529" max="11778" width="9.140625" style="42"/>
    <col min="11779" max="11779" width="6.28515625" style="42" customWidth="1"/>
    <col min="11780" max="11780" width="14.42578125" style="42" customWidth="1"/>
    <col min="11781" max="11781" width="52.5703125" style="42" customWidth="1"/>
    <col min="11782" max="11782" width="10" style="42" customWidth="1"/>
    <col min="11783" max="11783" width="11" style="42" customWidth="1"/>
    <col min="11784" max="11784" width="16.5703125" style="42" customWidth="1"/>
    <col min="11785" max="12034" width="9.140625" style="42"/>
    <col min="12035" max="12035" width="6.28515625" style="42" customWidth="1"/>
    <col min="12036" max="12036" width="14.42578125" style="42" customWidth="1"/>
    <col min="12037" max="12037" width="52.5703125" style="42" customWidth="1"/>
    <col min="12038" max="12038" width="10" style="42" customWidth="1"/>
    <col min="12039" max="12039" width="11" style="42" customWidth="1"/>
    <col min="12040" max="12040" width="16.5703125" style="42" customWidth="1"/>
    <col min="12041" max="12290" width="9.140625" style="42"/>
    <col min="12291" max="12291" width="6.28515625" style="42" customWidth="1"/>
    <col min="12292" max="12292" width="14.42578125" style="42" customWidth="1"/>
    <col min="12293" max="12293" width="52.5703125" style="42" customWidth="1"/>
    <col min="12294" max="12294" width="10" style="42" customWidth="1"/>
    <col min="12295" max="12295" width="11" style="42" customWidth="1"/>
    <col min="12296" max="12296" width="16.5703125" style="42" customWidth="1"/>
    <col min="12297" max="12546" width="9.140625" style="42"/>
    <col min="12547" max="12547" width="6.28515625" style="42" customWidth="1"/>
    <col min="12548" max="12548" width="14.42578125" style="42" customWidth="1"/>
    <col min="12549" max="12549" width="52.5703125" style="42" customWidth="1"/>
    <col min="12550" max="12550" width="10" style="42" customWidth="1"/>
    <col min="12551" max="12551" width="11" style="42" customWidth="1"/>
    <col min="12552" max="12552" width="16.5703125" style="42" customWidth="1"/>
    <col min="12553" max="12802" width="9.140625" style="42"/>
    <col min="12803" max="12803" width="6.28515625" style="42" customWidth="1"/>
    <col min="12804" max="12804" width="14.42578125" style="42" customWidth="1"/>
    <col min="12805" max="12805" width="52.5703125" style="42" customWidth="1"/>
    <col min="12806" max="12806" width="10" style="42" customWidth="1"/>
    <col min="12807" max="12807" width="11" style="42" customWidth="1"/>
    <col min="12808" max="12808" width="16.5703125" style="42" customWidth="1"/>
    <col min="12809" max="13058" width="9.140625" style="42"/>
    <col min="13059" max="13059" width="6.28515625" style="42" customWidth="1"/>
    <col min="13060" max="13060" width="14.42578125" style="42" customWidth="1"/>
    <col min="13061" max="13061" width="52.5703125" style="42" customWidth="1"/>
    <col min="13062" max="13062" width="10" style="42" customWidth="1"/>
    <col min="13063" max="13063" width="11" style="42" customWidth="1"/>
    <col min="13064" max="13064" width="16.5703125" style="42" customWidth="1"/>
    <col min="13065" max="13314" width="9.140625" style="42"/>
    <col min="13315" max="13315" width="6.28515625" style="42" customWidth="1"/>
    <col min="13316" max="13316" width="14.42578125" style="42" customWidth="1"/>
    <col min="13317" max="13317" width="52.5703125" style="42" customWidth="1"/>
    <col min="13318" max="13318" width="10" style="42" customWidth="1"/>
    <col min="13319" max="13319" width="11" style="42" customWidth="1"/>
    <col min="13320" max="13320" width="16.5703125" style="42" customWidth="1"/>
    <col min="13321" max="13570" width="9.140625" style="42"/>
    <col min="13571" max="13571" width="6.28515625" style="42" customWidth="1"/>
    <col min="13572" max="13572" width="14.42578125" style="42" customWidth="1"/>
    <col min="13573" max="13573" width="52.5703125" style="42" customWidth="1"/>
    <col min="13574" max="13574" width="10" style="42" customWidth="1"/>
    <col min="13575" max="13575" width="11" style="42" customWidth="1"/>
    <col min="13576" max="13576" width="16.5703125" style="42" customWidth="1"/>
    <col min="13577" max="13826" width="9.140625" style="42"/>
    <col min="13827" max="13827" width="6.28515625" style="42" customWidth="1"/>
    <col min="13828" max="13828" width="14.42578125" style="42" customWidth="1"/>
    <col min="13829" max="13829" width="52.5703125" style="42" customWidth="1"/>
    <col min="13830" max="13830" width="10" style="42" customWidth="1"/>
    <col min="13831" max="13831" width="11" style="42" customWidth="1"/>
    <col min="13832" max="13832" width="16.5703125" style="42" customWidth="1"/>
    <col min="13833" max="14082" width="9.140625" style="42"/>
    <col min="14083" max="14083" width="6.28515625" style="42" customWidth="1"/>
    <col min="14084" max="14084" width="14.42578125" style="42" customWidth="1"/>
    <col min="14085" max="14085" width="52.5703125" style="42" customWidth="1"/>
    <col min="14086" max="14086" width="10" style="42" customWidth="1"/>
    <col min="14087" max="14087" width="11" style="42" customWidth="1"/>
    <col min="14088" max="14088" width="16.5703125" style="42" customWidth="1"/>
    <col min="14089" max="14338" width="9.140625" style="42"/>
    <col min="14339" max="14339" width="6.28515625" style="42" customWidth="1"/>
    <col min="14340" max="14340" width="14.42578125" style="42" customWidth="1"/>
    <col min="14341" max="14341" width="52.5703125" style="42" customWidth="1"/>
    <col min="14342" max="14342" width="10" style="42" customWidth="1"/>
    <col min="14343" max="14343" width="11" style="42" customWidth="1"/>
    <col min="14344" max="14344" width="16.5703125" style="42" customWidth="1"/>
    <col min="14345" max="14594" width="9.140625" style="42"/>
    <col min="14595" max="14595" width="6.28515625" style="42" customWidth="1"/>
    <col min="14596" max="14596" width="14.42578125" style="42" customWidth="1"/>
    <col min="14597" max="14597" width="52.5703125" style="42" customWidth="1"/>
    <col min="14598" max="14598" width="10" style="42" customWidth="1"/>
    <col min="14599" max="14599" width="11" style="42" customWidth="1"/>
    <col min="14600" max="14600" width="16.5703125" style="42" customWidth="1"/>
    <col min="14601" max="14850" width="9.140625" style="42"/>
    <col min="14851" max="14851" width="6.28515625" style="42" customWidth="1"/>
    <col min="14852" max="14852" width="14.42578125" style="42" customWidth="1"/>
    <col min="14853" max="14853" width="52.5703125" style="42" customWidth="1"/>
    <col min="14854" max="14854" width="10" style="42" customWidth="1"/>
    <col min="14855" max="14855" width="11" style="42" customWidth="1"/>
    <col min="14856" max="14856" width="16.5703125" style="42" customWidth="1"/>
    <col min="14857" max="15106" width="9.140625" style="42"/>
    <col min="15107" max="15107" width="6.28515625" style="42" customWidth="1"/>
    <col min="15108" max="15108" width="14.42578125" style="42" customWidth="1"/>
    <col min="15109" max="15109" width="52.5703125" style="42" customWidth="1"/>
    <col min="15110" max="15110" width="10" style="42" customWidth="1"/>
    <col min="15111" max="15111" width="11" style="42" customWidth="1"/>
    <col min="15112" max="15112" width="16.5703125" style="42" customWidth="1"/>
    <col min="15113" max="15362" width="9.140625" style="42"/>
    <col min="15363" max="15363" width="6.28515625" style="42" customWidth="1"/>
    <col min="15364" max="15364" width="14.42578125" style="42" customWidth="1"/>
    <col min="15365" max="15365" width="52.5703125" style="42" customWidth="1"/>
    <col min="15366" max="15366" width="10" style="42" customWidth="1"/>
    <col min="15367" max="15367" width="11" style="42" customWidth="1"/>
    <col min="15368" max="15368" width="16.5703125" style="42" customWidth="1"/>
    <col min="15369" max="15618" width="9.140625" style="42"/>
    <col min="15619" max="15619" width="6.28515625" style="42" customWidth="1"/>
    <col min="15620" max="15620" width="14.42578125" style="42" customWidth="1"/>
    <col min="15621" max="15621" width="52.5703125" style="42" customWidth="1"/>
    <col min="15622" max="15622" width="10" style="42" customWidth="1"/>
    <col min="15623" max="15623" width="11" style="42" customWidth="1"/>
    <col min="15624" max="15624" width="16.5703125" style="42" customWidth="1"/>
    <col min="15625" max="15874" width="9.140625" style="42"/>
    <col min="15875" max="15875" width="6.28515625" style="42" customWidth="1"/>
    <col min="15876" max="15876" width="14.42578125" style="42" customWidth="1"/>
    <col min="15877" max="15877" width="52.5703125" style="42" customWidth="1"/>
    <col min="15878" max="15878" width="10" style="42" customWidth="1"/>
    <col min="15879" max="15879" width="11" style="42" customWidth="1"/>
    <col min="15880" max="15880" width="16.5703125" style="42" customWidth="1"/>
    <col min="15881" max="16130" width="9.140625" style="42"/>
    <col min="16131" max="16131" width="6.28515625" style="42" customWidth="1"/>
    <col min="16132" max="16132" width="14.42578125" style="42" customWidth="1"/>
    <col min="16133" max="16133" width="52.5703125" style="42" customWidth="1"/>
    <col min="16134" max="16134" width="10" style="42" customWidth="1"/>
    <col min="16135" max="16135" width="11" style="42" customWidth="1"/>
    <col min="16136" max="16136" width="16.5703125" style="42" customWidth="1"/>
    <col min="16137" max="16384" width="9.140625" style="42"/>
  </cols>
  <sheetData>
    <row r="1" spans="1:19" s="2" customFormat="1" ht="18" thickTop="1" thickBot="1">
      <c r="A1" s="1"/>
      <c r="H1" s="3" t="s">
        <v>0</v>
      </c>
      <c r="I1" s="241"/>
      <c r="J1" s="42"/>
      <c r="K1" s="42"/>
      <c r="L1" s="15"/>
      <c r="M1" s="241"/>
      <c r="N1" s="241"/>
      <c r="O1" s="16"/>
      <c r="P1" s="278" t="s">
        <v>19</v>
      </c>
      <c r="Q1" s="339"/>
      <c r="R1" s="339"/>
      <c r="S1" s="279"/>
    </row>
    <row r="2" spans="1:19" s="2" customFormat="1" ht="16.5" customHeight="1" thickTop="1">
      <c r="A2" s="262" t="s">
        <v>317</v>
      </c>
      <c r="B2" s="262"/>
      <c r="C2" s="262"/>
      <c r="D2" s="262"/>
      <c r="E2" s="262"/>
      <c r="F2" s="262"/>
      <c r="G2" s="262"/>
      <c r="H2" s="262"/>
      <c r="I2" s="281" t="s">
        <v>318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</row>
    <row r="3" spans="1:19" ht="11.25" customHeight="1">
      <c r="I3" s="241"/>
      <c r="L3" s="15"/>
      <c r="M3" s="241"/>
      <c r="N3" s="241"/>
      <c r="O3" s="16"/>
      <c r="P3" s="16"/>
      <c r="Q3" s="16"/>
      <c r="R3" s="16"/>
    </row>
    <row r="4" spans="1:19">
      <c r="A4" s="263" t="s">
        <v>1</v>
      </c>
      <c r="B4" s="263"/>
      <c r="C4" s="42" t="s">
        <v>2</v>
      </c>
      <c r="I4" s="245" t="s">
        <v>1</v>
      </c>
      <c r="K4" s="42" t="s">
        <v>2</v>
      </c>
      <c r="L4" s="15"/>
      <c r="M4" s="241"/>
      <c r="N4" s="241"/>
      <c r="O4" s="16"/>
      <c r="P4" s="16"/>
      <c r="Q4" s="16"/>
      <c r="R4" s="16"/>
    </row>
    <row r="5" spans="1:19">
      <c r="A5" s="263" t="s">
        <v>3</v>
      </c>
      <c r="B5" s="263"/>
      <c r="C5" s="42" t="s">
        <v>32</v>
      </c>
      <c r="I5" s="245" t="s">
        <v>3</v>
      </c>
      <c r="K5" s="42" t="s">
        <v>32</v>
      </c>
      <c r="L5" s="15"/>
      <c r="M5" s="241"/>
      <c r="N5" s="241"/>
      <c r="O5" s="16"/>
      <c r="P5" s="16"/>
      <c r="Q5" s="16"/>
      <c r="R5" s="16"/>
    </row>
    <row r="6" spans="1:19">
      <c r="A6" s="263" t="s">
        <v>4</v>
      </c>
      <c r="B6" s="263"/>
      <c r="C6" s="42" t="s">
        <v>97</v>
      </c>
      <c r="I6" s="245" t="s">
        <v>4</v>
      </c>
      <c r="K6" s="42" t="s">
        <v>97</v>
      </c>
      <c r="L6" s="15"/>
      <c r="M6" s="241"/>
      <c r="N6" s="241"/>
      <c r="O6" s="16"/>
      <c r="P6" s="16"/>
      <c r="Q6" s="16"/>
      <c r="R6" s="16"/>
    </row>
    <row r="7" spans="1:19">
      <c r="A7" s="263" t="s">
        <v>5</v>
      </c>
      <c r="B7" s="263"/>
      <c r="C7" s="42" t="s">
        <v>440</v>
      </c>
      <c r="I7" s="245" t="s">
        <v>5</v>
      </c>
      <c r="K7" s="42" t="s">
        <v>440</v>
      </c>
      <c r="L7" s="15"/>
      <c r="M7" s="241"/>
      <c r="N7" s="241"/>
      <c r="O7" s="16"/>
      <c r="P7" s="16"/>
      <c r="Q7" s="16"/>
      <c r="R7" s="16"/>
    </row>
    <row r="8" spans="1:19" ht="11.25" customHeight="1">
      <c r="I8" s="241"/>
      <c r="L8" s="15"/>
      <c r="M8" s="241"/>
      <c r="N8" s="241"/>
      <c r="O8" s="16"/>
      <c r="P8" s="16"/>
      <c r="Q8" s="16"/>
      <c r="R8" s="16"/>
    </row>
    <row r="9" spans="1:19" ht="23.2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71" t="s">
        <v>153</v>
      </c>
      <c r="G9" s="271" t="s">
        <v>154</v>
      </c>
      <c r="H9" s="266" t="s">
        <v>22</v>
      </c>
      <c r="I9" s="266" t="s">
        <v>6</v>
      </c>
      <c r="J9" s="267" t="s">
        <v>7</v>
      </c>
      <c r="K9" s="268"/>
      <c r="L9" s="282" t="s">
        <v>8</v>
      </c>
      <c r="M9" s="254" t="s">
        <v>20</v>
      </c>
      <c r="N9" s="255"/>
      <c r="O9" s="275"/>
      <c r="P9" s="264" t="s">
        <v>21</v>
      </c>
      <c r="Q9" s="271" t="s">
        <v>153</v>
      </c>
      <c r="R9" s="271" t="s">
        <v>154</v>
      </c>
      <c r="S9" s="266" t="s">
        <v>22</v>
      </c>
    </row>
    <row r="10" spans="1:19" ht="23.25" customHeight="1">
      <c r="A10" s="266"/>
      <c r="B10" s="269"/>
      <c r="C10" s="270"/>
      <c r="D10" s="266"/>
      <c r="E10" s="272"/>
      <c r="F10" s="272"/>
      <c r="G10" s="272"/>
      <c r="H10" s="266"/>
      <c r="I10" s="266"/>
      <c r="J10" s="269"/>
      <c r="K10" s="270"/>
      <c r="L10" s="282"/>
      <c r="M10" s="32" t="s">
        <v>23</v>
      </c>
      <c r="N10" s="244" t="s">
        <v>24</v>
      </c>
      <c r="O10" s="18" t="s">
        <v>25</v>
      </c>
      <c r="P10" s="265"/>
      <c r="Q10" s="272"/>
      <c r="R10" s="272"/>
      <c r="S10" s="266"/>
    </row>
    <row r="11" spans="1:19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 t="shared" ref="F11:H11" si="0">E11-1</f>
        <v>-5</v>
      </c>
      <c r="G11" s="5">
        <f t="shared" si="0"/>
        <v>-6</v>
      </c>
      <c r="H11" s="5">
        <f t="shared" si="0"/>
        <v>-7</v>
      </c>
      <c r="I11" s="5">
        <v>-1</v>
      </c>
      <c r="J11" s="286">
        <f>I11-1</f>
        <v>-2</v>
      </c>
      <c r="K11" s="287"/>
      <c r="L11" s="19">
        <f>J11-1</f>
        <v>-3</v>
      </c>
      <c r="M11" s="5">
        <f>L11-1</f>
        <v>-4</v>
      </c>
      <c r="N11" s="5">
        <f>M11-1</f>
        <v>-5</v>
      </c>
      <c r="O11" s="20" t="s">
        <v>26</v>
      </c>
      <c r="P11" s="20" t="s">
        <v>27</v>
      </c>
      <c r="Q11" s="20" t="s">
        <v>28</v>
      </c>
      <c r="R11" s="20" t="s">
        <v>155</v>
      </c>
      <c r="S11" s="20" t="s">
        <v>156</v>
      </c>
    </row>
    <row r="12" spans="1:19" ht="18" customHeight="1">
      <c r="A12" s="37"/>
      <c r="B12" s="38" t="s">
        <v>62</v>
      </c>
      <c r="C12" s="39"/>
      <c r="D12" s="40"/>
      <c r="E12" s="40"/>
      <c r="F12" s="40"/>
      <c r="G12" s="40"/>
      <c r="H12" s="40"/>
      <c r="I12" s="22"/>
      <c r="J12" s="300" t="s">
        <v>62</v>
      </c>
      <c r="K12" s="301"/>
      <c r="L12" s="6"/>
      <c r="M12" s="7"/>
      <c r="N12" s="7"/>
      <c r="O12" s="24"/>
      <c r="P12" s="24"/>
      <c r="Q12" s="24"/>
      <c r="R12" s="24"/>
      <c r="S12" s="23"/>
    </row>
    <row r="13" spans="1:19" ht="20.25" customHeight="1">
      <c r="A13" s="24">
        <v>1</v>
      </c>
      <c r="B13" s="252" t="s">
        <v>443</v>
      </c>
      <c r="C13" s="253"/>
      <c r="D13" s="7" t="s">
        <v>76</v>
      </c>
      <c r="E13" s="7">
        <v>30</v>
      </c>
      <c r="F13" s="145" t="s">
        <v>177</v>
      </c>
      <c r="G13" s="7">
        <f>0.002*30</f>
        <v>0.06</v>
      </c>
      <c r="H13" s="33"/>
      <c r="I13" s="22">
        <f>A13</f>
        <v>1</v>
      </c>
      <c r="J13" s="393"/>
      <c r="K13" s="394"/>
      <c r="L13" s="6" t="str">
        <f>D13</f>
        <v>dokumen</v>
      </c>
      <c r="M13" s="6">
        <f>E13</f>
        <v>30</v>
      </c>
      <c r="N13" s="6">
        <f>M13</f>
        <v>30</v>
      </c>
      <c r="O13" s="6">
        <v>100</v>
      </c>
      <c r="P13" s="6"/>
      <c r="Q13" s="6" t="str">
        <f>F13</f>
        <v>II.B.6.a</v>
      </c>
      <c r="R13" s="6">
        <f>G13</f>
        <v>0.06</v>
      </c>
      <c r="S13" s="23"/>
    </row>
    <row r="14" spans="1:19" ht="20.25" customHeight="1">
      <c r="A14" s="24">
        <v>2</v>
      </c>
      <c r="B14" s="252" t="s">
        <v>441</v>
      </c>
      <c r="C14" s="253"/>
      <c r="D14" s="7" t="s">
        <v>187</v>
      </c>
      <c r="E14" s="7">
        <v>1</v>
      </c>
      <c r="F14" s="7"/>
      <c r="G14" s="7"/>
      <c r="H14" s="33"/>
      <c r="I14" s="22">
        <f t="shared" ref="I14:J31" si="1">A14</f>
        <v>2</v>
      </c>
      <c r="J14" s="393" t="str">
        <f t="shared" si="1"/>
        <v>Melakukan assigment admin kabupaten/kota Survei KPPT Bulan Juni 2022</v>
      </c>
      <c r="K14" s="394"/>
      <c r="L14" s="6" t="str">
        <f t="shared" ref="L14:M31" si="2">D14</f>
        <v>program</v>
      </c>
      <c r="M14" s="6">
        <f t="shared" si="2"/>
        <v>1</v>
      </c>
      <c r="N14" s="6">
        <f t="shared" ref="N14:N31" si="3">M14</f>
        <v>1</v>
      </c>
      <c r="O14" s="6">
        <v>100</v>
      </c>
      <c r="P14" s="24"/>
      <c r="Q14" s="6">
        <f t="shared" ref="Q14:R31" si="4">F14</f>
        <v>0</v>
      </c>
      <c r="R14" s="6">
        <f t="shared" si="4"/>
        <v>0</v>
      </c>
      <c r="S14" s="23"/>
    </row>
    <row r="15" spans="1:19" ht="20.25" customHeight="1">
      <c r="A15" s="24">
        <v>3</v>
      </c>
      <c r="B15" s="252" t="s">
        <v>442</v>
      </c>
      <c r="C15" s="253"/>
      <c r="D15" s="7" t="s">
        <v>11</v>
      </c>
      <c r="E15" s="7">
        <v>1</v>
      </c>
      <c r="F15" s="7"/>
      <c r="G15" s="7"/>
      <c r="H15" s="33"/>
      <c r="I15" s="22">
        <f t="shared" si="1"/>
        <v>3</v>
      </c>
      <c r="J15" s="393" t="str">
        <f t="shared" si="1"/>
        <v>Membuat monitoring entri Survei Perkebunan Bulanan 2022</v>
      </c>
      <c r="K15" s="394"/>
      <c r="L15" s="6" t="str">
        <f t="shared" si="2"/>
        <v>file</v>
      </c>
      <c r="M15" s="6">
        <f t="shared" si="2"/>
        <v>1</v>
      </c>
      <c r="N15" s="6">
        <f t="shared" si="3"/>
        <v>1</v>
      </c>
      <c r="O15" s="6">
        <v>100</v>
      </c>
      <c r="P15" s="24"/>
      <c r="Q15" s="6">
        <f t="shared" si="4"/>
        <v>0</v>
      </c>
      <c r="R15" s="6">
        <f t="shared" si="4"/>
        <v>0</v>
      </c>
      <c r="S15" s="23"/>
    </row>
    <row r="16" spans="1:19" ht="20.25" customHeight="1">
      <c r="A16" s="24">
        <v>4</v>
      </c>
      <c r="B16" s="252" t="s">
        <v>445</v>
      </c>
      <c r="C16" s="253"/>
      <c r="D16" s="7" t="s">
        <v>11</v>
      </c>
      <c r="E16" s="7">
        <v>1</v>
      </c>
      <c r="F16" s="7"/>
      <c r="G16" s="7"/>
      <c r="H16" s="33"/>
      <c r="I16" s="22">
        <f t="shared" si="1"/>
        <v>4</v>
      </c>
      <c r="J16" s="393" t="str">
        <f t="shared" si="1"/>
        <v>Membuat CKP Bulan Juni 2022 di google sheet</v>
      </c>
      <c r="K16" s="394"/>
      <c r="L16" s="6" t="str">
        <f t="shared" si="2"/>
        <v>file</v>
      </c>
      <c r="M16" s="6">
        <f t="shared" si="2"/>
        <v>1</v>
      </c>
      <c r="N16" s="6">
        <f t="shared" si="3"/>
        <v>1</v>
      </c>
      <c r="O16" s="6">
        <v>100</v>
      </c>
      <c r="P16" s="24"/>
      <c r="Q16" s="6">
        <f t="shared" si="4"/>
        <v>0</v>
      </c>
      <c r="R16" s="6">
        <f t="shared" si="4"/>
        <v>0</v>
      </c>
      <c r="S16" s="23"/>
    </row>
    <row r="17" spans="1:19" ht="29.25" customHeight="1">
      <c r="A17" s="24">
        <v>5</v>
      </c>
      <c r="B17" s="252" t="s">
        <v>446</v>
      </c>
      <c r="C17" s="253"/>
      <c r="D17" s="6" t="s">
        <v>450</v>
      </c>
      <c r="E17" s="7">
        <v>1</v>
      </c>
      <c r="F17" s="7"/>
      <c r="G17" s="7"/>
      <c r="H17" s="33"/>
      <c r="I17" s="22">
        <f t="shared" si="1"/>
        <v>5</v>
      </c>
      <c r="J17" s="393" t="str">
        <f t="shared" si="1"/>
        <v>Melakukan konfirmasi/koordinasi terkait kegiatan pencacahan RPH triwulan 2, perkebunan, kehutanan, dan Survei LTU ke kabkot</v>
      </c>
      <c r="K17" s="394"/>
      <c r="L17" s="6" t="str">
        <f t="shared" si="2"/>
        <v>kegiatan</v>
      </c>
      <c r="M17" s="6">
        <f t="shared" si="2"/>
        <v>1</v>
      </c>
      <c r="N17" s="6">
        <f t="shared" si="3"/>
        <v>1</v>
      </c>
      <c r="O17" s="6">
        <v>100</v>
      </c>
      <c r="P17" s="24"/>
      <c r="Q17" s="6">
        <f t="shared" si="4"/>
        <v>0</v>
      </c>
      <c r="R17" s="6">
        <f t="shared" si="4"/>
        <v>0</v>
      </c>
      <c r="S17" s="23"/>
    </row>
    <row r="18" spans="1:19" ht="20.25" customHeight="1">
      <c r="A18" s="24">
        <v>6</v>
      </c>
      <c r="B18" s="252" t="s">
        <v>473</v>
      </c>
      <c r="C18" s="253"/>
      <c r="D18" s="6" t="s">
        <v>35</v>
      </c>
      <c r="E18" s="7">
        <v>2</v>
      </c>
      <c r="F18" s="7"/>
      <c r="G18" s="7"/>
      <c r="H18" s="33"/>
      <c r="I18" s="22">
        <f t="shared" si="1"/>
        <v>6</v>
      </c>
      <c r="J18" s="393" t="str">
        <f t="shared" si="1"/>
        <v>Rapat bidang produksi tanggal 4 Juli 2022</v>
      </c>
      <c r="K18" s="394"/>
      <c r="L18" s="6" t="str">
        <f t="shared" si="2"/>
        <v>jam</v>
      </c>
      <c r="M18" s="6">
        <f t="shared" si="2"/>
        <v>2</v>
      </c>
      <c r="N18" s="6">
        <f t="shared" si="3"/>
        <v>2</v>
      </c>
      <c r="O18" s="6">
        <v>100</v>
      </c>
      <c r="P18" s="24"/>
      <c r="Q18" s="6">
        <f t="shared" si="4"/>
        <v>0</v>
      </c>
      <c r="R18" s="6">
        <f t="shared" si="4"/>
        <v>0</v>
      </c>
      <c r="S18" s="23"/>
    </row>
    <row r="19" spans="1:19" ht="32.25" customHeight="1">
      <c r="A19" s="24">
        <v>7</v>
      </c>
      <c r="B19" s="252" t="s">
        <v>447</v>
      </c>
      <c r="C19" s="253"/>
      <c r="D19" s="6" t="s">
        <v>204</v>
      </c>
      <c r="E19" s="7">
        <v>3</v>
      </c>
      <c r="F19" s="7"/>
      <c r="G19" s="7"/>
      <c r="H19" s="33"/>
      <c r="I19" s="22">
        <f t="shared" si="1"/>
        <v>7</v>
      </c>
      <c r="J19" s="393" t="str">
        <f t="shared" si="1"/>
        <v>Membuat kelengkapan rapat (notulensi, daftar hadir, undangan) rapat bidang produksi tanggal 21 maret, 20 mei, dan 13 juni 2022</v>
      </c>
      <c r="K19" s="394"/>
      <c r="L19" s="6" t="str">
        <f t="shared" si="2"/>
        <v>set</v>
      </c>
      <c r="M19" s="6">
        <f t="shared" si="2"/>
        <v>3</v>
      </c>
      <c r="N19" s="6">
        <f t="shared" si="3"/>
        <v>3</v>
      </c>
      <c r="O19" s="6">
        <v>100</v>
      </c>
      <c r="P19" s="24"/>
      <c r="Q19" s="6">
        <f t="shared" si="4"/>
        <v>0</v>
      </c>
      <c r="R19" s="6">
        <f t="shared" si="4"/>
        <v>0</v>
      </c>
      <c r="S19" s="23"/>
    </row>
    <row r="20" spans="1:19" ht="20.25" customHeight="1">
      <c r="A20" s="24">
        <v>8</v>
      </c>
      <c r="B20" s="252" t="s">
        <v>457</v>
      </c>
      <c r="C20" s="253"/>
      <c r="D20" s="6" t="s">
        <v>18</v>
      </c>
      <c r="E20" s="7">
        <v>13</v>
      </c>
      <c r="F20" s="7"/>
      <c r="G20" s="7"/>
      <c r="H20" s="33"/>
      <c r="I20" s="22">
        <f t="shared" si="1"/>
        <v>8</v>
      </c>
      <c r="J20" s="393" t="str">
        <f t="shared" si="1"/>
        <v>Melakukan pemeriksaaan dan entri dokumen RPH triwulan 2 2022</v>
      </c>
      <c r="K20" s="394"/>
      <c r="L20" s="6" t="str">
        <f t="shared" si="2"/>
        <v>dok</v>
      </c>
      <c r="M20" s="6">
        <f t="shared" si="2"/>
        <v>13</v>
      </c>
      <c r="N20" s="6">
        <f t="shared" si="3"/>
        <v>13</v>
      </c>
      <c r="O20" s="6">
        <v>100</v>
      </c>
      <c r="P20" s="24"/>
      <c r="Q20" s="6">
        <f t="shared" si="4"/>
        <v>0</v>
      </c>
      <c r="R20" s="6">
        <f t="shared" si="4"/>
        <v>0</v>
      </c>
      <c r="S20" s="23"/>
    </row>
    <row r="21" spans="1:19" ht="21" customHeight="1">
      <c r="A21" s="24">
        <v>9</v>
      </c>
      <c r="B21" s="252" t="s">
        <v>451</v>
      </c>
      <c r="C21" s="253"/>
      <c r="D21" s="7" t="s">
        <v>11</v>
      </c>
      <c r="E21" s="7">
        <v>1</v>
      </c>
      <c r="F21" s="145"/>
      <c r="G21" s="7"/>
      <c r="H21" s="33"/>
      <c r="I21" s="22">
        <f t="shared" si="1"/>
        <v>9</v>
      </c>
      <c r="J21" s="393" t="str">
        <f t="shared" si="1"/>
        <v>Membuat power point pembahasan FRA triwulan 2 2022 bidang produksi</v>
      </c>
      <c r="K21" s="394"/>
      <c r="L21" s="6" t="str">
        <f t="shared" si="2"/>
        <v>file</v>
      </c>
      <c r="M21" s="6">
        <f t="shared" si="2"/>
        <v>1</v>
      </c>
      <c r="N21" s="6">
        <f t="shared" si="3"/>
        <v>1</v>
      </c>
      <c r="O21" s="6">
        <v>100</v>
      </c>
      <c r="P21" s="24"/>
      <c r="Q21" s="6">
        <f t="shared" si="4"/>
        <v>0</v>
      </c>
      <c r="R21" s="6">
        <f t="shared" si="4"/>
        <v>0</v>
      </c>
      <c r="S21" s="23"/>
    </row>
    <row r="22" spans="1:19" ht="21" customHeight="1">
      <c r="A22" s="24">
        <v>10</v>
      </c>
      <c r="B22" s="252" t="s">
        <v>452</v>
      </c>
      <c r="C22" s="253"/>
      <c r="D22" s="7" t="s">
        <v>231</v>
      </c>
      <c r="E22" s="7">
        <v>2</v>
      </c>
      <c r="F22" s="7"/>
      <c r="G22" s="7"/>
      <c r="H22" s="33"/>
      <c r="I22" s="22">
        <f t="shared" si="1"/>
        <v>10</v>
      </c>
      <c r="J22" s="393" t="str">
        <f t="shared" si="1"/>
        <v>Membuat dan mengirim surat ke Dinas Kehutanan dan BKSDA terkait supervisi kehutanan BPS RI</v>
      </c>
      <c r="K22" s="394"/>
      <c r="L22" s="6" t="str">
        <f t="shared" si="2"/>
        <v>surat</v>
      </c>
      <c r="M22" s="6">
        <f t="shared" si="2"/>
        <v>2</v>
      </c>
      <c r="N22" s="6">
        <f t="shared" si="3"/>
        <v>2</v>
      </c>
      <c r="O22" s="6">
        <v>100</v>
      </c>
      <c r="P22" s="24"/>
      <c r="Q22" s="6">
        <f t="shared" si="4"/>
        <v>0</v>
      </c>
      <c r="R22" s="6">
        <f t="shared" si="4"/>
        <v>0</v>
      </c>
      <c r="S22" s="23"/>
    </row>
    <row r="23" spans="1:19" ht="21" customHeight="1">
      <c r="A23" s="24">
        <v>11</v>
      </c>
      <c r="B23" s="252" t="s">
        <v>453</v>
      </c>
      <c r="C23" s="253"/>
      <c r="D23" s="6" t="s">
        <v>333</v>
      </c>
      <c r="E23" s="7">
        <v>2</v>
      </c>
      <c r="F23" s="7"/>
      <c r="G23" s="7"/>
      <c r="H23" s="33"/>
      <c r="I23" s="22">
        <f t="shared" si="1"/>
        <v>11</v>
      </c>
      <c r="J23" s="393" t="str">
        <f t="shared" si="1"/>
        <v>Melakukan perjalanan dinas ke Kab. Muaro Jambi tanggal 11 - 12 Juli 2022</v>
      </c>
      <c r="K23" s="394"/>
      <c r="L23" s="6" t="str">
        <f t="shared" si="2"/>
        <v>hari</v>
      </c>
      <c r="M23" s="6">
        <f t="shared" si="2"/>
        <v>2</v>
      </c>
      <c r="N23" s="6">
        <f t="shared" si="3"/>
        <v>2</v>
      </c>
      <c r="O23" s="6">
        <v>100</v>
      </c>
      <c r="P23" s="24"/>
      <c r="Q23" s="6">
        <f t="shared" si="4"/>
        <v>0</v>
      </c>
      <c r="R23" s="6">
        <f t="shared" si="4"/>
        <v>0</v>
      </c>
      <c r="S23" s="23"/>
    </row>
    <row r="24" spans="1:19" ht="21" customHeight="1">
      <c r="A24" s="24">
        <v>12</v>
      </c>
      <c r="B24" s="252" t="s">
        <v>455</v>
      </c>
      <c r="C24" s="253"/>
      <c r="D24" s="7" t="s">
        <v>11</v>
      </c>
      <c r="E24" s="7">
        <v>3</v>
      </c>
      <c r="F24" s="7"/>
      <c r="G24" s="7"/>
      <c r="H24" s="33"/>
      <c r="I24" s="22">
        <f t="shared" si="1"/>
        <v>12</v>
      </c>
      <c r="J24" s="393" t="str">
        <f t="shared" si="1"/>
        <v>Mengirim monitoring Perkebunan Bulanan, Survei Kehutanan, dan RPH Triwulan 2 2022 ke kabkot</v>
      </c>
      <c r="K24" s="394"/>
      <c r="L24" s="6" t="str">
        <f t="shared" si="2"/>
        <v>file</v>
      </c>
      <c r="M24" s="6">
        <f t="shared" si="2"/>
        <v>3</v>
      </c>
      <c r="N24" s="6">
        <f t="shared" si="3"/>
        <v>3</v>
      </c>
      <c r="O24" s="6">
        <v>100</v>
      </c>
      <c r="P24" s="24"/>
      <c r="Q24" s="6">
        <f t="shared" si="4"/>
        <v>0</v>
      </c>
      <c r="R24" s="6">
        <f t="shared" si="4"/>
        <v>0</v>
      </c>
      <c r="S24" s="23"/>
    </row>
    <row r="25" spans="1:19" ht="33.75" customHeight="1">
      <c r="A25" s="24">
        <v>13</v>
      </c>
      <c r="B25" s="252" t="s">
        <v>456</v>
      </c>
      <c r="C25" s="253"/>
      <c r="D25" s="6" t="s">
        <v>333</v>
      </c>
      <c r="E25" s="7">
        <v>1</v>
      </c>
      <c r="F25" s="7"/>
      <c r="G25" s="7"/>
      <c r="H25" s="33"/>
      <c r="I25" s="22">
        <f t="shared" si="1"/>
        <v>13</v>
      </c>
      <c r="J25" s="393" t="str">
        <f t="shared" si="1"/>
        <v>Melakukan pengawasan/supervisi bersama BPS RI ke Dinas Kehutanan, BKSDA, dan Perusahaan Kehutanan PT WKS tanggal 13 Juli 2022</v>
      </c>
      <c r="K25" s="394"/>
      <c r="L25" s="6" t="str">
        <f t="shared" si="2"/>
        <v>hari</v>
      </c>
      <c r="M25" s="6">
        <f t="shared" si="2"/>
        <v>1</v>
      </c>
      <c r="N25" s="6">
        <f t="shared" si="3"/>
        <v>1</v>
      </c>
      <c r="O25" s="6">
        <v>100</v>
      </c>
      <c r="P25" s="24"/>
      <c r="Q25" s="6">
        <f t="shared" si="4"/>
        <v>0</v>
      </c>
      <c r="R25" s="6">
        <f t="shared" si="4"/>
        <v>0</v>
      </c>
      <c r="S25" s="23"/>
    </row>
    <row r="26" spans="1:19" ht="21" customHeight="1">
      <c r="A26" s="24">
        <v>14</v>
      </c>
      <c r="B26" s="252" t="s">
        <v>458</v>
      </c>
      <c r="C26" s="253"/>
      <c r="D26" s="7" t="s">
        <v>11</v>
      </c>
      <c r="E26" s="7">
        <v>1</v>
      </c>
      <c r="F26" s="7"/>
      <c r="G26" s="7"/>
      <c r="H26" s="33"/>
      <c r="I26" s="22">
        <f t="shared" si="1"/>
        <v>14</v>
      </c>
      <c r="J26" s="393" t="str">
        <f t="shared" si="1"/>
        <v>Mengisi nama lokal komoditas ST2023</v>
      </c>
      <c r="K26" s="394"/>
      <c r="L26" s="6" t="str">
        <f t="shared" si="2"/>
        <v>file</v>
      </c>
      <c r="M26" s="6">
        <f t="shared" si="2"/>
        <v>1</v>
      </c>
      <c r="N26" s="6">
        <f t="shared" si="3"/>
        <v>1</v>
      </c>
      <c r="O26" s="6">
        <v>100</v>
      </c>
      <c r="P26" s="24"/>
      <c r="Q26" s="6">
        <f t="shared" si="4"/>
        <v>0</v>
      </c>
      <c r="R26" s="6">
        <f t="shared" si="4"/>
        <v>0</v>
      </c>
      <c r="S26" s="23"/>
    </row>
    <row r="27" spans="1:19" ht="21" customHeight="1">
      <c r="A27" s="24">
        <v>15</v>
      </c>
      <c r="B27" s="252" t="s">
        <v>459</v>
      </c>
      <c r="C27" s="253"/>
      <c r="D27" s="7" t="s">
        <v>11</v>
      </c>
      <c r="E27" s="7">
        <v>1</v>
      </c>
      <c r="F27" s="7"/>
      <c r="G27" s="7"/>
      <c r="H27" s="33"/>
      <c r="I27" s="22">
        <f t="shared" si="1"/>
        <v>15</v>
      </c>
      <c r="J27" s="393" t="str">
        <f t="shared" si="1"/>
        <v>Mengirim surat dan google sheet perihal nama lokal komoditas ST2023</v>
      </c>
      <c r="K27" s="394"/>
      <c r="L27" s="6" t="str">
        <f t="shared" si="2"/>
        <v>file</v>
      </c>
      <c r="M27" s="6">
        <f t="shared" si="2"/>
        <v>1</v>
      </c>
      <c r="N27" s="6">
        <f t="shared" si="3"/>
        <v>1</v>
      </c>
      <c r="O27" s="6">
        <v>100</v>
      </c>
      <c r="P27" s="24"/>
      <c r="Q27" s="6">
        <f t="shared" si="4"/>
        <v>0</v>
      </c>
      <c r="R27" s="6">
        <f t="shared" si="4"/>
        <v>0</v>
      </c>
      <c r="S27" s="23"/>
    </row>
    <row r="28" spans="1:19" ht="33.75" customHeight="1">
      <c r="A28" s="24">
        <v>16</v>
      </c>
      <c r="B28" s="252" t="s">
        <v>460</v>
      </c>
      <c r="C28" s="253"/>
      <c r="D28" s="6" t="s">
        <v>68</v>
      </c>
      <c r="E28" s="7">
        <v>10</v>
      </c>
      <c r="F28" s="7"/>
      <c r="G28" s="7"/>
      <c r="H28" s="33"/>
      <c r="I28" s="22">
        <f>A28</f>
        <v>16</v>
      </c>
      <c r="J28" s="393" t="str">
        <f t="shared" si="1"/>
        <v>Melakukan pengecekan status perusahaan perkebunan dari web coolsis DPP-UTL untuk direktori perkebunan</v>
      </c>
      <c r="K28" s="394"/>
      <c r="L28" s="6" t="str">
        <f t="shared" si="2"/>
        <v>kabkot</v>
      </c>
      <c r="M28" s="6">
        <f t="shared" si="2"/>
        <v>10</v>
      </c>
      <c r="N28" s="6">
        <f t="shared" si="3"/>
        <v>10</v>
      </c>
      <c r="O28" s="6">
        <v>100</v>
      </c>
      <c r="P28" s="24"/>
      <c r="Q28" s="6">
        <f t="shared" si="4"/>
        <v>0</v>
      </c>
      <c r="R28" s="6">
        <f t="shared" si="4"/>
        <v>0</v>
      </c>
      <c r="S28" s="23"/>
    </row>
    <row r="29" spans="1:19" ht="23.25" customHeight="1">
      <c r="A29" s="24">
        <v>17</v>
      </c>
      <c r="B29" s="252" t="s">
        <v>436</v>
      </c>
      <c r="C29" s="253"/>
      <c r="D29" s="7" t="s">
        <v>76</v>
      </c>
      <c r="E29" s="7">
        <v>10</v>
      </c>
      <c r="F29" s="7"/>
      <c r="G29" s="7"/>
      <c r="H29" s="33"/>
      <c r="I29" s="22">
        <f t="shared" si="1"/>
        <v>17</v>
      </c>
      <c r="J29" s="393" t="str">
        <f t="shared" si="1"/>
        <v>Melakukan pemeriksaan dan entri Survei Perkebunan tahunan 2021</v>
      </c>
      <c r="K29" s="394"/>
      <c r="L29" s="6" t="str">
        <f t="shared" si="2"/>
        <v>dokumen</v>
      </c>
      <c r="M29" s="6">
        <f t="shared" si="2"/>
        <v>10</v>
      </c>
      <c r="N29" s="6">
        <f t="shared" si="3"/>
        <v>10</v>
      </c>
      <c r="O29" s="6">
        <v>100</v>
      </c>
      <c r="P29" s="24"/>
      <c r="Q29" s="6">
        <f t="shared" si="4"/>
        <v>0</v>
      </c>
      <c r="R29" s="6">
        <f t="shared" si="4"/>
        <v>0</v>
      </c>
      <c r="S29" s="23"/>
    </row>
    <row r="30" spans="1:19" ht="21" customHeight="1">
      <c r="A30" s="24">
        <v>18</v>
      </c>
      <c r="B30" s="252" t="s">
        <v>462</v>
      </c>
      <c r="C30" s="253"/>
      <c r="D30" s="7" t="s">
        <v>76</v>
      </c>
      <c r="E30" s="7">
        <v>6</v>
      </c>
      <c r="F30" s="7"/>
      <c r="G30" s="7"/>
      <c r="H30" s="33"/>
      <c r="I30" s="22">
        <f t="shared" si="1"/>
        <v>18</v>
      </c>
      <c r="J30" s="393" t="str">
        <f t="shared" si="1"/>
        <v>Melakukan pemeriksaan dan entri Survei Kehutanan tahunan 2021</v>
      </c>
      <c r="K30" s="394"/>
      <c r="L30" s="6" t="str">
        <f t="shared" si="2"/>
        <v>dokumen</v>
      </c>
      <c r="M30" s="6">
        <f t="shared" si="2"/>
        <v>6</v>
      </c>
      <c r="N30" s="6">
        <f t="shared" si="3"/>
        <v>6</v>
      </c>
      <c r="O30" s="6">
        <v>100</v>
      </c>
      <c r="P30" s="24"/>
      <c r="Q30" s="6">
        <f t="shared" si="4"/>
        <v>0</v>
      </c>
      <c r="R30" s="6">
        <f t="shared" si="4"/>
        <v>0</v>
      </c>
      <c r="S30" s="23"/>
    </row>
    <row r="31" spans="1:19" ht="21" customHeight="1">
      <c r="A31" s="24">
        <v>19</v>
      </c>
      <c r="B31" s="252" t="s">
        <v>467</v>
      </c>
      <c r="C31" s="253"/>
      <c r="D31" s="7" t="s">
        <v>186</v>
      </c>
      <c r="E31" s="7">
        <v>4</v>
      </c>
      <c r="F31" s="7"/>
      <c r="G31" s="7"/>
      <c r="H31" s="33"/>
      <c r="I31" s="22">
        <f t="shared" si="1"/>
        <v>19</v>
      </c>
      <c r="J31" s="393" t="str">
        <f t="shared" si="1"/>
        <v>Melakukan monitoring Survei KPPT, RPH, dan Perkebunan</v>
      </c>
      <c r="K31" s="394"/>
      <c r="L31" s="6" t="str">
        <f t="shared" si="2"/>
        <v>web</v>
      </c>
      <c r="M31" s="6">
        <f t="shared" si="2"/>
        <v>4</v>
      </c>
      <c r="N31" s="6">
        <f t="shared" si="3"/>
        <v>4</v>
      </c>
      <c r="O31" s="6">
        <v>100</v>
      </c>
      <c r="P31" s="24"/>
      <c r="Q31" s="6">
        <f t="shared" si="4"/>
        <v>0</v>
      </c>
      <c r="R31" s="6">
        <f t="shared" si="4"/>
        <v>0</v>
      </c>
      <c r="S31" s="23"/>
    </row>
    <row r="32" spans="1:19" ht="21" customHeight="1">
      <c r="A32" s="24"/>
      <c r="B32" s="252"/>
      <c r="C32" s="253"/>
      <c r="D32" s="6"/>
      <c r="E32" s="7"/>
      <c r="F32" s="7"/>
      <c r="G32" s="7"/>
      <c r="H32" s="33"/>
      <c r="I32" s="22"/>
      <c r="J32" s="393"/>
      <c r="K32" s="394"/>
      <c r="L32" s="6"/>
      <c r="M32" s="6"/>
      <c r="N32" s="7"/>
      <c r="O32" s="24"/>
      <c r="P32" s="24"/>
      <c r="Q32" s="24"/>
      <c r="R32" s="24"/>
      <c r="S32" s="23"/>
    </row>
    <row r="33" spans="1:19" ht="21" customHeight="1">
      <c r="A33" s="24"/>
      <c r="B33" s="300" t="s">
        <v>63</v>
      </c>
      <c r="C33" s="301"/>
      <c r="D33" s="6"/>
      <c r="E33" s="7"/>
      <c r="F33" s="7"/>
      <c r="G33" s="7"/>
      <c r="H33" s="33"/>
      <c r="I33" s="22"/>
      <c r="J33" s="300" t="s">
        <v>63</v>
      </c>
      <c r="K33" s="301"/>
      <c r="L33" s="6"/>
      <c r="M33" s="7"/>
      <c r="N33" s="7"/>
      <c r="O33" s="24"/>
      <c r="P33" s="24"/>
      <c r="Q33" s="24"/>
      <c r="R33" s="24"/>
      <c r="S33" s="23"/>
    </row>
    <row r="34" spans="1:19" ht="20.25" customHeight="1">
      <c r="A34" s="24">
        <v>1</v>
      </c>
      <c r="B34" s="252" t="s">
        <v>444</v>
      </c>
      <c r="C34" s="253"/>
      <c r="D34" s="6" t="s">
        <v>187</v>
      </c>
      <c r="E34" s="7">
        <v>1</v>
      </c>
      <c r="F34" s="7"/>
      <c r="G34" s="7"/>
      <c r="H34" s="33"/>
      <c r="I34" s="22">
        <v>1</v>
      </c>
      <c r="J34" s="252" t="str">
        <f>B34</f>
        <v>Menginstal dan mencoba aplikasi SiSurat</v>
      </c>
      <c r="K34" s="253"/>
      <c r="L34" s="6" t="str">
        <f>D34</f>
        <v>program</v>
      </c>
      <c r="M34" s="7">
        <f>E34</f>
        <v>1</v>
      </c>
      <c r="N34" s="7">
        <f>M34</f>
        <v>1</v>
      </c>
      <c r="O34" s="6">
        <v>100</v>
      </c>
      <c r="P34" s="24"/>
      <c r="Q34" s="24">
        <f>F34</f>
        <v>0</v>
      </c>
      <c r="R34" s="24">
        <f>G34</f>
        <v>0</v>
      </c>
      <c r="S34" s="23"/>
    </row>
    <row r="35" spans="1:19" ht="20.25" customHeight="1">
      <c r="A35" s="24">
        <v>2</v>
      </c>
      <c r="B35" s="252" t="s">
        <v>448</v>
      </c>
      <c r="C35" s="253"/>
      <c r="D35" s="6" t="s">
        <v>35</v>
      </c>
      <c r="E35" s="7">
        <v>2</v>
      </c>
      <c r="F35" s="7"/>
      <c r="G35" s="7"/>
      <c r="H35" s="33"/>
      <c r="I35" s="22">
        <v>2</v>
      </c>
      <c r="J35" s="252" t="str">
        <f t="shared" ref="J35:J38" si="5">B35</f>
        <v>Mengikuti webinar JBI seri Analisis Spasial dalam Perencanaan Pembangunan Wilayah tanggal 8 Juli 2022</v>
      </c>
      <c r="K35" s="253"/>
      <c r="L35" s="6" t="str">
        <f t="shared" ref="L35:M39" si="6">D35</f>
        <v>jam</v>
      </c>
      <c r="M35" s="7">
        <f t="shared" si="6"/>
        <v>2</v>
      </c>
      <c r="N35" s="7">
        <f t="shared" ref="N35:N39" si="7">M35</f>
        <v>2</v>
      </c>
      <c r="O35" s="6">
        <v>100</v>
      </c>
      <c r="P35" s="24"/>
      <c r="Q35" s="24">
        <f t="shared" ref="Q35:R38" si="8">F35</f>
        <v>0</v>
      </c>
      <c r="R35" s="24">
        <f t="shared" si="8"/>
        <v>0</v>
      </c>
      <c r="S35" s="23"/>
    </row>
    <row r="36" spans="1:19" ht="20.25" customHeight="1">
      <c r="A36" s="24">
        <v>3</v>
      </c>
      <c r="B36" s="252" t="s">
        <v>449</v>
      </c>
      <c r="C36" s="253"/>
      <c r="D36" s="6" t="s">
        <v>36</v>
      </c>
      <c r="E36" s="7">
        <v>1</v>
      </c>
      <c r="F36" s="7"/>
      <c r="G36" s="7"/>
      <c r="H36" s="33"/>
      <c r="I36" s="22">
        <v>3</v>
      </c>
      <c r="J36" s="252" t="str">
        <f t="shared" si="5"/>
        <v>Membuat Opini "Sawit, Fenomenamu Kini" yang diterbitkan di media online Akses Jambi tanggal 8 Juli 2022</v>
      </c>
      <c r="K36" s="253"/>
      <c r="L36" s="6" t="str">
        <f t="shared" si="6"/>
        <v>naskah</v>
      </c>
      <c r="M36" s="7">
        <f t="shared" si="6"/>
        <v>1</v>
      </c>
      <c r="N36" s="7">
        <f t="shared" si="7"/>
        <v>1</v>
      </c>
      <c r="O36" s="6">
        <v>100</v>
      </c>
      <c r="P36" s="24"/>
      <c r="Q36" s="24">
        <f t="shared" si="8"/>
        <v>0</v>
      </c>
      <c r="R36" s="24">
        <f t="shared" si="8"/>
        <v>0</v>
      </c>
      <c r="S36" s="23"/>
    </row>
    <row r="37" spans="1:19" ht="20.25" customHeight="1">
      <c r="A37" s="24">
        <v>4</v>
      </c>
      <c r="B37" s="252" t="s">
        <v>454</v>
      </c>
      <c r="C37" s="253"/>
      <c r="D37" s="6" t="s">
        <v>35</v>
      </c>
      <c r="E37" s="7">
        <v>4</v>
      </c>
      <c r="F37" s="7"/>
      <c r="G37" s="7"/>
      <c r="H37" s="33"/>
      <c r="I37" s="22">
        <v>4</v>
      </c>
      <c r="J37" s="252" t="str">
        <f t="shared" si="5"/>
        <v>Mengikuti webinar "Kemiskinan Ekstrem di Sektor Pertanian" BPS Prov NTB tanggal 19 Juli 2022</v>
      </c>
      <c r="K37" s="253"/>
      <c r="L37" s="6" t="str">
        <f t="shared" si="6"/>
        <v>jam</v>
      </c>
      <c r="M37" s="7">
        <f t="shared" si="6"/>
        <v>4</v>
      </c>
      <c r="N37" s="7">
        <f t="shared" si="7"/>
        <v>4</v>
      </c>
      <c r="O37" s="6">
        <v>100</v>
      </c>
      <c r="P37" s="24"/>
      <c r="Q37" s="24">
        <f t="shared" si="8"/>
        <v>0</v>
      </c>
      <c r="R37" s="24">
        <f t="shared" si="8"/>
        <v>0</v>
      </c>
      <c r="S37" s="23"/>
    </row>
    <row r="38" spans="1:19" ht="20.25" customHeight="1">
      <c r="A38" s="24">
        <v>5</v>
      </c>
      <c r="B38" s="252" t="s">
        <v>461</v>
      </c>
      <c r="C38" s="253"/>
      <c r="D38" s="6" t="s">
        <v>35</v>
      </c>
      <c r="E38" s="7">
        <v>3</v>
      </c>
      <c r="F38" s="7"/>
      <c r="G38" s="7"/>
      <c r="H38" s="33"/>
      <c r="I38" s="22">
        <v>5</v>
      </c>
      <c r="J38" s="252" t="str">
        <f t="shared" si="5"/>
        <v>Mengikuti zoom meeting Rapat Persiapan Desk Evaluation Kemenpan RB</v>
      </c>
      <c r="K38" s="253"/>
      <c r="L38" s="6" t="str">
        <f t="shared" si="6"/>
        <v>jam</v>
      </c>
      <c r="M38" s="7">
        <f t="shared" si="6"/>
        <v>3</v>
      </c>
      <c r="N38" s="7">
        <f t="shared" si="7"/>
        <v>3</v>
      </c>
      <c r="O38" s="6">
        <v>100</v>
      </c>
      <c r="P38" s="24"/>
      <c r="Q38" s="24">
        <f t="shared" si="8"/>
        <v>0</v>
      </c>
      <c r="R38" s="24">
        <f t="shared" si="8"/>
        <v>0</v>
      </c>
      <c r="S38" s="23"/>
    </row>
    <row r="39" spans="1:19" ht="20.25" customHeight="1">
      <c r="A39" s="129">
        <v>6</v>
      </c>
      <c r="B39" s="252" t="s">
        <v>471</v>
      </c>
      <c r="C39" s="253"/>
      <c r="D39" s="6" t="s">
        <v>35</v>
      </c>
      <c r="E39" s="131">
        <v>2</v>
      </c>
      <c r="F39" s="131"/>
      <c r="G39" s="131"/>
      <c r="H39" s="132"/>
      <c r="I39" s="133">
        <v>6</v>
      </c>
      <c r="J39" s="252" t="str">
        <f>B39</f>
        <v>Mengikuti pelatihan menulis yang diselenggarakan Kementrian Pertanian tanggal 21 Juli 2022</v>
      </c>
      <c r="K39" s="253"/>
      <c r="L39" s="6" t="s">
        <v>35</v>
      </c>
      <c r="M39" s="7">
        <f t="shared" si="6"/>
        <v>2</v>
      </c>
      <c r="N39" s="7">
        <f t="shared" si="7"/>
        <v>2</v>
      </c>
      <c r="O39" s="6">
        <v>100</v>
      </c>
      <c r="P39" s="24"/>
      <c r="Q39" s="129"/>
      <c r="R39" s="129"/>
      <c r="S39" s="134"/>
    </row>
    <row r="40" spans="1:19" ht="20.25" customHeight="1">
      <c r="A40" s="129">
        <v>7</v>
      </c>
      <c r="B40" s="252" t="s">
        <v>472</v>
      </c>
      <c r="C40" s="253"/>
      <c r="D40" s="6" t="s">
        <v>35</v>
      </c>
      <c r="E40" s="131">
        <v>2</v>
      </c>
      <c r="F40" s="131"/>
      <c r="G40" s="131"/>
      <c r="H40" s="132"/>
      <c r="I40" s="133">
        <v>7</v>
      </c>
      <c r="J40" s="252" t="str">
        <f>B40</f>
        <v>Mengikuti rapat Pojok Statistik tanggal 26 Juli 2022</v>
      </c>
      <c r="K40" s="253"/>
      <c r="L40" s="6" t="s">
        <v>35</v>
      </c>
      <c r="M40" s="7">
        <f t="shared" ref="M40" si="9">E40</f>
        <v>2</v>
      </c>
      <c r="N40" s="7">
        <f t="shared" ref="N40" si="10">M40</f>
        <v>2</v>
      </c>
      <c r="O40" s="6">
        <v>100</v>
      </c>
      <c r="P40" s="24"/>
      <c r="Q40" s="129"/>
      <c r="R40" s="129"/>
      <c r="S40" s="134"/>
    </row>
    <row r="41" spans="1:19" ht="13.5" customHeight="1">
      <c r="A41" s="41"/>
      <c r="B41" s="292"/>
      <c r="C41" s="293"/>
      <c r="D41" s="41"/>
      <c r="E41" s="41"/>
      <c r="F41" s="41"/>
      <c r="G41" s="41"/>
      <c r="H41" s="34"/>
      <c r="I41" s="135"/>
      <c r="J41" s="340"/>
      <c r="K41" s="340"/>
      <c r="L41" s="6"/>
      <c r="M41" s="6"/>
      <c r="N41" s="7"/>
      <c r="O41" s="24"/>
      <c r="P41" s="24"/>
      <c r="Q41" s="41"/>
      <c r="R41" s="41"/>
      <c r="S41" s="136"/>
    </row>
    <row r="42" spans="1:19" ht="13.5" customHeight="1">
      <c r="A42" s="254" t="s">
        <v>12</v>
      </c>
      <c r="B42" s="255"/>
      <c r="C42" s="255"/>
      <c r="D42" s="255"/>
      <c r="E42" s="255"/>
      <c r="F42" s="243"/>
      <c r="G42" s="231">
        <f>SUM(G13:G41)</f>
        <v>0.06</v>
      </c>
      <c r="H42" s="8"/>
      <c r="I42" s="254" t="s">
        <v>29</v>
      </c>
      <c r="J42" s="255"/>
      <c r="K42" s="255"/>
      <c r="L42" s="255"/>
      <c r="M42" s="255"/>
      <c r="N42" s="275"/>
      <c r="O42" s="55">
        <f>AVERAGE(O13:O41)</f>
        <v>100</v>
      </c>
      <c r="P42" s="55" t="e">
        <f>AVERAGE(P13:P41)</f>
        <v>#DIV/0!</v>
      </c>
      <c r="Q42" s="79"/>
      <c r="R42" s="230">
        <f>SUM(R13:R41)</f>
        <v>0.06</v>
      </c>
      <c r="S42" s="290"/>
    </row>
    <row r="43" spans="1:19" ht="13.5" customHeight="1">
      <c r="A43" s="242"/>
      <c r="B43" s="9"/>
      <c r="C43" s="9"/>
      <c r="D43" s="9"/>
      <c r="E43" s="9"/>
      <c r="F43" s="9"/>
      <c r="G43" s="9"/>
      <c r="H43" s="10"/>
      <c r="I43" s="254" t="s">
        <v>30</v>
      </c>
      <c r="J43" s="255"/>
      <c r="K43" s="255"/>
      <c r="L43" s="255"/>
      <c r="M43" s="255"/>
      <c r="N43" s="275"/>
      <c r="O43" s="276" t="e">
        <f>AVERAGE(O42:P42)</f>
        <v>#DIV/0!</v>
      </c>
      <c r="P43" s="277"/>
      <c r="Q43" s="80"/>
      <c r="R43" s="80"/>
      <c r="S43" s="291"/>
    </row>
    <row r="44" spans="1:19">
      <c r="A44" s="242"/>
      <c r="B44" s="11" t="s">
        <v>13</v>
      </c>
      <c r="D44" s="9"/>
      <c r="H44" s="10"/>
      <c r="I44" s="242"/>
      <c r="J44" s="9"/>
      <c r="K44" s="9"/>
      <c r="L44" s="240"/>
      <c r="M44" s="242"/>
      <c r="N44" s="242"/>
      <c r="O44" s="25"/>
      <c r="P44" s="25"/>
      <c r="Q44" s="25"/>
      <c r="R44" s="25"/>
      <c r="S44" s="10"/>
    </row>
    <row r="45" spans="1:19">
      <c r="A45" s="242"/>
      <c r="B45" s="9" t="s">
        <v>431</v>
      </c>
      <c r="D45" s="9"/>
      <c r="H45" s="10"/>
      <c r="I45" s="242"/>
      <c r="J45" s="11" t="s">
        <v>31</v>
      </c>
      <c r="K45" s="17"/>
      <c r="L45" s="240"/>
      <c r="M45" s="241"/>
      <c r="N45" s="241"/>
      <c r="O45" s="25"/>
      <c r="P45" s="25"/>
      <c r="Q45" s="25"/>
      <c r="R45" s="25"/>
      <c r="S45" s="10"/>
    </row>
    <row r="46" spans="1:19">
      <c r="A46" s="242"/>
      <c r="B46" s="9"/>
      <c r="C46" s="9"/>
      <c r="D46" s="9"/>
      <c r="E46" s="9"/>
      <c r="F46" s="9"/>
      <c r="G46" s="9"/>
      <c r="H46" s="10"/>
      <c r="I46" s="242"/>
      <c r="J46" s="9" t="s">
        <v>466</v>
      </c>
      <c r="K46" s="242"/>
      <c r="L46" s="240"/>
      <c r="M46" s="241"/>
      <c r="N46" s="241"/>
      <c r="O46" s="25"/>
      <c r="P46" s="25"/>
      <c r="Q46" s="25"/>
      <c r="R46" s="25"/>
      <c r="S46" s="10"/>
    </row>
    <row r="47" spans="1:19">
      <c r="A47" s="242"/>
      <c r="B47" s="280" t="s">
        <v>14</v>
      </c>
      <c r="C47" s="280"/>
      <c r="D47" s="280" t="s">
        <v>15</v>
      </c>
      <c r="E47" s="280"/>
      <c r="F47" s="280"/>
      <c r="G47" s="280"/>
      <c r="H47" s="280"/>
      <c r="I47" s="242"/>
      <c r="J47" s="9"/>
      <c r="K47" s="9"/>
      <c r="L47" s="240"/>
      <c r="M47" s="242"/>
      <c r="N47" s="242"/>
      <c r="O47" s="25"/>
      <c r="P47" s="25"/>
      <c r="Q47" s="25"/>
      <c r="R47" s="25"/>
      <c r="S47" s="10"/>
    </row>
    <row r="48" spans="1:19" ht="32.25" customHeight="1">
      <c r="A48" s="242"/>
      <c r="B48" s="241"/>
      <c r="C48" s="241"/>
      <c r="D48" s="9"/>
      <c r="E48" s="242"/>
      <c r="F48" s="242"/>
      <c r="G48" s="242"/>
      <c r="I48" s="242"/>
      <c r="J48" s="280" t="s">
        <v>14</v>
      </c>
      <c r="K48" s="280"/>
      <c r="L48" s="240"/>
      <c r="M48" s="241"/>
      <c r="N48" s="280" t="s">
        <v>15</v>
      </c>
      <c r="O48" s="280"/>
      <c r="P48" s="280"/>
      <c r="Q48" s="280"/>
      <c r="R48" s="280"/>
      <c r="S48" s="280"/>
    </row>
    <row r="49" spans="1:19">
      <c r="A49" s="242"/>
      <c r="B49" s="284" t="s">
        <v>33</v>
      </c>
      <c r="C49" s="284"/>
      <c r="D49" s="284" t="s">
        <v>344</v>
      </c>
      <c r="E49" s="284"/>
      <c r="F49" s="284"/>
      <c r="G49" s="284"/>
      <c r="H49" s="284"/>
      <c r="I49" s="242"/>
      <c r="J49" s="285"/>
      <c r="K49" s="285"/>
      <c r="L49" s="15"/>
      <c r="M49" s="242"/>
      <c r="N49" s="242"/>
      <c r="O49" s="241"/>
      <c r="P49" s="25"/>
      <c r="Q49" s="25"/>
      <c r="R49" s="25"/>
      <c r="S49" s="10"/>
    </row>
    <row r="50" spans="1:19" ht="14.25" customHeight="1">
      <c r="B50" s="280" t="s">
        <v>17</v>
      </c>
      <c r="C50" s="280"/>
      <c r="D50" s="283" t="s">
        <v>345</v>
      </c>
      <c r="E50" s="283"/>
      <c r="F50" s="283"/>
      <c r="G50" s="283"/>
      <c r="H50" s="283"/>
      <c r="I50" s="242"/>
      <c r="J50" s="284" t="s">
        <v>33</v>
      </c>
      <c r="K50" s="284"/>
      <c r="L50" s="240"/>
      <c r="M50" s="241"/>
      <c r="N50" s="284" t="s">
        <v>344</v>
      </c>
      <c r="O50" s="284"/>
      <c r="P50" s="284"/>
      <c r="Q50" s="284"/>
      <c r="R50" s="284"/>
      <c r="S50" s="284"/>
    </row>
    <row r="51" spans="1:19">
      <c r="A51" s="242"/>
      <c r="B51" s="9"/>
      <c r="C51" s="9"/>
      <c r="D51" s="9"/>
      <c r="E51" s="10"/>
      <c r="F51" s="10"/>
      <c r="G51" s="10"/>
      <c r="I51" s="242"/>
      <c r="J51" s="280" t="s">
        <v>17</v>
      </c>
      <c r="K51" s="280"/>
      <c r="L51" s="240"/>
      <c r="M51" s="241"/>
      <c r="N51" s="283" t="s">
        <v>345</v>
      </c>
      <c r="O51" s="283"/>
      <c r="P51" s="283"/>
      <c r="Q51" s="283"/>
      <c r="R51" s="283"/>
      <c r="S51" s="283"/>
    </row>
  </sheetData>
  <mergeCells count="101">
    <mergeCell ref="J51:K51"/>
    <mergeCell ref="N51:S51"/>
    <mergeCell ref="J48:K48"/>
    <mergeCell ref="N48:S48"/>
    <mergeCell ref="B49:C49"/>
    <mergeCell ref="D49:H49"/>
    <mergeCell ref="J49:K49"/>
    <mergeCell ref="B50:C50"/>
    <mergeCell ref="D50:H50"/>
    <mergeCell ref="J50:K50"/>
    <mergeCell ref="N50:S50"/>
    <mergeCell ref="B47:C47"/>
    <mergeCell ref="D47:H47"/>
    <mergeCell ref="B37:C37"/>
    <mergeCell ref="J37:K37"/>
    <mergeCell ref="B38:C38"/>
    <mergeCell ref="J38:K38"/>
    <mergeCell ref="B41:C41"/>
    <mergeCell ref="J41:K41"/>
    <mergeCell ref="A42:E42"/>
    <mergeCell ref="I42:N42"/>
    <mergeCell ref="S42:S43"/>
    <mergeCell ref="I43:N43"/>
    <mergeCell ref="O43:P43"/>
    <mergeCell ref="B36:C36"/>
    <mergeCell ref="J36:K36"/>
    <mergeCell ref="B39:C39"/>
    <mergeCell ref="J39:K39"/>
    <mergeCell ref="B40:C40"/>
    <mergeCell ref="J40:K40"/>
    <mergeCell ref="B34:C34"/>
    <mergeCell ref="J34:K34"/>
    <mergeCell ref="B35:C35"/>
    <mergeCell ref="J35:K35"/>
    <mergeCell ref="B25:C25"/>
    <mergeCell ref="J25:K25"/>
    <mergeCell ref="B26:C26"/>
    <mergeCell ref="J26:K26"/>
    <mergeCell ref="B27:C27"/>
    <mergeCell ref="J27:K27"/>
    <mergeCell ref="B28:C28"/>
    <mergeCell ref="J28:K28"/>
    <mergeCell ref="B29:C29"/>
    <mergeCell ref="J29:K29"/>
    <mergeCell ref="B30:C30"/>
    <mergeCell ref="J30:K30"/>
    <mergeCell ref="B32:C32"/>
    <mergeCell ref="J32:K32"/>
    <mergeCell ref="B33:C33"/>
    <mergeCell ref="J33:K33"/>
    <mergeCell ref="B31:C31"/>
    <mergeCell ref="J31:K31"/>
    <mergeCell ref="B23:C23"/>
    <mergeCell ref="J23:K23"/>
    <mergeCell ref="B16:C16"/>
    <mergeCell ref="J16:K16"/>
    <mergeCell ref="B17:C17"/>
    <mergeCell ref="J17:K17"/>
    <mergeCell ref="B18:C18"/>
    <mergeCell ref="J18:K18"/>
    <mergeCell ref="B24:C24"/>
    <mergeCell ref="J24:K24"/>
    <mergeCell ref="B19:C19"/>
    <mergeCell ref="J19:K19"/>
    <mergeCell ref="B20:C20"/>
    <mergeCell ref="J20:K20"/>
    <mergeCell ref="B21:C21"/>
    <mergeCell ref="J21:K21"/>
    <mergeCell ref="J12:K12"/>
    <mergeCell ref="B13:C13"/>
    <mergeCell ref="J13:K13"/>
    <mergeCell ref="B14:C14"/>
    <mergeCell ref="J14:K14"/>
    <mergeCell ref="B15:C15"/>
    <mergeCell ref="J15:K15"/>
    <mergeCell ref="B22:C22"/>
    <mergeCell ref="J22:K22"/>
    <mergeCell ref="P1:S1"/>
    <mergeCell ref="A2:H2"/>
    <mergeCell ref="I2:S2"/>
    <mergeCell ref="A4:B4"/>
    <mergeCell ref="A5:B5"/>
    <mergeCell ref="B11:C11"/>
    <mergeCell ref="J11:K11"/>
    <mergeCell ref="G9:G10"/>
    <mergeCell ref="H9:H10"/>
    <mergeCell ref="I9:I10"/>
    <mergeCell ref="J9:K10"/>
    <mergeCell ref="F9:F10"/>
    <mergeCell ref="A6:B6"/>
    <mergeCell ref="P9:P10"/>
    <mergeCell ref="Q9:Q10"/>
    <mergeCell ref="R9:R10"/>
    <mergeCell ref="S9:S10"/>
    <mergeCell ref="L9:L10"/>
    <mergeCell ref="M9:O9"/>
    <mergeCell ref="A7:B7"/>
    <mergeCell ref="A9:A10"/>
    <mergeCell ref="B9:C10"/>
    <mergeCell ref="D9:D10"/>
    <mergeCell ref="E9:E10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9" orientation="landscape" horizontalDpi="4294967293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view="pageBreakPreview" topLeftCell="D19" zoomScaleNormal="100" zoomScaleSheetLayoutView="100" workbookViewId="0">
      <selection activeCell="M31" sqref="M31:P31"/>
    </sheetView>
  </sheetViews>
  <sheetFormatPr defaultRowHeight="14.25"/>
  <cols>
    <col min="1" max="1" width="6.28515625" style="26" customWidth="1"/>
    <col min="2" max="2" width="14.42578125" style="4" customWidth="1"/>
    <col min="3" max="3" width="52.5703125" style="4" customWidth="1"/>
    <col min="4" max="4" width="10" style="4" customWidth="1"/>
    <col min="5" max="5" width="11" style="4" customWidth="1"/>
    <col min="6" max="6" width="16.5703125" style="4" customWidth="1"/>
    <col min="7" max="7" width="9.140625" style="4"/>
    <col min="8" max="8" width="7.140625" style="4" customWidth="1"/>
    <col min="9" max="9" width="9.140625" style="4"/>
    <col min="10" max="10" width="55.42578125" style="4" customWidth="1"/>
    <col min="11" max="255" width="9.140625" style="4"/>
    <col min="256" max="256" width="6.28515625" style="4" customWidth="1"/>
    <col min="257" max="257" width="14.42578125" style="4" customWidth="1"/>
    <col min="258" max="258" width="52.5703125" style="4" customWidth="1"/>
    <col min="259" max="259" width="10" style="4" customWidth="1"/>
    <col min="260" max="260" width="11" style="4" customWidth="1"/>
    <col min="261" max="261" width="16.5703125" style="4" customWidth="1"/>
    <col min="262" max="511" width="9.140625" style="4"/>
    <col min="512" max="512" width="6.28515625" style="4" customWidth="1"/>
    <col min="513" max="513" width="14.42578125" style="4" customWidth="1"/>
    <col min="514" max="514" width="52.5703125" style="4" customWidth="1"/>
    <col min="515" max="515" width="10" style="4" customWidth="1"/>
    <col min="516" max="516" width="11" style="4" customWidth="1"/>
    <col min="517" max="517" width="16.5703125" style="4" customWidth="1"/>
    <col min="518" max="767" width="9.140625" style="4"/>
    <col min="768" max="768" width="6.28515625" style="4" customWidth="1"/>
    <col min="769" max="769" width="14.42578125" style="4" customWidth="1"/>
    <col min="770" max="770" width="52.5703125" style="4" customWidth="1"/>
    <col min="771" max="771" width="10" style="4" customWidth="1"/>
    <col min="772" max="772" width="11" style="4" customWidth="1"/>
    <col min="773" max="773" width="16.5703125" style="4" customWidth="1"/>
    <col min="774" max="1023" width="9.140625" style="4"/>
    <col min="1024" max="1024" width="6.28515625" style="4" customWidth="1"/>
    <col min="1025" max="1025" width="14.42578125" style="4" customWidth="1"/>
    <col min="1026" max="1026" width="52.5703125" style="4" customWidth="1"/>
    <col min="1027" max="1027" width="10" style="4" customWidth="1"/>
    <col min="1028" max="1028" width="11" style="4" customWidth="1"/>
    <col min="1029" max="1029" width="16.5703125" style="4" customWidth="1"/>
    <col min="1030" max="1279" width="9.140625" style="4"/>
    <col min="1280" max="1280" width="6.28515625" style="4" customWidth="1"/>
    <col min="1281" max="1281" width="14.42578125" style="4" customWidth="1"/>
    <col min="1282" max="1282" width="52.5703125" style="4" customWidth="1"/>
    <col min="1283" max="1283" width="10" style="4" customWidth="1"/>
    <col min="1284" max="1284" width="11" style="4" customWidth="1"/>
    <col min="1285" max="1285" width="16.5703125" style="4" customWidth="1"/>
    <col min="1286" max="1535" width="9.140625" style="4"/>
    <col min="1536" max="1536" width="6.28515625" style="4" customWidth="1"/>
    <col min="1537" max="1537" width="14.42578125" style="4" customWidth="1"/>
    <col min="1538" max="1538" width="52.5703125" style="4" customWidth="1"/>
    <col min="1539" max="1539" width="10" style="4" customWidth="1"/>
    <col min="1540" max="1540" width="11" style="4" customWidth="1"/>
    <col min="1541" max="1541" width="16.5703125" style="4" customWidth="1"/>
    <col min="1542" max="1791" width="9.140625" style="4"/>
    <col min="1792" max="1792" width="6.28515625" style="4" customWidth="1"/>
    <col min="1793" max="1793" width="14.42578125" style="4" customWidth="1"/>
    <col min="1794" max="1794" width="52.5703125" style="4" customWidth="1"/>
    <col min="1795" max="1795" width="10" style="4" customWidth="1"/>
    <col min="1796" max="1796" width="11" style="4" customWidth="1"/>
    <col min="1797" max="1797" width="16.5703125" style="4" customWidth="1"/>
    <col min="1798" max="2047" width="9.140625" style="4"/>
    <col min="2048" max="2048" width="6.28515625" style="4" customWidth="1"/>
    <col min="2049" max="2049" width="14.42578125" style="4" customWidth="1"/>
    <col min="2050" max="2050" width="52.5703125" style="4" customWidth="1"/>
    <col min="2051" max="2051" width="10" style="4" customWidth="1"/>
    <col min="2052" max="2052" width="11" style="4" customWidth="1"/>
    <col min="2053" max="2053" width="16.5703125" style="4" customWidth="1"/>
    <col min="2054" max="2303" width="9.140625" style="4"/>
    <col min="2304" max="2304" width="6.28515625" style="4" customWidth="1"/>
    <col min="2305" max="2305" width="14.42578125" style="4" customWidth="1"/>
    <col min="2306" max="2306" width="52.5703125" style="4" customWidth="1"/>
    <col min="2307" max="2307" width="10" style="4" customWidth="1"/>
    <col min="2308" max="2308" width="11" style="4" customWidth="1"/>
    <col min="2309" max="2309" width="16.5703125" style="4" customWidth="1"/>
    <col min="2310" max="2559" width="9.140625" style="4"/>
    <col min="2560" max="2560" width="6.28515625" style="4" customWidth="1"/>
    <col min="2561" max="2561" width="14.42578125" style="4" customWidth="1"/>
    <col min="2562" max="2562" width="52.5703125" style="4" customWidth="1"/>
    <col min="2563" max="2563" width="10" style="4" customWidth="1"/>
    <col min="2564" max="2564" width="11" style="4" customWidth="1"/>
    <col min="2565" max="2565" width="16.5703125" style="4" customWidth="1"/>
    <col min="2566" max="2815" width="9.140625" style="4"/>
    <col min="2816" max="2816" width="6.28515625" style="4" customWidth="1"/>
    <col min="2817" max="2817" width="14.42578125" style="4" customWidth="1"/>
    <col min="2818" max="2818" width="52.5703125" style="4" customWidth="1"/>
    <col min="2819" max="2819" width="10" style="4" customWidth="1"/>
    <col min="2820" max="2820" width="11" style="4" customWidth="1"/>
    <col min="2821" max="2821" width="16.5703125" style="4" customWidth="1"/>
    <col min="2822" max="3071" width="9.140625" style="4"/>
    <col min="3072" max="3072" width="6.28515625" style="4" customWidth="1"/>
    <col min="3073" max="3073" width="14.42578125" style="4" customWidth="1"/>
    <col min="3074" max="3074" width="52.5703125" style="4" customWidth="1"/>
    <col min="3075" max="3075" width="10" style="4" customWidth="1"/>
    <col min="3076" max="3076" width="11" style="4" customWidth="1"/>
    <col min="3077" max="3077" width="16.5703125" style="4" customWidth="1"/>
    <col min="3078" max="3327" width="9.140625" style="4"/>
    <col min="3328" max="3328" width="6.28515625" style="4" customWidth="1"/>
    <col min="3329" max="3329" width="14.42578125" style="4" customWidth="1"/>
    <col min="3330" max="3330" width="52.5703125" style="4" customWidth="1"/>
    <col min="3331" max="3331" width="10" style="4" customWidth="1"/>
    <col min="3332" max="3332" width="11" style="4" customWidth="1"/>
    <col min="3333" max="3333" width="16.5703125" style="4" customWidth="1"/>
    <col min="3334" max="3583" width="9.140625" style="4"/>
    <col min="3584" max="3584" width="6.28515625" style="4" customWidth="1"/>
    <col min="3585" max="3585" width="14.42578125" style="4" customWidth="1"/>
    <col min="3586" max="3586" width="52.5703125" style="4" customWidth="1"/>
    <col min="3587" max="3587" width="10" style="4" customWidth="1"/>
    <col min="3588" max="3588" width="11" style="4" customWidth="1"/>
    <col min="3589" max="3589" width="16.5703125" style="4" customWidth="1"/>
    <col min="3590" max="3839" width="9.140625" style="4"/>
    <col min="3840" max="3840" width="6.28515625" style="4" customWidth="1"/>
    <col min="3841" max="3841" width="14.42578125" style="4" customWidth="1"/>
    <col min="3842" max="3842" width="52.5703125" style="4" customWidth="1"/>
    <col min="3843" max="3843" width="10" style="4" customWidth="1"/>
    <col min="3844" max="3844" width="11" style="4" customWidth="1"/>
    <col min="3845" max="3845" width="16.5703125" style="4" customWidth="1"/>
    <col min="3846" max="4095" width="9.140625" style="4"/>
    <col min="4096" max="4096" width="6.28515625" style="4" customWidth="1"/>
    <col min="4097" max="4097" width="14.42578125" style="4" customWidth="1"/>
    <col min="4098" max="4098" width="52.5703125" style="4" customWidth="1"/>
    <col min="4099" max="4099" width="10" style="4" customWidth="1"/>
    <col min="4100" max="4100" width="11" style="4" customWidth="1"/>
    <col min="4101" max="4101" width="16.5703125" style="4" customWidth="1"/>
    <col min="4102" max="4351" width="9.140625" style="4"/>
    <col min="4352" max="4352" width="6.28515625" style="4" customWidth="1"/>
    <col min="4353" max="4353" width="14.42578125" style="4" customWidth="1"/>
    <col min="4354" max="4354" width="52.5703125" style="4" customWidth="1"/>
    <col min="4355" max="4355" width="10" style="4" customWidth="1"/>
    <col min="4356" max="4356" width="11" style="4" customWidth="1"/>
    <col min="4357" max="4357" width="16.5703125" style="4" customWidth="1"/>
    <col min="4358" max="4607" width="9.140625" style="4"/>
    <col min="4608" max="4608" width="6.28515625" style="4" customWidth="1"/>
    <col min="4609" max="4609" width="14.42578125" style="4" customWidth="1"/>
    <col min="4610" max="4610" width="52.5703125" style="4" customWidth="1"/>
    <col min="4611" max="4611" width="10" style="4" customWidth="1"/>
    <col min="4612" max="4612" width="11" style="4" customWidth="1"/>
    <col min="4613" max="4613" width="16.5703125" style="4" customWidth="1"/>
    <col min="4614" max="4863" width="9.140625" style="4"/>
    <col min="4864" max="4864" width="6.28515625" style="4" customWidth="1"/>
    <col min="4865" max="4865" width="14.42578125" style="4" customWidth="1"/>
    <col min="4866" max="4866" width="52.5703125" style="4" customWidth="1"/>
    <col min="4867" max="4867" width="10" style="4" customWidth="1"/>
    <col min="4868" max="4868" width="11" style="4" customWidth="1"/>
    <col min="4869" max="4869" width="16.5703125" style="4" customWidth="1"/>
    <col min="4870" max="5119" width="9.140625" style="4"/>
    <col min="5120" max="5120" width="6.28515625" style="4" customWidth="1"/>
    <col min="5121" max="5121" width="14.42578125" style="4" customWidth="1"/>
    <col min="5122" max="5122" width="52.5703125" style="4" customWidth="1"/>
    <col min="5123" max="5123" width="10" style="4" customWidth="1"/>
    <col min="5124" max="5124" width="11" style="4" customWidth="1"/>
    <col min="5125" max="5125" width="16.5703125" style="4" customWidth="1"/>
    <col min="5126" max="5375" width="9.140625" style="4"/>
    <col min="5376" max="5376" width="6.28515625" style="4" customWidth="1"/>
    <col min="5377" max="5377" width="14.42578125" style="4" customWidth="1"/>
    <col min="5378" max="5378" width="52.5703125" style="4" customWidth="1"/>
    <col min="5379" max="5379" width="10" style="4" customWidth="1"/>
    <col min="5380" max="5380" width="11" style="4" customWidth="1"/>
    <col min="5381" max="5381" width="16.5703125" style="4" customWidth="1"/>
    <col min="5382" max="5631" width="9.140625" style="4"/>
    <col min="5632" max="5632" width="6.28515625" style="4" customWidth="1"/>
    <col min="5633" max="5633" width="14.42578125" style="4" customWidth="1"/>
    <col min="5634" max="5634" width="52.5703125" style="4" customWidth="1"/>
    <col min="5635" max="5635" width="10" style="4" customWidth="1"/>
    <col min="5636" max="5636" width="11" style="4" customWidth="1"/>
    <col min="5637" max="5637" width="16.5703125" style="4" customWidth="1"/>
    <col min="5638" max="5887" width="9.140625" style="4"/>
    <col min="5888" max="5888" width="6.28515625" style="4" customWidth="1"/>
    <col min="5889" max="5889" width="14.42578125" style="4" customWidth="1"/>
    <col min="5890" max="5890" width="52.5703125" style="4" customWidth="1"/>
    <col min="5891" max="5891" width="10" style="4" customWidth="1"/>
    <col min="5892" max="5892" width="11" style="4" customWidth="1"/>
    <col min="5893" max="5893" width="16.5703125" style="4" customWidth="1"/>
    <col min="5894" max="6143" width="9.140625" style="4"/>
    <col min="6144" max="6144" width="6.28515625" style="4" customWidth="1"/>
    <col min="6145" max="6145" width="14.42578125" style="4" customWidth="1"/>
    <col min="6146" max="6146" width="52.5703125" style="4" customWidth="1"/>
    <col min="6147" max="6147" width="10" style="4" customWidth="1"/>
    <col min="6148" max="6148" width="11" style="4" customWidth="1"/>
    <col min="6149" max="6149" width="16.5703125" style="4" customWidth="1"/>
    <col min="6150" max="6399" width="9.140625" style="4"/>
    <col min="6400" max="6400" width="6.28515625" style="4" customWidth="1"/>
    <col min="6401" max="6401" width="14.42578125" style="4" customWidth="1"/>
    <col min="6402" max="6402" width="52.5703125" style="4" customWidth="1"/>
    <col min="6403" max="6403" width="10" style="4" customWidth="1"/>
    <col min="6404" max="6404" width="11" style="4" customWidth="1"/>
    <col min="6405" max="6405" width="16.5703125" style="4" customWidth="1"/>
    <col min="6406" max="6655" width="9.140625" style="4"/>
    <col min="6656" max="6656" width="6.28515625" style="4" customWidth="1"/>
    <col min="6657" max="6657" width="14.42578125" style="4" customWidth="1"/>
    <col min="6658" max="6658" width="52.5703125" style="4" customWidth="1"/>
    <col min="6659" max="6659" width="10" style="4" customWidth="1"/>
    <col min="6660" max="6660" width="11" style="4" customWidth="1"/>
    <col min="6661" max="6661" width="16.5703125" style="4" customWidth="1"/>
    <col min="6662" max="6911" width="9.140625" style="4"/>
    <col min="6912" max="6912" width="6.28515625" style="4" customWidth="1"/>
    <col min="6913" max="6913" width="14.42578125" style="4" customWidth="1"/>
    <col min="6914" max="6914" width="52.5703125" style="4" customWidth="1"/>
    <col min="6915" max="6915" width="10" style="4" customWidth="1"/>
    <col min="6916" max="6916" width="11" style="4" customWidth="1"/>
    <col min="6917" max="6917" width="16.5703125" style="4" customWidth="1"/>
    <col min="6918" max="7167" width="9.140625" style="4"/>
    <col min="7168" max="7168" width="6.28515625" style="4" customWidth="1"/>
    <col min="7169" max="7169" width="14.42578125" style="4" customWidth="1"/>
    <col min="7170" max="7170" width="52.5703125" style="4" customWidth="1"/>
    <col min="7171" max="7171" width="10" style="4" customWidth="1"/>
    <col min="7172" max="7172" width="11" style="4" customWidth="1"/>
    <col min="7173" max="7173" width="16.5703125" style="4" customWidth="1"/>
    <col min="7174" max="7423" width="9.140625" style="4"/>
    <col min="7424" max="7424" width="6.28515625" style="4" customWidth="1"/>
    <col min="7425" max="7425" width="14.42578125" style="4" customWidth="1"/>
    <col min="7426" max="7426" width="52.5703125" style="4" customWidth="1"/>
    <col min="7427" max="7427" width="10" style="4" customWidth="1"/>
    <col min="7428" max="7428" width="11" style="4" customWidth="1"/>
    <col min="7429" max="7429" width="16.5703125" style="4" customWidth="1"/>
    <col min="7430" max="7679" width="9.140625" style="4"/>
    <col min="7680" max="7680" width="6.28515625" style="4" customWidth="1"/>
    <col min="7681" max="7681" width="14.42578125" style="4" customWidth="1"/>
    <col min="7682" max="7682" width="52.5703125" style="4" customWidth="1"/>
    <col min="7683" max="7683" width="10" style="4" customWidth="1"/>
    <col min="7684" max="7684" width="11" style="4" customWidth="1"/>
    <col min="7685" max="7685" width="16.5703125" style="4" customWidth="1"/>
    <col min="7686" max="7935" width="9.140625" style="4"/>
    <col min="7936" max="7936" width="6.28515625" style="4" customWidth="1"/>
    <col min="7937" max="7937" width="14.42578125" style="4" customWidth="1"/>
    <col min="7938" max="7938" width="52.5703125" style="4" customWidth="1"/>
    <col min="7939" max="7939" width="10" style="4" customWidth="1"/>
    <col min="7940" max="7940" width="11" style="4" customWidth="1"/>
    <col min="7941" max="7941" width="16.5703125" style="4" customWidth="1"/>
    <col min="7942" max="8191" width="9.140625" style="4"/>
    <col min="8192" max="8192" width="6.28515625" style="4" customWidth="1"/>
    <col min="8193" max="8193" width="14.42578125" style="4" customWidth="1"/>
    <col min="8194" max="8194" width="52.5703125" style="4" customWidth="1"/>
    <col min="8195" max="8195" width="10" style="4" customWidth="1"/>
    <col min="8196" max="8196" width="11" style="4" customWidth="1"/>
    <col min="8197" max="8197" width="16.5703125" style="4" customWidth="1"/>
    <col min="8198" max="8447" width="9.140625" style="4"/>
    <col min="8448" max="8448" width="6.28515625" style="4" customWidth="1"/>
    <col min="8449" max="8449" width="14.42578125" style="4" customWidth="1"/>
    <col min="8450" max="8450" width="52.5703125" style="4" customWidth="1"/>
    <col min="8451" max="8451" width="10" style="4" customWidth="1"/>
    <col min="8452" max="8452" width="11" style="4" customWidth="1"/>
    <col min="8453" max="8453" width="16.5703125" style="4" customWidth="1"/>
    <col min="8454" max="8703" width="9.140625" style="4"/>
    <col min="8704" max="8704" width="6.28515625" style="4" customWidth="1"/>
    <col min="8705" max="8705" width="14.42578125" style="4" customWidth="1"/>
    <col min="8706" max="8706" width="52.5703125" style="4" customWidth="1"/>
    <col min="8707" max="8707" width="10" style="4" customWidth="1"/>
    <col min="8708" max="8708" width="11" style="4" customWidth="1"/>
    <col min="8709" max="8709" width="16.5703125" style="4" customWidth="1"/>
    <col min="8710" max="8959" width="9.140625" style="4"/>
    <col min="8960" max="8960" width="6.28515625" style="4" customWidth="1"/>
    <col min="8961" max="8961" width="14.42578125" style="4" customWidth="1"/>
    <col min="8962" max="8962" width="52.5703125" style="4" customWidth="1"/>
    <col min="8963" max="8963" width="10" style="4" customWidth="1"/>
    <col min="8964" max="8964" width="11" style="4" customWidth="1"/>
    <col min="8965" max="8965" width="16.5703125" style="4" customWidth="1"/>
    <col min="8966" max="9215" width="9.140625" style="4"/>
    <col min="9216" max="9216" width="6.28515625" style="4" customWidth="1"/>
    <col min="9217" max="9217" width="14.42578125" style="4" customWidth="1"/>
    <col min="9218" max="9218" width="52.5703125" style="4" customWidth="1"/>
    <col min="9219" max="9219" width="10" style="4" customWidth="1"/>
    <col min="9220" max="9220" width="11" style="4" customWidth="1"/>
    <col min="9221" max="9221" width="16.5703125" style="4" customWidth="1"/>
    <col min="9222" max="9471" width="9.140625" style="4"/>
    <col min="9472" max="9472" width="6.28515625" style="4" customWidth="1"/>
    <col min="9473" max="9473" width="14.42578125" style="4" customWidth="1"/>
    <col min="9474" max="9474" width="52.5703125" style="4" customWidth="1"/>
    <col min="9475" max="9475" width="10" style="4" customWidth="1"/>
    <col min="9476" max="9476" width="11" style="4" customWidth="1"/>
    <col min="9477" max="9477" width="16.5703125" style="4" customWidth="1"/>
    <col min="9478" max="9727" width="9.140625" style="4"/>
    <col min="9728" max="9728" width="6.28515625" style="4" customWidth="1"/>
    <col min="9729" max="9729" width="14.42578125" style="4" customWidth="1"/>
    <col min="9730" max="9730" width="52.5703125" style="4" customWidth="1"/>
    <col min="9731" max="9731" width="10" style="4" customWidth="1"/>
    <col min="9732" max="9732" width="11" style="4" customWidth="1"/>
    <col min="9733" max="9733" width="16.5703125" style="4" customWidth="1"/>
    <col min="9734" max="9983" width="9.140625" style="4"/>
    <col min="9984" max="9984" width="6.28515625" style="4" customWidth="1"/>
    <col min="9985" max="9985" width="14.42578125" style="4" customWidth="1"/>
    <col min="9986" max="9986" width="52.5703125" style="4" customWidth="1"/>
    <col min="9987" max="9987" width="10" style="4" customWidth="1"/>
    <col min="9988" max="9988" width="11" style="4" customWidth="1"/>
    <col min="9989" max="9989" width="16.5703125" style="4" customWidth="1"/>
    <col min="9990" max="10239" width="9.140625" style="4"/>
    <col min="10240" max="10240" width="6.28515625" style="4" customWidth="1"/>
    <col min="10241" max="10241" width="14.42578125" style="4" customWidth="1"/>
    <col min="10242" max="10242" width="52.5703125" style="4" customWidth="1"/>
    <col min="10243" max="10243" width="10" style="4" customWidth="1"/>
    <col min="10244" max="10244" width="11" style="4" customWidth="1"/>
    <col min="10245" max="10245" width="16.5703125" style="4" customWidth="1"/>
    <col min="10246" max="10495" width="9.140625" style="4"/>
    <col min="10496" max="10496" width="6.28515625" style="4" customWidth="1"/>
    <col min="10497" max="10497" width="14.42578125" style="4" customWidth="1"/>
    <col min="10498" max="10498" width="52.5703125" style="4" customWidth="1"/>
    <col min="10499" max="10499" width="10" style="4" customWidth="1"/>
    <col min="10500" max="10500" width="11" style="4" customWidth="1"/>
    <col min="10501" max="10501" width="16.5703125" style="4" customWidth="1"/>
    <col min="10502" max="10751" width="9.140625" style="4"/>
    <col min="10752" max="10752" width="6.28515625" style="4" customWidth="1"/>
    <col min="10753" max="10753" width="14.42578125" style="4" customWidth="1"/>
    <col min="10754" max="10754" width="52.5703125" style="4" customWidth="1"/>
    <col min="10755" max="10755" width="10" style="4" customWidth="1"/>
    <col min="10756" max="10756" width="11" style="4" customWidth="1"/>
    <col min="10757" max="10757" width="16.5703125" style="4" customWidth="1"/>
    <col min="10758" max="11007" width="9.140625" style="4"/>
    <col min="11008" max="11008" width="6.28515625" style="4" customWidth="1"/>
    <col min="11009" max="11009" width="14.42578125" style="4" customWidth="1"/>
    <col min="11010" max="11010" width="52.5703125" style="4" customWidth="1"/>
    <col min="11011" max="11011" width="10" style="4" customWidth="1"/>
    <col min="11012" max="11012" width="11" style="4" customWidth="1"/>
    <col min="11013" max="11013" width="16.5703125" style="4" customWidth="1"/>
    <col min="11014" max="11263" width="9.140625" style="4"/>
    <col min="11264" max="11264" width="6.28515625" style="4" customWidth="1"/>
    <col min="11265" max="11265" width="14.42578125" style="4" customWidth="1"/>
    <col min="11266" max="11266" width="52.5703125" style="4" customWidth="1"/>
    <col min="11267" max="11267" width="10" style="4" customWidth="1"/>
    <col min="11268" max="11268" width="11" style="4" customWidth="1"/>
    <col min="11269" max="11269" width="16.5703125" style="4" customWidth="1"/>
    <col min="11270" max="11519" width="9.140625" style="4"/>
    <col min="11520" max="11520" width="6.28515625" style="4" customWidth="1"/>
    <col min="11521" max="11521" width="14.42578125" style="4" customWidth="1"/>
    <col min="11522" max="11522" width="52.5703125" style="4" customWidth="1"/>
    <col min="11523" max="11523" width="10" style="4" customWidth="1"/>
    <col min="11524" max="11524" width="11" style="4" customWidth="1"/>
    <col min="11525" max="11525" width="16.5703125" style="4" customWidth="1"/>
    <col min="11526" max="11775" width="9.140625" style="4"/>
    <col min="11776" max="11776" width="6.28515625" style="4" customWidth="1"/>
    <col min="11777" max="11777" width="14.42578125" style="4" customWidth="1"/>
    <col min="11778" max="11778" width="52.5703125" style="4" customWidth="1"/>
    <col min="11779" max="11779" width="10" style="4" customWidth="1"/>
    <col min="11780" max="11780" width="11" style="4" customWidth="1"/>
    <col min="11781" max="11781" width="16.5703125" style="4" customWidth="1"/>
    <col min="11782" max="12031" width="9.140625" style="4"/>
    <col min="12032" max="12032" width="6.28515625" style="4" customWidth="1"/>
    <col min="12033" max="12033" width="14.42578125" style="4" customWidth="1"/>
    <col min="12034" max="12034" width="52.5703125" style="4" customWidth="1"/>
    <col min="12035" max="12035" width="10" style="4" customWidth="1"/>
    <col min="12036" max="12036" width="11" style="4" customWidth="1"/>
    <col min="12037" max="12037" width="16.5703125" style="4" customWidth="1"/>
    <col min="12038" max="12287" width="9.140625" style="4"/>
    <col min="12288" max="12288" width="6.28515625" style="4" customWidth="1"/>
    <col min="12289" max="12289" width="14.42578125" style="4" customWidth="1"/>
    <col min="12290" max="12290" width="52.5703125" style="4" customWidth="1"/>
    <col min="12291" max="12291" width="10" style="4" customWidth="1"/>
    <col min="12292" max="12292" width="11" style="4" customWidth="1"/>
    <col min="12293" max="12293" width="16.5703125" style="4" customWidth="1"/>
    <col min="12294" max="12543" width="9.140625" style="4"/>
    <col min="12544" max="12544" width="6.28515625" style="4" customWidth="1"/>
    <col min="12545" max="12545" width="14.42578125" style="4" customWidth="1"/>
    <col min="12546" max="12546" width="52.5703125" style="4" customWidth="1"/>
    <col min="12547" max="12547" width="10" style="4" customWidth="1"/>
    <col min="12548" max="12548" width="11" style="4" customWidth="1"/>
    <col min="12549" max="12549" width="16.5703125" style="4" customWidth="1"/>
    <col min="12550" max="12799" width="9.140625" style="4"/>
    <col min="12800" max="12800" width="6.28515625" style="4" customWidth="1"/>
    <col min="12801" max="12801" width="14.42578125" style="4" customWidth="1"/>
    <col min="12802" max="12802" width="52.5703125" style="4" customWidth="1"/>
    <col min="12803" max="12803" width="10" style="4" customWidth="1"/>
    <col min="12804" max="12804" width="11" style="4" customWidth="1"/>
    <col min="12805" max="12805" width="16.5703125" style="4" customWidth="1"/>
    <col min="12806" max="13055" width="9.140625" style="4"/>
    <col min="13056" max="13056" width="6.28515625" style="4" customWidth="1"/>
    <col min="13057" max="13057" width="14.42578125" style="4" customWidth="1"/>
    <col min="13058" max="13058" width="52.5703125" style="4" customWidth="1"/>
    <col min="13059" max="13059" width="10" style="4" customWidth="1"/>
    <col min="13060" max="13060" width="11" style="4" customWidth="1"/>
    <col min="13061" max="13061" width="16.5703125" style="4" customWidth="1"/>
    <col min="13062" max="13311" width="9.140625" style="4"/>
    <col min="13312" max="13312" width="6.28515625" style="4" customWidth="1"/>
    <col min="13313" max="13313" width="14.42578125" style="4" customWidth="1"/>
    <col min="13314" max="13314" width="52.5703125" style="4" customWidth="1"/>
    <col min="13315" max="13315" width="10" style="4" customWidth="1"/>
    <col min="13316" max="13316" width="11" style="4" customWidth="1"/>
    <col min="13317" max="13317" width="16.5703125" style="4" customWidth="1"/>
    <col min="13318" max="13567" width="9.140625" style="4"/>
    <col min="13568" max="13568" width="6.28515625" style="4" customWidth="1"/>
    <col min="13569" max="13569" width="14.42578125" style="4" customWidth="1"/>
    <col min="13570" max="13570" width="52.5703125" style="4" customWidth="1"/>
    <col min="13571" max="13571" width="10" style="4" customWidth="1"/>
    <col min="13572" max="13572" width="11" style="4" customWidth="1"/>
    <col min="13573" max="13573" width="16.5703125" style="4" customWidth="1"/>
    <col min="13574" max="13823" width="9.140625" style="4"/>
    <col min="13824" max="13824" width="6.28515625" style="4" customWidth="1"/>
    <col min="13825" max="13825" width="14.42578125" style="4" customWidth="1"/>
    <col min="13826" max="13826" width="52.5703125" style="4" customWidth="1"/>
    <col min="13827" max="13827" width="10" style="4" customWidth="1"/>
    <col min="13828" max="13828" width="11" style="4" customWidth="1"/>
    <col min="13829" max="13829" width="16.5703125" style="4" customWidth="1"/>
    <col min="13830" max="14079" width="9.140625" style="4"/>
    <col min="14080" max="14080" width="6.28515625" style="4" customWidth="1"/>
    <col min="14081" max="14081" width="14.42578125" style="4" customWidth="1"/>
    <col min="14082" max="14082" width="52.5703125" style="4" customWidth="1"/>
    <col min="14083" max="14083" width="10" style="4" customWidth="1"/>
    <col min="14084" max="14084" width="11" style="4" customWidth="1"/>
    <col min="14085" max="14085" width="16.5703125" style="4" customWidth="1"/>
    <col min="14086" max="14335" width="9.140625" style="4"/>
    <col min="14336" max="14336" width="6.28515625" style="4" customWidth="1"/>
    <col min="14337" max="14337" width="14.42578125" style="4" customWidth="1"/>
    <col min="14338" max="14338" width="52.5703125" style="4" customWidth="1"/>
    <col min="14339" max="14339" width="10" style="4" customWidth="1"/>
    <col min="14340" max="14340" width="11" style="4" customWidth="1"/>
    <col min="14341" max="14341" width="16.5703125" style="4" customWidth="1"/>
    <col min="14342" max="14591" width="9.140625" style="4"/>
    <col min="14592" max="14592" width="6.28515625" style="4" customWidth="1"/>
    <col min="14593" max="14593" width="14.42578125" style="4" customWidth="1"/>
    <col min="14594" max="14594" width="52.5703125" style="4" customWidth="1"/>
    <col min="14595" max="14595" width="10" style="4" customWidth="1"/>
    <col min="14596" max="14596" width="11" style="4" customWidth="1"/>
    <col min="14597" max="14597" width="16.5703125" style="4" customWidth="1"/>
    <col min="14598" max="14847" width="9.140625" style="4"/>
    <col min="14848" max="14848" width="6.28515625" style="4" customWidth="1"/>
    <col min="14849" max="14849" width="14.42578125" style="4" customWidth="1"/>
    <col min="14850" max="14850" width="52.5703125" style="4" customWidth="1"/>
    <col min="14851" max="14851" width="10" style="4" customWidth="1"/>
    <col min="14852" max="14852" width="11" style="4" customWidth="1"/>
    <col min="14853" max="14853" width="16.5703125" style="4" customWidth="1"/>
    <col min="14854" max="15103" width="9.140625" style="4"/>
    <col min="15104" max="15104" width="6.28515625" style="4" customWidth="1"/>
    <col min="15105" max="15105" width="14.42578125" style="4" customWidth="1"/>
    <col min="15106" max="15106" width="52.5703125" style="4" customWidth="1"/>
    <col min="15107" max="15107" width="10" style="4" customWidth="1"/>
    <col min="15108" max="15108" width="11" style="4" customWidth="1"/>
    <col min="15109" max="15109" width="16.5703125" style="4" customWidth="1"/>
    <col min="15110" max="15359" width="9.140625" style="4"/>
    <col min="15360" max="15360" width="6.28515625" style="4" customWidth="1"/>
    <col min="15361" max="15361" width="14.42578125" style="4" customWidth="1"/>
    <col min="15362" max="15362" width="52.5703125" style="4" customWidth="1"/>
    <col min="15363" max="15363" width="10" style="4" customWidth="1"/>
    <col min="15364" max="15364" width="11" style="4" customWidth="1"/>
    <col min="15365" max="15365" width="16.5703125" style="4" customWidth="1"/>
    <col min="15366" max="15615" width="9.140625" style="4"/>
    <col min="15616" max="15616" width="6.28515625" style="4" customWidth="1"/>
    <col min="15617" max="15617" width="14.42578125" style="4" customWidth="1"/>
    <col min="15618" max="15618" width="52.5703125" style="4" customWidth="1"/>
    <col min="15619" max="15619" width="10" style="4" customWidth="1"/>
    <col min="15620" max="15620" width="11" style="4" customWidth="1"/>
    <col min="15621" max="15621" width="16.5703125" style="4" customWidth="1"/>
    <col min="15622" max="15871" width="9.140625" style="4"/>
    <col min="15872" max="15872" width="6.28515625" style="4" customWidth="1"/>
    <col min="15873" max="15873" width="14.42578125" style="4" customWidth="1"/>
    <col min="15874" max="15874" width="52.5703125" style="4" customWidth="1"/>
    <col min="15875" max="15875" width="10" style="4" customWidth="1"/>
    <col min="15876" max="15876" width="11" style="4" customWidth="1"/>
    <col min="15877" max="15877" width="16.5703125" style="4" customWidth="1"/>
    <col min="15878" max="16127" width="9.140625" style="4"/>
    <col min="16128" max="16128" width="6.28515625" style="4" customWidth="1"/>
    <col min="16129" max="16129" width="14.42578125" style="4" customWidth="1"/>
    <col min="16130" max="16130" width="52.5703125" style="4" customWidth="1"/>
    <col min="16131" max="16131" width="10" style="4" customWidth="1"/>
    <col min="16132" max="16132" width="11" style="4" customWidth="1"/>
    <col min="16133" max="16133" width="16.5703125" style="4" customWidth="1"/>
    <col min="16134" max="16384" width="9.140625" style="4"/>
  </cols>
  <sheetData>
    <row r="1" spans="1:16" s="2" customFormat="1" ht="18" thickTop="1" thickBot="1">
      <c r="A1" s="1"/>
      <c r="F1" s="3" t="s">
        <v>0</v>
      </c>
      <c r="H1" s="31"/>
      <c r="I1" s="4"/>
      <c r="J1" s="4"/>
      <c r="K1" s="15"/>
      <c r="L1" s="31"/>
      <c r="M1" s="31"/>
      <c r="N1" s="16"/>
      <c r="O1" s="278" t="s">
        <v>19</v>
      </c>
      <c r="P1" s="279"/>
    </row>
    <row r="2" spans="1:16" s="2" customFormat="1" ht="16.5" customHeight="1" thickTop="1">
      <c r="A2" s="262" t="s">
        <v>38</v>
      </c>
      <c r="B2" s="262"/>
      <c r="C2" s="262"/>
      <c r="D2" s="262"/>
      <c r="E2" s="262"/>
      <c r="F2" s="262"/>
      <c r="H2" s="281" t="s">
        <v>39</v>
      </c>
      <c r="I2" s="281"/>
      <c r="J2" s="281"/>
      <c r="K2" s="281"/>
      <c r="L2" s="281"/>
      <c r="M2" s="281"/>
      <c r="N2" s="281"/>
      <c r="O2" s="281"/>
      <c r="P2" s="281"/>
    </row>
    <row r="3" spans="1:16">
      <c r="H3" s="31"/>
      <c r="K3" s="15"/>
      <c r="L3" s="31"/>
      <c r="M3" s="31"/>
      <c r="N3" s="16"/>
      <c r="O3" s="16"/>
    </row>
    <row r="4" spans="1:16">
      <c r="A4" s="263" t="s">
        <v>1</v>
      </c>
      <c r="B4" s="263"/>
      <c r="C4" s="4" t="s">
        <v>2</v>
      </c>
      <c r="H4" s="29" t="s">
        <v>1</v>
      </c>
      <c r="J4" s="4" t="s">
        <v>2</v>
      </c>
      <c r="K4" s="15"/>
      <c r="L4" s="31"/>
      <c r="M4" s="31"/>
      <c r="N4" s="16"/>
      <c r="O4" s="16"/>
    </row>
    <row r="5" spans="1:16">
      <c r="A5" s="263" t="s">
        <v>3</v>
      </c>
      <c r="B5" s="263"/>
      <c r="C5" s="4" t="s">
        <v>32</v>
      </c>
      <c r="H5" s="29" t="s">
        <v>3</v>
      </c>
      <c r="J5" s="42" t="s">
        <v>32</v>
      </c>
      <c r="K5" s="15"/>
      <c r="L5" s="31"/>
      <c r="M5" s="31"/>
      <c r="N5" s="16"/>
      <c r="O5" s="16"/>
    </row>
    <row r="6" spans="1:16">
      <c r="A6" s="263" t="s">
        <v>4</v>
      </c>
      <c r="B6" s="263"/>
      <c r="C6" s="4" t="s">
        <v>34</v>
      </c>
      <c r="H6" s="29" t="s">
        <v>4</v>
      </c>
      <c r="J6" s="4" t="s">
        <v>34</v>
      </c>
      <c r="K6" s="15"/>
      <c r="L6" s="31"/>
      <c r="M6" s="31"/>
      <c r="N6" s="16"/>
      <c r="O6" s="16"/>
    </row>
    <row r="7" spans="1:16">
      <c r="A7" s="263" t="s">
        <v>5</v>
      </c>
      <c r="B7" s="263"/>
      <c r="C7" s="4" t="s">
        <v>42</v>
      </c>
      <c r="H7" s="29" t="s">
        <v>5</v>
      </c>
      <c r="J7" s="4" t="s">
        <v>42</v>
      </c>
      <c r="K7" s="15"/>
      <c r="L7" s="31"/>
      <c r="M7" s="31"/>
      <c r="N7" s="16"/>
      <c r="O7" s="16"/>
    </row>
    <row r="8" spans="1:16">
      <c r="H8" s="31"/>
      <c r="K8" s="15"/>
      <c r="L8" s="31"/>
      <c r="M8" s="31"/>
      <c r="N8" s="16"/>
      <c r="O8" s="16"/>
    </row>
    <row r="9" spans="1:16" ht="22.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66" t="s">
        <v>10</v>
      </c>
      <c r="H9" s="266" t="s">
        <v>6</v>
      </c>
      <c r="I9" s="267" t="s">
        <v>7</v>
      </c>
      <c r="J9" s="268"/>
      <c r="K9" s="282" t="s">
        <v>8</v>
      </c>
      <c r="L9" s="254" t="s">
        <v>20</v>
      </c>
      <c r="M9" s="255"/>
      <c r="N9" s="275"/>
      <c r="O9" s="264" t="s">
        <v>21</v>
      </c>
      <c r="P9" s="266" t="s">
        <v>22</v>
      </c>
    </row>
    <row r="10" spans="1:16" ht="22.5" customHeight="1">
      <c r="A10" s="266"/>
      <c r="B10" s="269"/>
      <c r="C10" s="270"/>
      <c r="D10" s="266"/>
      <c r="E10" s="272"/>
      <c r="F10" s="266"/>
      <c r="H10" s="266"/>
      <c r="I10" s="269"/>
      <c r="J10" s="270"/>
      <c r="K10" s="282"/>
      <c r="L10" s="32" t="s">
        <v>23</v>
      </c>
      <c r="M10" s="30" t="s">
        <v>24</v>
      </c>
      <c r="N10" s="18" t="s">
        <v>25</v>
      </c>
      <c r="O10" s="265"/>
      <c r="P10" s="266"/>
    </row>
    <row r="11" spans="1:16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>E11-1</f>
        <v>-5</v>
      </c>
      <c r="H11" s="5">
        <v>-1</v>
      </c>
      <c r="I11" s="286">
        <f>H11-1</f>
        <v>-2</v>
      </c>
      <c r="J11" s="287"/>
      <c r="K11" s="19">
        <f>I11-1</f>
        <v>-3</v>
      </c>
      <c r="L11" s="5">
        <f>K11-1</f>
        <v>-4</v>
      </c>
      <c r="M11" s="5">
        <f>L11-1</f>
        <v>-5</v>
      </c>
      <c r="N11" s="20" t="s">
        <v>26</v>
      </c>
      <c r="O11" s="20" t="s">
        <v>27</v>
      </c>
      <c r="P11" s="21" t="s">
        <v>28</v>
      </c>
    </row>
    <row r="12" spans="1:16" ht="18" customHeight="1">
      <c r="A12" s="37"/>
      <c r="B12" s="38"/>
      <c r="C12" s="39"/>
      <c r="D12" s="40"/>
      <c r="E12" s="40"/>
      <c r="F12" s="40"/>
      <c r="H12" s="22"/>
      <c r="I12" s="252"/>
      <c r="J12" s="253"/>
      <c r="K12" s="6"/>
      <c r="L12" s="7"/>
      <c r="M12" s="7"/>
      <c r="N12" s="24"/>
      <c r="O12" s="24"/>
      <c r="P12" s="23"/>
    </row>
    <row r="13" spans="1:16" ht="18" customHeight="1">
      <c r="A13" s="24">
        <v>1</v>
      </c>
      <c r="B13" s="258" t="s">
        <v>45</v>
      </c>
      <c r="C13" s="259"/>
      <c r="D13" s="6" t="s">
        <v>35</v>
      </c>
      <c r="E13" s="7">
        <v>16</v>
      </c>
      <c r="F13" s="33"/>
      <c r="H13" s="22">
        <f>A13</f>
        <v>1</v>
      </c>
      <c r="I13" s="252" t="str">
        <f>B13</f>
        <v>Mengikuti pembahasan ASEM Hortikultura tanggal 2 - 5 Februari 2021</v>
      </c>
      <c r="J13" s="253"/>
      <c r="K13" s="6" t="str">
        <f>D13</f>
        <v>jam</v>
      </c>
      <c r="L13" s="7">
        <f>E13</f>
        <v>16</v>
      </c>
      <c r="M13" s="7">
        <v>16</v>
      </c>
      <c r="N13" s="24">
        <v>100</v>
      </c>
      <c r="O13" s="24">
        <v>98</v>
      </c>
      <c r="P13" s="23"/>
    </row>
    <row r="14" spans="1:16" ht="18" customHeight="1">
      <c r="A14" s="24">
        <v>2</v>
      </c>
      <c r="B14" s="258" t="s">
        <v>46</v>
      </c>
      <c r="C14" s="259"/>
      <c r="D14" s="6" t="s">
        <v>35</v>
      </c>
      <c r="E14" s="7">
        <v>4</v>
      </c>
      <c r="F14" s="33"/>
      <c r="H14" s="22">
        <f t="shared" ref="H14:H20" si="0">A14</f>
        <v>2</v>
      </c>
      <c r="I14" s="252" t="str">
        <f t="shared" ref="I14:I18" si="1">B14</f>
        <v>Mengikuti pelatihan ABK tanggal 3 Februari 2021</v>
      </c>
      <c r="J14" s="253"/>
      <c r="K14" s="6" t="str">
        <f t="shared" ref="K14:K20" si="2">D14</f>
        <v>jam</v>
      </c>
      <c r="L14" s="7">
        <f t="shared" ref="L14:L20" si="3">E14</f>
        <v>4</v>
      </c>
      <c r="M14" s="7">
        <v>4</v>
      </c>
      <c r="N14" s="24">
        <v>100</v>
      </c>
      <c r="O14" s="24">
        <v>98</v>
      </c>
      <c r="P14" s="23"/>
    </row>
    <row r="15" spans="1:16" ht="18" customHeight="1">
      <c r="A15" s="24">
        <v>3</v>
      </c>
      <c r="B15" s="258" t="s">
        <v>44</v>
      </c>
      <c r="C15" s="259"/>
      <c r="D15" s="6" t="s">
        <v>35</v>
      </c>
      <c r="E15" s="7">
        <v>4</v>
      </c>
      <c r="F15" s="33"/>
      <c r="H15" s="22">
        <f t="shared" si="0"/>
        <v>3</v>
      </c>
      <c r="I15" s="252" t="str">
        <f t="shared" si="1"/>
        <v>Mengikuti pelatihan DPP online tanggal 9 Februari 2021</v>
      </c>
      <c r="J15" s="253"/>
      <c r="K15" s="6" t="str">
        <f t="shared" si="2"/>
        <v>jam</v>
      </c>
      <c r="L15" s="7">
        <f t="shared" si="3"/>
        <v>4</v>
      </c>
      <c r="M15" s="7">
        <v>4</v>
      </c>
      <c r="N15" s="24">
        <v>100</v>
      </c>
      <c r="O15" s="24">
        <v>98</v>
      </c>
      <c r="P15" s="23"/>
    </row>
    <row r="16" spans="1:16" s="42" customFormat="1" ht="18" customHeight="1">
      <c r="A16" s="24">
        <v>4</v>
      </c>
      <c r="B16" s="252" t="s">
        <v>49</v>
      </c>
      <c r="C16" s="253"/>
      <c r="D16" s="6" t="s">
        <v>18</v>
      </c>
      <c r="E16" s="7">
        <v>10</v>
      </c>
      <c r="F16" s="33"/>
      <c r="H16" s="22">
        <f t="shared" si="0"/>
        <v>4</v>
      </c>
      <c r="I16" s="252" t="str">
        <f t="shared" si="1"/>
        <v>Melakukan entri Survei Perusahaan Perkebunan triwulanan</v>
      </c>
      <c r="J16" s="253"/>
      <c r="K16" s="6" t="str">
        <f t="shared" si="2"/>
        <v>dok</v>
      </c>
      <c r="L16" s="7">
        <f t="shared" si="3"/>
        <v>10</v>
      </c>
      <c r="M16" s="7">
        <v>10</v>
      </c>
      <c r="N16" s="24">
        <v>100</v>
      </c>
      <c r="O16" s="24">
        <v>98</v>
      </c>
      <c r="P16" s="23"/>
    </row>
    <row r="17" spans="1:16" s="42" customFormat="1" ht="18" customHeight="1">
      <c r="A17" s="24">
        <v>5</v>
      </c>
      <c r="B17" s="252" t="s">
        <v>53</v>
      </c>
      <c r="C17" s="253"/>
      <c r="D17" s="6" t="s">
        <v>11</v>
      </c>
      <c r="E17" s="7">
        <v>3</v>
      </c>
      <c r="F17" s="33"/>
      <c r="H17" s="22">
        <f t="shared" si="0"/>
        <v>5</v>
      </c>
      <c r="I17" s="252" t="str">
        <f t="shared" si="1"/>
        <v>Membuat monitoring KPPT, RPH, dan Perkebunan</v>
      </c>
      <c r="J17" s="253"/>
      <c r="K17" s="6" t="str">
        <f t="shared" si="2"/>
        <v>file</v>
      </c>
      <c r="L17" s="7">
        <f t="shared" si="3"/>
        <v>3</v>
      </c>
      <c r="M17" s="7">
        <v>3</v>
      </c>
      <c r="N17" s="24">
        <v>100</v>
      </c>
      <c r="O17" s="24">
        <v>98</v>
      </c>
      <c r="P17" s="23"/>
    </row>
    <row r="18" spans="1:16" s="42" customFormat="1" ht="17.25" customHeight="1">
      <c r="A18" s="24">
        <v>6</v>
      </c>
      <c r="B18" s="252" t="s">
        <v>56</v>
      </c>
      <c r="C18" s="253"/>
      <c r="D18" s="6" t="s">
        <v>36</v>
      </c>
      <c r="E18" s="7">
        <v>1</v>
      </c>
      <c r="F18" s="33"/>
      <c r="H18" s="22">
        <f t="shared" si="0"/>
        <v>6</v>
      </c>
      <c r="I18" s="252" t="str">
        <f t="shared" si="1"/>
        <v>Membuat laporan Survei Hortikultura</v>
      </c>
      <c r="J18" s="253"/>
      <c r="K18" s="6" t="str">
        <f t="shared" si="2"/>
        <v>naskah</v>
      </c>
      <c r="L18" s="7">
        <f t="shared" si="3"/>
        <v>1</v>
      </c>
      <c r="M18" s="7">
        <v>1</v>
      </c>
      <c r="N18" s="24">
        <v>100</v>
      </c>
      <c r="O18" s="24">
        <v>98</v>
      </c>
      <c r="P18" s="23"/>
    </row>
    <row r="19" spans="1:16" s="42" customFormat="1" ht="17.25" customHeight="1">
      <c r="A19" s="24">
        <v>7</v>
      </c>
      <c r="B19" s="252" t="s">
        <v>58</v>
      </c>
      <c r="C19" s="253"/>
      <c r="D19" s="6" t="s">
        <v>18</v>
      </c>
      <c r="E19" s="7">
        <v>10</v>
      </c>
      <c r="F19" s="33"/>
      <c r="H19" s="22">
        <f t="shared" si="0"/>
        <v>7</v>
      </c>
      <c r="I19" s="252" t="str">
        <f t="shared" ref="I19:I20" si="4">B19</f>
        <v>Melakukan entri Survei Perusahaan Perkebunan triwulanan komoditas karet</v>
      </c>
      <c r="J19" s="253"/>
      <c r="K19" s="6" t="str">
        <f t="shared" si="2"/>
        <v>dok</v>
      </c>
      <c r="L19" s="7">
        <f t="shared" si="3"/>
        <v>10</v>
      </c>
      <c r="M19" s="7">
        <v>10</v>
      </c>
      <c r="N19" s="24">
        <v>100</v>
      </c>
      <c r="O19" s="24">
        <v>98</v>
      </c>
      <c r="P19" s="23"/>
    </row>
    <row r="20" spans="1:16" s="42" customFormat="1" ht="29.25" customHeight="1">
      <c r="A20" s="24">
        <v>8</v>
      </c>
      <c r="B20" s="288" t="s">
        <v>59</v>
      </c>
      <c r="C20" s="289"/>
      <c r="D20" s="6" t="s">
        <v>35</v>
      </c>
      <c r="E20" s="7">
        <v>4</v>
      </c>
      <c r="F20" s="33"/>
      <c r="H20" s="22">
        <f t="shared" si="0"/>
        <v>8</v>
      </c>
      <c r="I20" s="252" t="str">
        <f t="shared" si="4"/>
        <v>Mengikuti webinar langkah mudah menyusun karya tulis ilmiah tanggal 27 Februari 2021</v>
      </c>
      <c r="J20" s="253"/>
      <c r="K20" s="6" t="str">
        <f t="shared" si="2"/>
        <v>jam</v>
      </c>
      <c r="L20" s="7">
        <f t="shared" si="3"/>
        <v>4</v>
      </c>
      <c r="M20" s="7">
        <v>4</v>
      </c>
      <c r="N20" s="24">
        <v>100</v>
      </c>
      <c r="O20" s="24">
        <v>98</v>
      </c>
      <c r="P20" s="23"/>
    </row>
    <row r="21" spans="1:16" s="42" customFormat="1" ht="17.25" customHeight="1">
      <c r="A21" s="24"/>
      <c r="B21" s="252"/>
      <c r="C21" s="253"/>
      <c r="D21" s="6"/>
      <c r="E21" s="7"/>
      <c r="F21" s="33"/>
      <c r="H21" s="22"/>
      <c r="I21" s="252"/>
      <c r="J21" s="253"/>
      <c r="K21" s="6"/>
      <c r="L21" s="7"/>
      <c r="M21" s="7"/>
      <c r="N21" s="24"/>
      <c r="O21" s="24"/>
      <c r="P21" s="23"/>
    </row>
    <row r="22" spans="1:16" ht="18" customHeight="1">
      <c r="A22" s="41"/>
      <c r="B22" s="35"/>
      <c r="C22" s="36"/>
      <c r="D22" s="41"/>
      <c r="E22" s="41"/>
      <c r="F22" s="34"/>
      <c r="H22" s="254" t="s">
        <v>29</v>
      </c>
      <c r="I22" s="255"/>
      <c r="J22" s="255"/>
      <c r="K22" s="255"/>
      <c r="L22" s="255"/>
      <c r="M22" s="275"/>
      <c r="N22" s="55">
        <f>AVERAGE(N13:N21)</f>
        <v>100</v>
      </c>
      <c r="O22" s="55">
        <f>AVERAGE(O13:O20)</f>
        <v>98</v>
      </c>
      <c r="P22" s="290"/>
    </row>
    <row r="23" spans="1:16" ht="18" customHeight="1">
      <c r="A23" s="254" t="s">
        <v>12</v>
      </c>
      <c r="B23" s="255"/>
      <c r="C23" s="255"/>
      <c r="D23" s="255"/>
      <c r="E23" s="255"/>
      <c r="F23" s="8"/>
      <c r="H23" s="254" t="s">
        <v>30</v>
      </c>
      <c r="I23" s="255"/>
      <c r="J23" s="255"/>
      <c r="K23" s="255"/>
      <c r="L23" s="255"/>
      <c r="M23" s="275"/>
      <c r="N23" s="276">
        <f>AVERAGE(N22:O22)</f>
        <v>99</v>
      </c>
      <c r="O23" s="277"/>
      <c r="P23" s="291"/>
    </row>
    <row r="24" spans="1:16">
      <c r="A24" s="12"/>
      <c r="B24" s="9"/>
      <c r="C24" s="9"/>
      <c r="D24" s="9"/>
      <c r="E24" s="9"/>
      <c r="F24" s="10"/>
      <c r="H24" s="27"/>
      <c r="I24" s="9"/>
      <c r="J24" s="9"/>
      <c r="K24" s="28"/>
      <c r="L24" s="27"/>
      <c r="M24" s="27"/>
      <c r="N24" s="25"/>
      <c r="O24" s="25"/>
      <c r="P24" s="10"/>
    </row>
    <row r="25" spans="1:16">
      <c r="A25" s="12"/>
      <c r="B25" s="11" t="s">
        <v>13</v>
      </c>
      <c r="D25" s="9"/>
      <c r="F25" s="10"/>
      <c r="H25" s="27"/>
      <c r="I25" s="11" t="s">
        <v>31</v>
      </c>
      <c r="J25" s="17"/>
      <c r="K25" s="28"/>
      <c r="L25" s="31"/>
      <c r="M25" s="31"/>
      <c r="N25" s="25"/>
      <c r="O25" s="25"/>
      <c r="P25" s="10"/>
    </row>
    <row r="26" spans="1:16">
      <c r="A26" s="12"/>
      <c r="B26" s="9" t="s">
        <v>41</v>
      </c>
      <c r="D26" s="9"/>
      <c r="F26" s="10"/>
      <c r="H26" s="27"/>
      <c r="I26" s="9" t="s">
        <v>43</v>
      </c>
      <c r="J26" s="27"/>
      <c r="K26" s="28"/>
      <c r="L26" s="31"/>
      <c r="M26" s="31"/>
      <c r="N26" s="25"/>
      <c r="O26" s="25"/>
      <c r="P26" s="10"/>
    </row>
    <row r="27" spans="1:16">
      <c r="A27" s="12"/>
      <c r="B27" s="9"/>
      <c r="C27" s="9"/>
      <c r="D27" s="9"/>
      <c r="E27" s="9"/>
      <c r="F27" s="10"/>
      <c r="H27" s="27"/>
      <c r="I27" s="9"/>
      <c r="J27" s="9"/>
      <c r="K27" s="28"/>
      <c r="L27" s="27"/>
      <c r="M27" s="27"/>
      <c r="N27" s="25"/>
      <c r="O27" s="25"/>
      <c r="P27" s="10"/>
    </row>
    <row r="28" spans="1:16">
      <c r="A28" s="12"/>
      <c r="B28" s="280" t="s">
        <v>14</v>
      </c>
      <c r="C28" s="280"/>
      <c r="D28" s="280" t="s">
        <v>15</v>
      </c>
      <c r="E28" s="280"/>
      <c r="F28" s="280"/>
      <c r="H28" s="27"/>
      <c r="I28" s="280" t="s">
        <v>14</v>
      </c>
      <c r="J28" s="280"/>
      <c r="K28" s="28"/>
      <c r="L28" s="31"/>
      <c r="M28" s="280" t="s">
        <v>15</v>
      </c>
      <c r="N28" s="280"/>
      <c r="O28" s="280"/>
      <c r="P28" s="280"/>
    </row>
    <row r="29" spans="1:16" ht="36.75" customHeight="1">
      <c r="A29" s="12"/>
      <c r="B29" s="31"/>
      <c r="C29" s="31"/>
      <c r="D29" s="9"/>
      <c r="E29" s="12"/>
      <c r="H29" s="27"/>
      <c r="I29" s="285"/>
      <c r="J29" s="285"/>
      <c r="K29" s="15"/>
      <c r="L29" s="27"/>
      <c r="M29" s="27"/>
      <c r="N29" s="31"/>
      <c r="O29" s="25"/>
      <c r="P29" s="10"/>
    </row>
    <row r="30" spans="1:16">
      <c r="A30" s="12"/>
      <c r="B30" s="284" t="s">
        <v>33</v>
      </c>
      <c r="C30" s="284"/>
      <c r="D30" s="284" t="s">
        <v>16</v>
      </c>
      <c r="E30" s="284"/>
      <c r="F30" s="284"/>
      <c r="G30" s="13"/>
      <c r="H30" s="27"/>
      <c r="I30" s="284" t="s">
        <v>33</v>
      </c>
      <c r="J30" s="284"/>
      <c r="K30" s="28"/>
      <c r="L30" s="31"/>
      <c r="M30" s="284" t="s">
        <v>16</v>
      </c>
      <c r="N30" s="284"/>
      <c r="O30" s="284"/>
      <c r="P30" s="284"/>
    </row>
    <row r="31" spans="1:16">
      <c r="B31" s="280" t="s">
        <v>17</v>
      </c>
      <c r="C31" s="280"/>
      <c r="D31" s="283" t="s">
        <v>208</v>
      </c>
      <c r="E31" s="283"/>
      <c r="F31" s="283"/>
      <c r="G31" s="14"/>
      <c r="H31" s="27"/>
      <c r="I31" s="280" t="s">
        <v>17</v>
      </c>
      <c r="J31" s="280"/>
      <c r="K31" s="28"/>
      <c r="L31" s="31"/>
      <c r="M31" s="283" t="s">
        <v>208</v>
      </c>
      <c r="N31" s="283"/>
      <c r="O31" s="283"/>
      <c r="P31" s="283"/>
    </row>
    <row r="32" spans="1:16">
      <c r="A32" s="12"/>
      <c r="B32" s="9"/>
      <c r="C32" s="9"/>
      <c r="D32" s="9"/>
      <c r="E32" s="10"/>
    </row>
  </sheetData>
  <mergeCells count="57">
    <mergeCell ref="I31:J31"/>
    <mergeCell ref="M31:P31"/>
    <mergeCell ref="O1:P1"/>
    <mergeCell ref="I28:J28"/>
    <mergeCell ref="M28:P28"/>
    <mergeCell ref="I29:J29"/>
    <mergeCell ref="I30:J30"/>
    <mergeCell ref="M30:P30"/>
    <mergeCell ref="H22:M22"/>
    <mergeCell ref="P22:P23"/>
    <mergeCell ref="H23:M23"/>
    <mergeCell ref="N23:O23"/>
    <mergeCell ref="I11:J11"/>
    <mergeCell ref="I12:J12"/>
    <mergeCell ref="I13:J13"/>
    <mergeCell ref="I19:J19"/>
    <mergeCell ref="I20:J20"/>
    <mergeCell ref="I21:J21"/>
    <mergeCell ref="I14:J14"/>
    <mergeCell ref="I15:J15"/>
    <mergeCell ref="H2:P2"/>
    <mergeCell ref="H9:H10"/>
    <mergeCell ref="I9:J10"/>
    <mergeCell ref="K9:K10"/>
    <mergeCell ref="L9:N9"/>
    <mergeCell ref="O9:O10"/>
    <mergeCell ref="P9:P10"/>
    <mergeCell ref="I16:J16"/>
    <mergeCell ref="I17:J17"/>
    <mergeCell ref="I18:J18"/>
    <mergeCell ref="A9:A10"/>
    <mergeCell ref="B9:C10"/>
    <mergeCell ref="D9:D10"/>
    <mergeCell ref="E9:E10"/>
    <mergeCell ref="F9:F10"/>
    <mergeCell ref="A2:F2"/>
    <mergeCell ref="A4:B4"/>
    <mergeCell ref="A5:B5"/>
    <mergeCell ref="A6:B6"/>
    <mergeCell ref="A7:B7"/>
    <mergeCell ref="A23:E23"/>
    <mergeCell ref="B11:C11"/>
    <mergeCell ref="B13:C13"/>
    <mergeCell ref="B14:C14"/>
    <mergeCell ref="B15:C15"/>
    <mergeCell ref="B16:C16"/>
    <mergeCell ref="B19:C19"/>
    <mergeCell ref="B20:C20"/>
    <mergeCell ref="B21:C21"/>
    <mergeCell ref="B17:C17"/>
    <mergeCell ref="B18:C18"/>
    <mergeCell ref="B28:C28"/>
    <mergeCell ref="D28:F28"/>
    <mergeCell ref="B30:C30"/>
    <mergeCell ref="D30:F30"/>
    <mergeCell ref="B31:C31"/>
    <mergeCell ref="D31:F3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2" orientation="landscape" horizontalDpi="4294967293" r:id="rId1"/>
  <colBreaks count="1" manualBreakCount="1">
    <brk id="6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view="pageBreakPreview" topLeftCell="D29" zoomScale="90" zoomScaleNormal="100" zoomScaleSheetLayoutView="90" workbookViewId="0">
      <selection activeCell="J41" sqref="J41:K41"/>
    </sheetView>
  </sheetViews>
  <sheetFormatPr defaultRowHeight="14.25"/>
  <cols>
    <col min="1" max="1" width="4.85546875" style="251" customWidth="1"/>
    <col min="2" max="2" width="14.42578125" style="42" customWidth="1"/>
    <col min="3" max="3" width="76.5703125" style="42" customWidth="1"/>
    <col min="4" max="4" width="11.140625" style="42" customWidth="1"/>
    <col min="5" max="7" width="10.28515625" style="42" customWidth="1"/>
    <col min="8" max="8" width="7.7109375" style="42" customWidth="1"/>
    <col min="9" max="9" width="4.28515625" style="42" customWidth="1"/>
    <col min="10" max="10" width="9.140625" style="42"/>
    <col min="11" max="11" width="81.85546875" style="42" customWidth="1"/>
    <col min="12" max="12" width="10.42578125" style="42" customWidth="1"/>
    <col min="13" max="13" width="6.140625" style="42" customWidth="1"/>
    <col min="14" max="14" width="8.28515625" style="42" customWidth="1"/>
    <col min="15" max="15" width="5.140625" style="42" customWidth="1"/>
    <col min="16" max="16" width="7.7109375" style="42" customWidth="1"/>
    <col min="17" max="17" width="8.7109375" style="42" customWidth="1"/>
    <col min="18" max="18" width="6.7109375" style="42" customWidth="1"/>
    <col min="19" max="19" width="5.42578125" style="42" customWidth="1"/>
    <col min="20" max="258" width="9.140625" style="42"/>
    <col min="259" max="259" width="6.28515625" style="42" customWidth="1"/>
    <col min="260" max="260" width="14.42578125" style="42" customWidth="1"/>
    <col min="261" max="261" width="52.5703125" style="42" customWidth="1"/>
    <col min="262" max="262" width="10" style="42" customWidth="1"/>
    <col min="263" max="263" width="11" style="42" customWidth="1"/>
    <col min="264" max="264" width="16.5703125" style="42" customWidth="1"/>
    <col min="265" max="514" width="9.140625" style="42"/>
    <col min="515" max="515" width="6.28515625" style="42" customWidth="1"/>
    <col min="516" max="516" width="14.42578125" style="42" customWidth="1"/>
    <col min="517" max="517" width="52.5703125" style="42" customWidth="1"/>
    <col min="518" max="518" width="10" style="42" customWidth="1"/>
    <col min="519" max="519" width="11" style="42" customWidth="1"/>
    <col min="520" max="520" width="16.5703125" style="42" customWidth="1"/>
    <col min="521" max="770" width="9.140625" style="42"/>
    <col min="771" max="771" width="6.28515625" style="42" customWidth="1"/>
    <col min="772" max="772" width="14.42578125" style="42" customWidth="1"/>
    <col min="773" max="773" width="52.5703125" style="42" customWidth="1"/>
    <col min="774" max="774" width="10" style="42" customWidth="1"/>
    <col min="775" max="775" width="11" style="42" customWidth="1"/>
    <col min="776" max="776" width="16.5703125" style="42" customWidth="1"/>
    <col min="777" max="1026" width="9.140625" style="42"/>
    <col min="1027" max="1027" width="6.28515625" style="42" customWidth="1"/>
    <col min="1028" max="1028" width="14.42578125" style="42" customWidth="1"/>
    <col min="1029" max="1029" width="52.5703125" style="42" customWidth="1"/>
    <col min="1030" max="1030" width="10" style="42" customWidth="1"/>
    <col min="1031" max="1031" width="11" style="42" customWidth="1"/>
    <col min="1032" max="1032" width="16.5703125" style="42" customWidth="1"/>
    <col min="1033" max="1282" width="9.140625" style="42"/>
    <col min="1283" max="1283" width="6.28515625" style="42" customWidth="1"/>
    <col min="1284" max="1284" width="14.42578125" style="42" customWidth="1"/>
    <col min="1285" max="1285" width="52.5703125" style="42" customWidth="1"/>
    <col min="1286" max="1286" width="10" style="42" customWidth="1"/>
    <col min="1287" max="1287" width="11" style="42" customWidth="1"/>
    <col min="1288" max="1288" width="16.5703125" style="42" customWidth="1"/>
    <col min="1289" max="1538" width="9.140625" style="42"/>
    <col min="1539" max="1539" width="6.28515625" style="42" customWidth="1"/>
    <col min="1540" max="1540" width="14.42578125" style="42" customWidth="1"/>
    <col min="1541" max="1541" width="52.5703125" style="42" customWidth="1"/>
    <col min="1542" max="1542" width="10" style="42" customWidth="1"/>
    <col min="1543" max="1543" width="11" style="42" customWidth="1"/>
    <col min="1544" max="1544" width="16.5703125" style="42" customWidth="1"/>
    <col min="1545" max="1794" width="9.140625" style="42"/>
    <col min="1795" max="1795" width="6.28515625" style="42" customWidth="1"/>
    <col min="1796" max="1796" width="14.42578125" style="42" customWidth="1"/>
    <col min="1797" max="1797" width="52.5703125" style="42" customWidth="1"/>
    <col min="1798" max="1798" width="10" style="42" customWidth="1"/>
    <col min="1799" max="1799" width="11" style="42" customWidth="1"/>
    <col min="1800" max="1800" width="16.5703125" style="42" customWidth="1"/>
    <col min="1801" max="2050" width="9.140625" style="42"/>
    <col min="2051" max="2051" width="6.28515625" style="42" customWidth="1"/>
    <col min="2052" max="2052" width="14.42578125" style="42" customWidth="1"/>
    <col min="2053" max="2053" width="52.5703125" style="42" customWidth="1"/>
    <col min="2054" max="2054" width="10" style="42" customWidth="1"/>
    <col min="2055" max="2055" width="11" style="42" customWidth="1"/>
    <col min="2056" max="2056" width="16.5703125" style="42" customWidth="1"/>
    <col min="2057" max="2306" width="9.140625" style="42"/>
    <col min="2307" max="2307" width="6.28515625" style="42" customWidth="1"/>
    <col min="2308" max="2308" width="14.42578125" style="42" customWidth="1"/>
    <col min="2309" max="2309" width="52.5703125" style="42" customWidth="1"/>
    <col min="2310" max="2310" width="10" style="42" customWidth="1"/>
    <col min="2311" max="2311" width="11" style="42" customWidth="1"/>
    <col min="2312" max="2312" width="16.5703125" style="42" customWidth="1"/>
    <col min="2313" max="2562" width="9.140625" style="42"/>
    <col min="2563" max="2563" width="6.28515625" style="42" customWidth="1"/>
    <col min="2564" max="2564" width="14.42578125" style="42" customWidth="1"/>
    <col min="2565" max="2565" width="52.5703125" style="42" customWidth="1"/>
    <col min="2566" max="2566" width="10" style="42" customWidth="1"/>
    <col min="2567" max="2567" width="11" style="42" customWidth="1"/>
    <col min="2568" max="2568" width="16.5703125" style="42" customWidth="1"/>
    <col min="2569" max="2818" width="9.140625" style="42"/>
    <col min="2819" max="2819" width="6.28515625" style="42" customWidth="1"/>
    <col min="2820" max="2820" width="14.42578125" style="42" customWidth="1"/>
    <col min="2821" max="2821" width="52.5703125" style="42" customWidth="1"/>
    <col min="2822" max="2822" width="10" style="42" customWidth="1"/>
    <col min="2823" max="2823" width="11" style="42" customWidth="1"/>
    <col min="2824" max="2824" width="16.5703125" style="42" customWidth="1"/>
    <col min="2825" max="3074" width="9.140625" style="42"/>
    <col min="3075" max="3075" width="6.28515625" style="42" customWidth="1"/>
    <col min="3076" max="3076" width="14.42578125" style="42" customWidth="1"/>
    <col min="3077" max="3077" width="52.5703125" style="42" customWidth="1"/>
    <col min="3078" max="3078" width="10" style="42" customWidth="1"/>
    <col min="3079" max="3079" width="11" style="42" customWidth="1"/>
    <col min="3080" max="3080" width="16.5703125" style="42" customWidth="1"/>
    <col min="3081" max="3330" width="9.140625" style="42"/>
    <col min="3331" max="3331" width="6.28515625" style="42" customWidth="1"/>
    <col min="3332" max="3332" width="14.42578125" style="42" customWidth="1"/>
    <col min="3333" max="3333" width="52.5703125" style="42" customWidth="1"/>
    <col min="3334" max="3334" width="10" style="42" customWidth="1"/>
    <col min="3335" max="3335" width="11" style="42" customWidth="1"/>
    <col min="3336" max="3336" width="16.5703125" style="42" customWidth="1"/>
    <col min="3337" max="3586" width="9.140625" style="42"/>
    <col min="3587" max="3587" width="6.28515625" style="42" customWidth="1"/>
    <col min="3588" max="3588" width="14.42578125" style="42" customWidth="1"/>
    <col min="3589" max="3589" width="52.5703125" style="42" customWidth="1"/>
    <col min="3590" max="3590" width="10" style="42" customWidth="1"/>
    <col min="3591" max="3591" width="11" style="42" customWidth="1"/>
    <col min="3592" max="3592" width="16.5703125" style="42" customWidth="1"/>
    <col min="3593" max="3842" width="9.140625" style="42"/>
    <col min="3843" max="3843" width="6.28515625" style="42" customWidth="1"/>
    <col min="3844" max="3844" width="14.42578125" style="42" customWidth="1"/>
    <col min="3845" max="3845" width="52.5703125" style="42" customWidth="1"/>
    <col min="3846" max="3846" width="10" style="42" customWidth="1"/>
    <col min="3847" max="3847" width="11" style="42" customWidth="1"/>
    <col min="3848" max="3848" width="16.5703125" style="42" customWidth="1"/>
    <col min="3849" max="4098" width="9.140625" style="42"/>
    <col min="4099" max="4099" width="6.28515625" style="42" customWidth="1"/>
    <col min="4100" max="4100" width="14.42578125" style="42" customWidth="1"/>
    <col min="4101" max="4101" width="52.5703125" style="42" customWidth="1"/>
    <col min="4102" max="4102" width="10" style="42" customWidth="1"/>
    <col min="4103" max="4103" width="11" style="42" customWidth="1"/>
    <col min="4104" max="4104" width="16.5703125" style="42" customWidth="1"/>
    <col min="4105" max="4354" width="9.140625" style="42"/>
    <col min="4355" max="4355" width="6.28515625" style="42" customWidth="1"/>
    <col min="4356" max="4356" width="14.42578125" style="42" customWidth="1"/>
    <col min="4357" max="4357" width="52.5703125" style="42" customWidth="1"/>
    <col min="4358" max="4358" width="10" style="42" customWidth="1"/>
    <col min="4359" max="4359" width="11" style="42" customWidth="1"/>
    <col min="4360" max="4360" width="16.5703125" style="42" customWidth="1"/>
    <col min="4361" max="4610" width="9.140625" style="42"/>
    <col min="4611" max="4611" width="6.28515625" style="42" customWidth="1"/>
    <col min="4612" max="4612" width="14.42578125" style="42" customWidth="1"/>
    <col min="4613" max="4613" width="52.5703125" style="42" customWidth="1"/>
    <col min="4614" max="4614" width="10" style="42" customWidth="1"/>
    <col min="4615" max="4615" width="11" style="42" customWidth="1"/>
    <col min="4616" max="4616" width="16.5703125" style="42" customWidth="1"/>
    <col min="4617" max="4866" width="9.140625" style="42"/>
    <col min="4867" max="4867" width="6.28515625" style="42" customWidth="1"/>
    <col min="4868" max="4868" width="14.42578125" style="42" customWidth="1"/>
    <col min="4869" max="4869" width="52.5703125" style="42" customWidth="1"/>
    <col min="4870" max="4870" width="10" style="42" customWidth="1"/>
    <col min="4871" max="4871" width="11" style="42" customWidth="1"/>
    <col min="4872" max="4872" width="16.5703125" style="42" customWidth="1"/>
    <col min="4873" max="5122" width="9.140625" style="42"/>
    <col min="5123" max="5123" width="6.28515625" style="42" customWidth="1"/>
    <col min="5124" max="5124" width="14.42578125" style="42" customWidth="1"/>
    <col min="5125" max="5125" width="52.5703125" style="42" customWidth="1"/>
    <col min="5126" max="5126" width="10" style="42" customWidth="1"/>
    <col min="5127" max="5127" width="11" style="42" customWidth="1"/>
    <col min="5128" max="5128" width="16.5703125" style="42" customWidth="1"/>
    <col min="5129" max="5378" width="9.140625" style="42"/>
    <col min="5379" max="5379" width="6.28515625" style="42" customWidth="1"/>
    <col min="5380" max="5380" width="14.42578125" style="42" customWidth="1"/>
    <col min="5381" max="5381" width="52.5703125" style="42" customWidth="1"/>
    <col min="5382" max="5382" width="10" style="42" customWidth="1"/>
    <col min="5383" max="5383" width="11" style="42" customWidth="1"/>
    <col min="5384" max="5384" width="16.5703125" style="42" customWidth="1"/>
    <col min="5385" max="5634" width="9.140625" style="42"/>
    <col min="5635" max="5635" width="6.28515625" style="42" customWidth="1"/>
    <col min="5636" max="5636" width="14.42578125" style="42" customWidth="1"/>
    <col min="5637" max="5637" width="52.5703125" style="42" customWidth="1"/>
    <col min="5638" max="5638" width="10" style="42" customWidth="1"/>
    <col min="5639" max="5639" width="11" style="42" customWidth="1"/>
    <col min="5640" max="5640" width="16.5703125" style="42" customWidth="1"/>
    <col min="5641" max="5890" width="9.140625" style="42"/>
    <col min="5891" max="5891" width="6.28515625" style="42" customWidth="1"/>
    <col min="5892" max="5892" width="14.42578125" style="42" customWidth="1"/>
    <col min="5893" max="5893" width="52.5703125" style="42" customWidth="1"/>
    <col min="5894" max="5894" width="10" style="42" customWidth="1"/>
    <col min="5895" max="5895" width="11" style="42" customWidth="1"/>
    <col min="5896" max="5896" width="16.5703125" style="42" customWidth="1"/>
    <col min="5897" max="6146" width="9.140625" style="42"/>
    <col min="6147" max="6147" width="6.28515625" style="42" customWidth="1"/>
    <col min="6148" max="6148" width="14.42578125" style="42" customWidth="1"/>
    <col min="6149" max="6149" width="52.5703125" style="42" customWidth="1"/>
    <col min="6150" max="6150" width="10" style="42" customWidth="1"/>
    <col min="6151" max="6151" width="11" style="42" customWidth="1"/>
    <col min="6152" max="6152" width="16.5703125" style="42" customWidth="1"/>
    <col min="6153" max="6402" width="9.140625" style="42"/>
    <col min="6403" max="6403" width="6.28515625" style="42" customWidth="1"/>
    <col min="6404" max="6404" width="14.42578125" style="42" customWidth="1"/>
    <col min="6405" max="6405" width="52.5703125" style="42" customWidth="1"/>
    <col min="6406" max="6406" width="10" style="42" customWidth="1"/>
    <col min="6407" max="6407" width="11" style="42" customWidth="1"/>
    <col min="6408" max="6408" width="16.5703125" style="42" customWidth="1"/>
    <col min="6409" max="6658" width="9.140625" style="42"/>
    <col min="6659" max="6659" width="6.28515625" style="42" customWidth="1"/>
    <col min="6660" max="6660" width="14.42578125" style="42" customWidth="1"/>
    <col min="6661" max="6661" width="52.5703125" style="42" customWidth="1"/>
    <col min="6662" max="6662" width="10" style="42" customWidth="1"/>
    <col min="6663" max="6663" width="11" style="42" customWidth="1"/>
    <col min="6664" max="6664" width="16.5703125" style="42" customWidth="1"/>
    <col min="6665" max="6914" width="9.140625" style="42"/>
    <col min="6915" max="6915" width="6.28515625" style="42" customWidth="1"/>
    <col min="6916" max="6916" width="14.42578125" style="42" customWidth="1"/>
    <col min="6917" max="6917" width="52.5703125" style="42" customWidth="1"/>
    <col min="6918" max="6918" width="10" style="42" customWidth="1"/>
    <col min="6919" max="6919" width="11" style="42" customWidth="1"/>
    <col min="6920" max="6920" width="16.5703125" style="42" customWidth="1"/>
    <col min="6921" max="7170" width="9.140625" style="42"/>
    <col min="7171" max="7171" width="6.28515625" style="42" customWidth="1"/>
    <col min="7172" max="7172" width="14.42578125" style="42" customWidth="1"/>
    <col min="7173" max="7173" width="52.5703125" style="42" customWidth="1"/>
    <col min="7174" max="7174" width="10" style="42" customWidth="1"/>
    <col min="7175" max="7175" width="11" style="42" customWidth="1"/>
    <col min="7176" max="7176" width="16.5703125" style="42" customWidth="1"/>
    <col min="7177" max="7426" width="9.140625" style="42"/>
    <col min="7427" max="7427" width="6.28515625" style="42" customWidth="1"/>
    <col min="7428" max="7428" width="14.42578125" style="42" customWidth="1"/>
    <col min="7429" max="7429" width="52.5703125" style="42" customWidth="1"/>
    <col min="7430" max="7430" width="10" style="42" customWidth="1"/>
    <col min="7431" max="7431" width="11" style="42" customWidth="1"/>
    <col min="7432" max="7432" width="16.5703125" style="42" customWidth="1"/>
    <col min="7433" max="7682" width="9.140625" style="42"/>
    <col min="7683" max="7683" width="6.28515625" style="42" customWidth="1"/>
    <col min="7684" max="7684" width="14.42578125" style="42" customWidth="1"/>
    <col min="7685" max="7685" width="52.5703125" style="42" customWidth="1"/>
    <col min="7686" max="7686" width="10" style="42" customWidth="1"/>
    <col min="7687" max="7687" width="11" style="42" customWidth="1"/>
    <col min="7688" max="7688" width="16.5703125" style="42" customWidth="1"/>
    <col min="7689" max="7938" width="9.140625" style="42"/>
    <col min="7939" max="7939" width="6.28515625" style="42" customWidth="1"/>
    <col min="7940" max="7940" width="14.42578125" style="42" customWidth="1"/>
    <col min="7941" max="7941" width="52.5703125" style="42" customWidth="1"/>
    <col min="7942" max="7942" width="10" style="42" customWidth="1"/>
    <col min="7943" max="7943" width="11" style="42" customWidth="1"/>
    <col min="7944" max="7944" width="16.5703125" style="42" customWidth="1"/>
    <col min="7945" max="8194" width="9.140625" style="42"/>
    <col min="8195" max="8195" width="6.28515625" style="42" customWidth="1"/>
    <col min="8196" max="8196" width="14.42578125" style="42" customWidth="1"/>
    <col min="8197" max="8197" width="52.5703125" style="42" customWidth="1"/>
    <col min="8198" max="8198" width="10" style="42" customWidth="1"/>
    <col min="8199" max="8199" width="11" style="42" customWidth="1"/>
    <col min="8200" max="8200" width="16.5703125" style="42" customWidth="1"/>
    <col min="8201" max="8450" width="9.140625" style="42"/>
    <col min="8451" max="8451" width="6.28515625" style="42" customWidth="1"/>
    <col min="8452" max="8452" width="14.42578125" style="42" customWidth="1"/>
    <col min="8453" max="8453" width="52.5703125" style="42" customWidth="1"/>
    <col min="8454" max="8454" width="10" style="42" customWidth="1"/>
    <col min="8455" max="8455" width="11" style="42" customWidth="1"/>
    <col min="8456" max="8456" width="16.5703125" style="42" customWidth="1"/>
    <col min="8457" max="8706" width="9.140625" style="42"/>
    <col min="8707" max="8707" width="6.28515625" style="42" customWidth="1"/>
    <col min="8708" max="8708" width="14.42578125" style="42" customWidth="1"/>
    <col min="8709" max="8709" width="52.5703125" style="42" customWidth="1"/>
    <col min="8710" max="8710" width="10" style="42" customWidth="1"/>
    <col min="8711" max="8711" width="11" style="42" customWidth="1"/>
    <col min="8712" max="8712" width="16.5703125" style="42" customWidth="1"/>
    <col min="8713" max="8962" width="9.140625" style="42"/>
    <col min="8963" max="8963" width="6.28515625" style="42" customWidth="1"/>
    <col min="8964" max="8964" width="14.42578125" style="42" customWidth="1"/>
    <col min="8965" max="8965" width="52.5703125" style="42" customWidth="1"/>
    <col min="8966" max="8966" width="10" style="42" customWidth="1"/>
    <col min="8967" max="8967" width="11" style="42" customWidth="1"/>
    <col min="8968" max="8968" width="16.5703125" style="42" customWidth="1"/>
    <col min="8969" max="9218" width="9.140625" style="42"/>
    <col min="9219" max="9219" width="6.28515625" style="42" customWidth="1"/>
    <col min="9220" max="9220" width="14.42578125" style="42" customWidth="1"/>
    <col min="9221" max="9221" width="52.5703125" style="42" customWidth="1"/>
    <col min="9222" max="9222" width="10" style="42" customWidth="1"/>
    <col min="9223" max="9223" width="11" style="42" customWidth="1"/>
    <col min="9224" max="9224" width="16.5703125" style="42" customWidth="1"/>
    <col min="9225" max="9474" width="9.140625" style="42"/>
    <col min="9475" max="9475" width="6.28515625" style="42" customWidth="1"/>
    <col min="9476" max="9476" width="14.42578125" style="42" customWidth="1"/>
    <col min="9477" max="9477" width="52.5703125" style="42" customWidth="1"/>
    <col min="9478" max="9478" width="10" style="42" customWidth="1"/>
    <col min="9479" max="9479" width="11" style="42" customWidth="1"/>
    <col min="9480" max="9480" width="16.5703125" style="42" customWidth="1"/>
    <col min="9481" max="9730" width="9.140625" style="42"/>
    <col min="9731" max="9731" width="6.28515625" style="42" customWidth="1"/>
    <col min="9732" max="9732" width="14.42578125" style="42" customWidth="1"/>
    <col min="9733" max="9733" width="52.5703125" style="42" customWidth="1"/>
    <col min="9734" max="9734" width="10" style="42" customWidth="1"/>
    <col min="9735" max="9735" width="11" style="42" customWidth="1"/>
    <col min="9736" max="9736" width="16.5703125" style="42" customWidth="1"/>
    <col min="9737" max="9986" width="9.140625" style="42"/>
    <col min="9987" max="9987" width="6.28515625" style="42" customWidth="1"/>
    <col min="9988" max="9988" width="14.42578125" style="42" customWidth="1"/>
    <col min="9989" max="9989" width="52.5703125" style="42" customWidth="1"/>
    <col min="9990" max="9990" width="10" style="42" customWidth="1"/>
    <col min="9991" max="9991" width="11" style="42" customWidth="1"/>
    <col min="9992" max="9992" width="16.5703125" style="42" customWidth="1"/>
    <col min="9993" max="10242" width="9.140625" style="42"/>
    <col min="10243" max="10243" width="6.28515625" style="42" customWidth="1"/>
    <col min="10244" max="10244" width="14.42578125" style="42" customWidth="1"/>
    <col min="10245" max="10245" width="52.5703125" style="42" customWidth="1"/>
    <col min="10246" max="10246" width="10" style="42" customWidth="1"/>
    <col min="10247" max="10247" width="11" style="42" customWidth="1"/>
    <col min="10248" max="10248" width="16.5703125" style="42" customWidth="1"/>
    <col min="10249" max="10498" width="9.140625" style="42"/>
    <col min="10499" max="10499" width="6.28515625" style="42" customWidth="1"/>
    <col min="10500" max="10500" width="14.42578125" style="42" customWidth="1"/>
    <col min="10501" max="10501" width="52.5703125" style="42" customWidth="1"/>
    <col min="10502" max="10502" width="10" style="42" customWidth="1"/>
    <col min="10503" max="10503" width="11" style="42" customWidth="1"/>
    <col min="10504" max="10504" width="16.5703125" style="42" customWidth="1"/>
    <col min="10505" max="10754" width="9.140625" style="42"/>
    <col min="10755" max="10755" width="6.28515625" style="42" customWidth="1"/>
    <col min="10756" max="10756" width="14.42578125" style="42" customWidth="1"/>
    <col min="10757" max="10757" width="52.5703125" style="42" customWidth="1"/>
    <col min="10758" max="10758" width="10" style="42" customWidth="1"/>
    <col min="10759" max="10759" width="11" style="42" customWidth="1"/>
    <col min="10760" max="10760" width="16.5703125" style="42" customWidth="1"/>
    <col min="10761" max="11010" width="9.140625" style="42"/>
    <col min="11011" max="11011" width="6.28515625" style="42" customWidth="1"/>
    <col min="11012" max="11012" width="14.42578125" style="42" customWidth="1"/>
    <col min="11013" max="11013" width="52.5703125" style="42" customWidth="1"/>
    <col min="11014" max="11014" width="10" style="42" customWidth="1"/>
    <col min="11015" max="11015" width="11" style="42" customWidth="1"/>
    <col min="11016" max="11016" width="16.5703125" style="42" customWidth="1"/>
    <col min="11017" max="11266" width="9.140625" style="42"/>
    <col min="11267" max="11267" width="6.28515625" style="42" customWidth="1"/>
    <col min="11268" max="11268" width="14.42578125" style="42" customWidth="1"/>
    <col min="11269" max="11269" width="52.5703125" style="42" customWidth="1"/>
    <col min="11270" max="11270" width="10" style="42" customWidth="1"/>
    <col min="11271" max="11271" width="11" style="42" customWidth="1"/>
    <col min="11272" max="11272" width="16.5703125" style="42" customWidth="1"/>
    <col min="11273" max="11522" width="9.140625" style="42"/>
    <col min="11523" max="11523" width="6.28515625" style="42" customWidth="1"/>
    <col min="11524" max="11524" width="14.42578125" style="42" customWidth="1"/>
    <col min="11525" max="11525" width="52.5703125" style="42" customWidth="1"/>
    <col min="11526" max="11526" width="10" style="42" customWidth="1"/>
    <col min="11527" max="11527" width="11" style="42" customWidth="1"/>
    <col min="11528" max="11528" width="16.5703125" style="42" customWidth="1"/>
    <col min="11529" max="11778" width="9.140625" style="42"/>
    <col min="11779" max="11779" width="6.28515625" style="42" customWidth="1"/>
    <col min="11780" max="11780" width="14.42578125" style="42" customWidth="1"/>
    <col min="11781" max="11781" width="52.5703125" style="42" customWidth="1"/>
    <col min="11782" max="11782" width="10" style="42" customWidth="1"/>
    <col min="11783" max="11783" width="11" style="42" customWidth="1"/>
    <col min="11784" max="11784" width="16.5703125" style="42" customWidth="1"/>
    <col min="11785" max="12034" width="9.140625" style="42"/>
    <col min="12035" max="12035" width="6.28515625" style="42" customWidth="1"/>
    <col min="12036" max="12036" width="14.42578125" style="42" customWidth="1"/>
    <col min="12037" max="12037" width="52.5703125" style="42" customWidth="1"/>
    <col min="12038" max="12038" width="10" style="42" customWidth="1"/>
    <col min="12039" max="12039" width="11" style="42" customWidth="1"/>
    <col min="12040" max="12040" width="16.5703125" style="42" customWidth="1"/>
    <col min="12041" max="12290" width="9.140625" style="42"/>
    <col min="12291" max="12291" width="6.28515625" style="42" customWidth="1"/>
    <col min="12292" max="12292" width="14.42578125" style="42" customWidth="1"/>
    <col min="12293" max="12293" width="52.5703125" style="42" customWidth="1"/>
    <col min="12294" max="12294" width="10" style="42" customWidth="1"/>
    <col min="12295" max="12295" width="11" style="42" customWidth="1"/>
    <col min="12296" max="12296" width="16.5703125" style="42" customWidth="1"/>
    <col min="12297" max="12546" width="9.140625" style="42"/>
    <col min="12547" max="12547" width="6.28515625" style="42" customWidth="1"/>
    <col min="12548" max="12548" width="14.42578125" style="42" customWidth="1"/>
    <col min="12549" max="12549" width="52.5703125" style="42" customWidth="1"/>
    <col min="12550" max="12550" width="10" style="42" customWidth="1"/>
    <col min="12551" max="12551" width="11" style="42" customWidth="1"/>
    <col min="12552" max="12552" width="16.5703125" style="42" customWidth="1"/>
    <col min="12553" max="12802" width="9.140625" style="42"/>
    <col min="12803" max="12803" width="6.28515625" style="42" customWidth="1"/>
    <col min="12804" max="12804" width="14.42578125" style="42" customWidth="1"/>
    <col min="12805" max="12805" width="52.5703125" style="42" customWidth="1"/>
    <col min="12806" max="12806" width="10" style="42" customWidth="1"/>
    <col min="12807" max="12807" width="11" style="42" customWidth="1"/>
    <col min="12808" max="12808" width="16.5703125" style="42" customWidth="1"/>
    <col min="12809" max="13058" width="9.140625" style="42"/>
    <col min="13059" max="13059" width="6.28515625" style="42" customWidth="1"/>
    <col min="13060" max="13060" width="14.42578125" style="42" customWidth="1"/>
    <col min="13061" max="13061" width="52.5703125" style="42" customWidth="1"/>
    <col min="13062" max="13062" width="10" style="42" customWidth="1"/>
    <col min="13063" max="13063" width="11" style="42" customWidth="1"/>
    <col min="13064" max="13064" width="16.5703125" style="42" customWidth="1"/>
    <col min="13065" max="13314" width="9.140625" style="42"/>
    <col min="13315" max="13315" width="6.28515625" style="42" customWidth="1"/>
    <col min="13316" max="13316" width="14.42578125" style="42" customWidth="1"/>
    <col min="13317" max="13317" width="52.5703125" style="42" customWidth="1"/>
    <col min="13318" max="13318" width="10" style="42" customWidth="1"/>
    <col min="13319" max="13319" width="11" style="42" customWidth="1"/>
    <col min="13320" max="13320" width="16.5703125" style="42" customWidth="1"/>
    <col min="13321" max="13570" width="9.140625" style="42"/>
    <col min="13571" max="13571" width="6.28515625" style="42" customWidth="1"/>
    <col min="13572" max="13572" width="14.42578125" style="42" customWidth="1"/>
    <col min="13573" max="13573" width="52.5703125" style="42" customWidth="1"/>
    <col min="13574" max="13574" width="10" style="42" customWidth="1"/>
    <col min="13575" max="13575" width="11" style="42" customWidth="1"/>
    <col min="13576" max="13576" width="16.5703125" style="42" customWidth="1"/>
    <col min="13577" max="13826" width="9.140625" style="42"/>
    <col min="13827" max="13827" width="6.28515625" style="42" customWidth="1"/>
    <col min="13828" max="13828" width="14.42578125" style="42" customWidth="1"/>
    <col min="13829" max="13829" width="52.5703125" style="42" customWidth="1"/>
    <col min="13830" max="13830" width="10" style="42" customWidth="1"/>
    <col min="13831" max="13831" width="11" style="42" customWidth="1"/>
    <col min="13832" max="13832" width="16.5703125" style="42" customWidth="1"/>
    <col min="13833" max="14082" width="9.140625" style="42"/>
    <col min="14083" max="14083" width="6.28515625" style="42" customWidth="1"/>
    <col min="14084" max="14084" width="14.42578125" style="42" customWidth="1"/>
    <col min="14085" max="14085" width="52.5703125" style="42" customWidth="1"/>
    <col min="14086" max="14086" width="10" style="42" customWidth="1"/>
    <col min="14087" max="14087" width="11" style="42" customWidth="1"/>
    <col min="14088" max="14088" width="16.5703125" style="42" customWidth="1"/>
    <col min="14089" max="14338" width="9.140625" style="42"/>
    <col min="14339" max="14339" width="6.28515625" style="42" customWidth="1"/>
    <col min="14340" max="14340" width="14.42578125" style="42" customWidth="1"/>
    <col min="14341" max="14341" width="52.5703125" style="42" customWidth="1"/>
    <col min="14342" max="14342" width="10" style="42" customWidth="1"/>
    <col min="14343" max="14343" width="11" style="42" customWidth="1"/>
    <col min="14344" max="14344" width="16.5703125" style="42" customWidth="1"/>
    <col min="14345" max="14594" width="9.140625" style="42"/>
    <col min="14595" max="14595" width="6.28515625" style="42" customWidth="1"/>
    <col min="14596" max="14596" width="14.42578125" style="42" customWidth="1"/>
    <col min="14597" max="14597" width="52.5703125" style="42" customWidth="1"/>
    <col min="14598" max="14598" width="10" style="42" customWidth="1"/>
    <col min="14599" max="14599" width="11" style="42" customWidth="1"/>
    <col min="14600" max="14600" width="16.5703125" style="42" customWidth="1"/>
    <col min="14601" max="14850" width="9.140625" style="42"/>
    <col min="14851" max="14851" width="6.28515625" style="42" customWidth="1"/>
    <col min="14852" max="14852" width="14.42578125" style="42" customWidth="1"/>
    <col min="14853" max="14853" width="52.5703125" style="42" customWidth="1"/>
    <col min="14854" max="14854" width="10" style="42" customWidth="1"/>
    <col min="14855" max="14855" width="11" style="42" customWidth="1"/>
    <col min="14856" max="14856" width="16.5703125" style="42" customWidth="1"/>
    <col min="14857" max="15106" width="9.140625" style="42"/>
    <col min="15107" max="15107" width="6.28515625" style="42" customWidth="1"/>
    <col min="15108" max="15108" width="14.42578125" style="42" customWidth="1"/>
    <col min="15109" max="15109" width="52.5703125" style="42" customWidth="1"/>
    <col min="15110" max="15110" width="10" style="42" customWidth="1"/>
    <col min="15111" max="15111" width="11" style="42" customWidth="1"/>
    <col min="15112" max="15112" width="16.5703125" style="42" customWidth="1"/>
    <col min="15113" max="15362" width="9.140625" style="42"/>
    <col min="15363" max="15363" width="6.28515625" style="42" customWidth="1"/>
    <col min="15364" max="15364" width="14.42578125" style="42" customWidth="1"/>
    <col min="15365" max="15365" width="52.5703125" style="42" customWidth="1"/>
    <col min="15366" max="15366" width="10" style="42" customWidth="1"/>
    <col min="15367" max="15367" width="11" style="42" customWidth="1"/>
    <col min="15368" max="15368" width="16.5703125" style="42" customWidth="1"/>
    <col min="15369" max="15618" width="9.140625" style="42"/>
    <col min="15619" max="15619" width="6.28515625" style="42" customWidth="1"/>
    <col min="15620" max="15620" width="14.42578125" style="42" customWidth="1"/>
    <col min="15621" max="15621" width="52.5703125" style="42" customWidth="1"/>
    <col min="15622" max="15622" width="10" style="42" customWidth="1"/>
    <col min="15623" max="15623" width="11" style="42" customWidth="1"/>
    <col min="15624" max="15624" width="16.5703125" style="42" customWidth="1"/>
    <col min="15625" max="15874" width="9.140625" style="42"/>
    <col min="15875" max="15875" width="6.28515625" style="42" customWidth="1"/>
    <col min="15876" max="15876" width="14.42578125" style="42" customWidth="1"/>
    <col min="15877" max="15877" width="52.5703125" style="42" customWidth="1"/>
    <col min="15878" max="15878" width="10" style="42" customWidth="1"/>
    <col min="15879" max="15879" width="11" style="42" customWidth="1"/>
    <col min="15880" max="15880" width="16.5703125" style="42" customWidth="1"/>
    <col min="15881" max="16130" width="9.140625" style="42"/>
    <col min="16131" max="16131" width="6.28515625" style="42" customWidth="1"/>
    <col min="16132" max="16132" width="14.42578125" style="42" customWidth="1"/>
    <col min="16133" max="16133" width="52.5703125" style="42" customWidth="1"/>
    <col min="16134" max="16134" width="10" style="42" customWidth="1"/>
    <col min="16135" max="16135" width="11" style="42" customWidth="1"/>
    <col min="16136" max="16136" width="16.5703125" style="42" customWidth="1"/>
    <col min="16137" max="16384" width="9.140625" style="42"/>
  </cols>
  <sheetData>
    <row r="1" spans="1:19" s="2" customFormat="1" ht="18" thickTop="1" thickBot="1">
      <c r="A1" s="1"/>
      <c r="H1" s="3" t="s">
        <v>0</v>
      </c>
      <c r="I1" s="251"/>
      <c r="J1" s="42"/>
      <c r="K1" s="42"/>
      <c r="L1" s="15"/>
      <c r="M1" s="251"/>
      <c r="N1" s="251"/>
      <c r="O1" s="16"/>
      <c r="P1" s="278" t="s">
        <v>19</v>
      </c>
      <c r="Q1" s="339"/>
      <c r="R1" s="339"/>
      <c r="S1" s="279"/>
    </row>
    <row r="2" spans="1:19" s="2" customFormat="1" ht="16.5" customHeight="1" thickTop="1">
      <c r="A2" s="262" t="s">
        <v>317</v>
      </c>
      <c r="B2" s="262"/>
      <c r="C2" s="262"/>
      <c r="D2" s="262"/>
      <c r="E2" s="262"/>
      <c r="F2" s="262"/>
      <c r="G2" s="262"/>
      <c r="H2" s="262"/>
      <c r="I2" s="281" t="s">
        <v>318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</row>
    <row r="3" spans="1:19" ht="11.25" customHeight="1">
      <c r="I3" s="251"/>
      <c r="L3" s="15"/>
      <c r="M3" s="251"/>
      <c r="N3" s="251"/>
      <c r="O3" s="16"/>
      <c r="P3" s="16"/>
      <c r="Q3" s="16"/>
      <c r="R3" s="16"/>
    </row>
    <row r="4" spans="1:19">
      <c r="A4" s="263" t="s">
        <v>1</v>
      </c>
      <c r="B4" s="263"/>
      <c r="C4" s="42" t="s">
        <v>2</v>
      </c>
      <c r="I4" s="247" t="s">
        <v>1</v>
      </c>
      <c r="K4" s="42" t="s">
        <v>2</v>
      </c>
      <c r="L4" s="15"/>
      <c r="M4" s="251"/>
      <c r="N4" s="251"/>
      <c r="O4" s="16"/>
      <c r="P4" s="16"/>
      <c r="Q4" s="16"/>
      <c r="R4" s="16"/>
    </row>
    <row r="5" spans="1:19">
      <c r="A5" s="263" t="s">
        <v>3</v>
      </c>
      <c r="B5" s="263"/>
      <c r="C5" s="42" t="s">
        <v>32</v>
      </c>
      <c r="I5" s="247" t="s">
        <v>3</v>
      </c>
      <c r="K5" s="42" t="s">
        <v>32</v>
      </c>
      <c r="L5" s="15"/>
      <c r="M5" s="251"/>
      <c r="N5" s="251"/>
      <c r="O5" s="16"/>
      <c r="P5" s="16"/>
      <c r="Q5" s="16"/>
      <c r="R5" s="16"/>
    </row>
    <row r="6" spans="1:19">
      <c r="A6" s="263" t="s">
        <v>4</v>
      </c>
      <c r="B6" s="263"/>
      <c r="C6" s="42" t="s">
        <v>97</v>
      </c>
      <c r="I6" s="247" t="s">
        <v>4</v>
      </c>
      <c r="K6" s="42" t="s">
        <v>97</v>
      </c>
      <c r="L6" s="15"/>
      <c r="M6" s="251"/>
      <c r="N6" s="251"/>
      <c r="O6" s="16"/>
      <c r="P6" s="16"/>
      <c r="Q6" s="16"/>
      <c r="R6" s="16"/>
    </row>
    <row r="7" spans="1:19">
      <c r="A7" s="263" t="s">
        <v>5</v>
      </c>
      <c r="B7" s="263"/>
      <c r="C7" s="42" t="s">
        <v>496</v>
      </c>
      <c r="I7" s="247" t="s">
        <v>5</v>
      </c>
      <c r="K7" s="42" t="s">
        <v>496</v>
      </c>
      <c r="L7" s="15"/>
      <c r="M7" s="251"/>
      <c r="N7" s="251"/>
      <c r="O7" s="16"/>
      <c r="P7" s="16"/>
      <c r="Q7" s="16"/>
      <c r="R7" s="16"/>
    </row>
    <row r="8" spans="1:19" ht="11.25" customHeight="1">
      <c r="I8" s="251"/>
      <c r="L8" s="15"/>
      <c r="M8" s="251"/>
      <c r="N8" s="251"/>
      <c r="O8" s="16"/>
      <c r="P8" s="16"/>
      <c r="Q8" s="16"/>
      <c r="R8" s="16"/>
    </row>
    <row r="9" spans="1:19" ht="23.2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71" t="s">
        <v>153</v>
      </c>
      <c r="G9" s="271" t="s">
        <v>154</v>
      </c>
      <c r="H9" s="266" t="s">
        <v>22</v>
      </c>
      <c r="I9" s="266" t="s">
        <v>6</v>
      </c>
      <c r="J9" s="267" t="s">
        <v>7</v>
      </c>
      <c r="K9" s="268"/>
      <c r="L9" s="282" t="s">
        <v>8</v>
      </c>
      <c r="M9" s="254" t="s">
        <v>20</v>
      </c>
      <c r="N9" s="255"/>
      <c r="O9" s="275"/>
      <c r="P9" s="264" t="s">
        <v>21</v>
      </c>
      <c r="Q9" s="271" t="s">
        <v>153</v>
      </c>
      <c r="R9" s="271" t="s">
        <v>154</v>
      </c>
      <c r="S9" s="266" t="s">
        <v>22</v>
      </c>
    </row>
    <row r="10" spans="1:19" ht="23.25" customHeight="1">
      <c r="A10" s="266"/>
      <c r="B10" s="269"/>
      <c r="C10" s="270"/>
      <c r="D10" s="266"/>
      <c r="E10" s="272"/>
      <c r="F10" s="272"/>
      <c r="G10" s="272"/>
      <c r="H10" s="266"/>
      <c r="I10" s="266"/>
      <c r="J10" s="269"/>
      <c r="K10" s="270"/>
      <c r="L10" s="282"/>
      <c r="M10" s="32" t="s">
        <v>23</v>
      </c>
      <c r="N10" s="248" t="s">
        <v>24</v>
      </c>
      <c r="O10" s="18" t="s">
        <v>25</v>
      </c>
      <c r="P10" s="265"/>
      <c r="Q10" s="272"/>
      <c r="R10" s="272"/>
      <c r="S10" s="266"/>
    </row>
    <row r="11" spans="1:19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 t="shared" ref="F11:H11" si="0">E11-1</f>
        <v>-5</v>
      </c>
      <c r="G11" s="5">
        <f t="shared" si="0"/>
        <v>-6</v>
      </c>
      <c r="H11" s="5">
        <f t="shared" si="0"/>
        <v>-7</v>
      </c>
      <c r="I11" s="5">
        <v>-1</v>
      </c>
      <c r="J11" s="286">
        <f>I11-1</f>
        <v>-2</v>
      </c>
      <c r="K11" s="287"/>
      <c r="L11" s="19">
        <f>J11-1</f>
        <v>-3</v>
      </c>
      <c r="M11" s="5">
        <f>L11-1</f>
        <v>-4</v>
      </c>
      <c r="N11" s="5">
        <f>M11-1</f>
        <v>-5</v>
      </c>
      <c r="O11" s="20" t="s">
        <v>26</v>
      </c>
      <c r="P11" s="20" t="s">
        <v>27</v>
      </c>
      <c r="Q11" s="20" t="s">
        <v>28</v>
      </c>
      <c r="R11" s="20" t="s">
        <v>155</v>
      </c>
      <c r="S11" s="20" t="s">
        <v>156</v>
      </c>
    </row>
    <row r="12" spans="1:19" ht="18" customHeight="1">
      <c r="A12" s="37"/>
      <c r="B12" s="38" t="s">
        <v>62</v>
      </c>
      <c r="C12" s="39"/>
      <c r="D12" s="40"/>
      <c r="E12" s="40"/>
      <c r="F12" s="40"/>
      <c r="G12" s="40"/>
      <c r="H12" s="40"/>
      <c r="I12" s="22"/>
      <c r="J12" s="300" t="s">
        <v>62</v>
      </c>
      <c r="K12" s="301"/>
      <c r="L12" s="6"/>
      <c r="M12" s="7"/>
      <c r="N12" s="7"/>
      <c r="O12" s="24"/>
      <c r="P12" s="24"/>
      <c r="Q12" s="24"/>
      <c r="R12" s="24"/>
      <c r="S12" s="23"/>
    </row>
    <row r="13" spans="1:19" ht="19.5" customHeight="1">
      <c r="A13" s="24">
        <v>1</v>
      </c>
      <c r="B13" s="252" t="s">
        <v>463</v>
      </c>
      <c r="C13" s="253"/>
      <c r="D13" s="7" t="s">
        <v>76</v>
      </c>
      <c r="E13" s="7">
        <v>36</v>
      </c>
      <c r="F13" s="145" t="s">
        <v>177</v>
      </c>
      <c r="G13" s="7">
        <f>0.002*36</f>
        <v>7.2000000000000008E-2</v>
      </c>
      <c r="H13" s="33"/>
      <c r="I13" s="22">
        <f>A13</f>
        <v>1</v>
      </c>
      <c r="J13" s="393" t="str">
        <f t="shared" ref="J13" si="1">B13</f>
        <v>Melakukan pemeriksaan dan entri Survei Perkebunan Bulanan 2022</v>
      </c>
      <c r="K13" s="394"/>
      <c r="L13" s="6" t="str">
        <f>D13</f>
        <v>dokumen</v>
      </c>
      <c r="M13" s="6">
        <f>E13</f>
        <v>36</v>
      </c>
      <c r="N13" s="6">
        <f>M13</f>
        <v>36</v>
      </c>
      <c r="O13" s="6">
        <v>100</v>
      </c>
      <c r="P13" s="6"/>
      <c r="Q13" s="6" t="str">
        <f>F13</f>
        <v>II.B.6.a</v>
      </c>
      <c r="R13" s="6">
        <f>G13</f>
        <v>7.2000000000000008E-2</v>
      </c>
      <c r="S13" s="23"/>
    </row>
    <row r="14" spans="1:19" ht="19.5" customHeight="1">
      <c r="A14" s="24">
        <v>2</v>
      </c>
      <c r="B14" s="252" t="s">
        <v>464</v>
      </c>
      <c r="C14" s="253"/>
      <c r="D14" s="7" t="s">
        <v>76</v>
      </c>
      <c r="E14" s="7">
        <v>6</v>
      </c>
      <c r="F14" s="145" t="s">
        <v>177</v>
      </c>
      <c r="G14" s="7">
        <f>0.003*6</f>
        <v>1.8000000000000002E-2</v>
      </c>
      <c r="H14" s="33"/>
      <c r="I14" s="22">
        <f t="shared" ref="I14:J30" si="2">A14</f>
        <v>2</v>
      </c>
      <c r="J14" s="393" t="str">
        <f t="shared" si="2"/>
        <v>Melakukan pemeriksaan dan entri Survei Perkebunan Tahunan 2021</v>
      </c>
      <c r="K14" s="394"/>
      <c r="L14" s="6" t="str">
        <f t="shared" ref="L14:M30" si="3">D14</f>
        <v>dokumen</v>
      </c>
      <c r="M14" s="6">
        <f t="shared" si="3"/>
        <v>6</v>
      </c>
      <c r="N14" s="6">
        <f t="shared" ref="N14:N34" si="4">M14</f>
        <v>6</v>
      </c>
      <c r="O14" s="6">
        <v>100</v>
      </c>
      <c r="P14" s="24"/>
      <c r="Q14" s="6" t="str">
        <f t="shared" ref="Q14:R34" si="5">F14</f>
        <v>II.B.6.a</v>
      </c>
      <c r="R14" s="6">
        <f t="shared" si="5"/>
        <v>1.8000000000000002E-2</v>
      </c>
      <c r="S14" s="23"/>
    </row>
    <row r="15" spans="1:19" ht="19.5" customHeight="1">
      <c r="A15" s="24">
        <v>3</v>
      </c>
      <c r="B15" s="252" t="s">
        <v>465</v>
      </c>
      <c r="C15" s="253"/>
      <c r="D15" s="7" t="s">
        <v>35</v>
      </c>
      <c r="E15" s="7">
        <v>2</v>
      </c>
      <c r="F15" s="7"/>
      <c r="G15" s="7"/>
      <c r="H15" s="33"/>
      <c r="I15" s="22">
        <f t="shared" si="2"/>
        <v>3</v>
      </c>
      <c r="J15" s="393" t="str">
        <f t="shared" si="2"/>
        <v>Rapat Bidang Produksi tanggal 1 Agustus 2022</v>
      </c>
      <c r="K15" s="394"/>
      <c r="L15" s="6" t="str">
        <f t="shared" si="3"/>
        <v>jam</v>
      </c>
      <c r="M15" s="6">
        <f t="shared" si="3"/>
        <v>2</v>
      </c>
      <c r="N15" s="6">
        <f t="shared" si="4"/>
        <v>2</v>
      </c>
      <c r="O15" s="6">
        <v>100</v>
      </c>
      <c r="P15" s="24"/>
      <c r="Q15" s="6">
        <f t="shared" si="5"/>
        <v>0</v>
      </c>
      <c r="R15" s="6">
        <f t="shared" si="5"/>
        <v>0</v>
      </c>
      <c r="S15" s="23"/>
    </row>
    <row r="16" spans="1:19" ht="19.5" customHeight="1">
      <c r="A16" s="24">
        <v>4</v>
      </c>
      <c r="B16" s="252" t="s">
        <v>474</v>
      </c>
      <c r="C16" s="253"/>
      <c r="D16" s="7" t="s">
        <v>11</v>
      </c>
      <c r="E16" s="7">
        <v>1</v>
      </c>
      <c r="F16" s="7"/>
      <c r="G16" s="7"/>
      <c r="H16" s="33"/>
      <c r="I16" s="22">
        <f t="shared" si="2"/>
        <v>4</v>
      </c>
      <c r="J16" s="393" t="str">
        <f t="shared" si="2"/>
        <v>Melakukan assign admin KPPT Juli 2022</v>
      </c>
      <c r="K16" s="394"/>
      <c r="L16" s="6" t="str">
        <f t="shared" si="3"/>
        <v>file</v>
      </c>
      <c r="M16" s="6">
        <f t="shared" si="3"/>
        <v>1</v>
      </c>
      <c r="N16" s="6">
        <f t="shared" si="4"/>
        <v>1</v>
      </c>
      <c r="O16" s="6">
        <v>100</v>
      </c>
      <c r="P16" s="24"/>
      <c r="Q16" s="6">
        <f t="shared" si="5"/>
        <v>0</v>
      </c>
      <c r="R16" s="6">
        <f t="shared" si="5"/>
        <v>0</v>
      </c>
      <c r="S16" s="23"/>
    </row>
    <row r="17" spans="1:19" ht="19.5" customHeight="1">
      <c r="A17" s="24">
        <v>5</v>
      </c>
      <c r="B17" s="252" t="s">
        <v>475</v>
      </c>
      <c r="C17" s="253"/>
      <c r="D17" s="6" t="s">
        <v>450</v>
      </c>
      <c r="E17" s="7">
        <v>1</v>
      </c>
      <c r="F17" s="7"/>
      <c r="G17" s="7"/>
      <c r="H17" s="33"/>
      <c r="I17" s="22">
        <f t="shared" si="2"/>
        <v>5</v>
      </c>
      <c r="J17" s="393" t="str">
        <f t="shared" si="2"/>
        <v>Melakukan upload tulisan di Kanal Data Jambi setiap hari Rabu</v>
      </c>
      <c r="K17" s="394"/>
      <c r="L17" s="6" t="str">
        <f t="shared" si="3"/>
        <v>kegiatan</v>
      </c>
      <c r="M17" s="6">
        <f t="shared" si="3"/>
        <v>1</v>
      </c>
      <c r="N17" s="6">
        <f t="shared" si="4"/>
        <v>1</v>
      </c>
      <c r="O17" s="6">
        <v>100</v>
      </c>
      <c r="P17" s="24"/>
      <c r="Q17" s="6">
        <f t="shared" si="5"/>
        <v>0</v>
      </c>
      <c r="R17" s="6">
        <f t="shared" si="5"/>
        <v>0</v>
      </c>
      <c r="S17" s="23"/>
    </row>
    <row r="18" spans="1:19" ht="33.75" customHeight="1">
      <c r="A18" s="24">
        <v>6</v>
      </c>
      <c r="B18" s="252" t="s">
        <v>498</v>
      </c>
      <c r="C18" s="253"/>
      <c r="D18" s="6" t="s">
        <v>36</v>
      </c>
      <c r="E18" s="7">
        <v>3</v>
      </c>
      <c r="F18" s="7" t="s">
        <v>501</v>
      </c>
      <c r="G18" s="7">
        <f>1.5*3</f>
        <v>4.5</v>
      </c>
      <c r="H18" s="33"/>
      <c r="I18" s="22">
        <f t="shared" si="2"/>
        <v>6</v>
      </c>
      <c r="J18" s="393" t="str">
        <f t="shared" si="2"/>
        <v>Membuat dan mengirim opini untuk kanal Data Jambi di Tribunnews tanggal 10 Agustus 2022, 18 Agustus 2022, dan 30 Agustus 2022</v>
      </c>
      <c r="K18" s="394"/>
      <c r="L18" s="6" t="str">
        <f t="shared" si="3"/>
        <v>naskah</v>
      </c>
      <c r="M18" s="6">
        <f t="shared" si="3"/>
        <v>3</v>
      </c>
      <c r="N18" s="6">
        <f t="shared" si="4"/>
        <v>3</v>
      </c>
      <c r="O18" s="6">
        <v>100</v>
      </c>
      <c r="P18" s="24"/>
      <c r="Q18" s="6" t="str">
        <f t="shared" si="5"/>
        <v>IV.A.5</v>
      </c>
      <c r="R18" s="6">
        <f t="shared" si="5"/>
        <v>4.5</v>
      </c>
      <c r="S18" s="23"/>
    </row>
    <row r="19" spans="1:19" ht="19.5" customHeight="1">
      <c r="A19" s="24">
        <v>7</v>
      </c>
      <c r="B19" s="252" t="s">
        <v>478</v>
      </c>
      <c r="C19" s="253"/>
      <c r="D19" s="6" t="s">
        <v>11</v>
      </c>
      <c r="E19" s="7">
        <v>1</v>
      </c>
      <c r="F19" s="7"/>
      <c r="G19" s="7"/>
      <c r="H19" s="33"/>
      <c r="I19" s="22">
        <f t="shared" si="2"/>
        <v>7</v>
      </c>
      <c r="J19" s="393" t="str">
        <f t="shared" si="2"/>
        <v>Membuat dan mengirim nama lokal komoditas perkebunan dan kehutanan</v>
      </c>
      <c r="K19" s="394"/>
      <c r="L19" s="6" t="str">
        <f t="shared" si="3"/>
        <v>file</v>
      </c>
      <c r="M19" s="6">
        <f t="shared" si="3"/>
        <v>1</v>
      </c>
      <c r="N19" s="6">
        <f t="shared" si="4"/>
        <v>1</v>
      </c>
      <c r="O19" s="6">
        <v>100</v>
      </c>
      <c r="P19" s="24"/>
      <c r="Q19" s="6">
        <f t="shared" si="5"/>
        <v>0</v>
      </c>
      <c r="R19" s="6">
        <f t="shared" si="5"/>
        <v>0</v>
      </c>
      <c r="S19" s="23"/>
    </row>
    <row r="20" spans="1:19" ht="19.5" customHeight="1">
      <c r="A20" s="24">
        <v>8</v>
      </c>
      <c r="B20" s="252" t="s">
        <v>479</v>
      </c>
      <c r="C20" s="253"/>
      <c r="D20" s="6" t="s">
        <v>81</v>
      </c>
      <c r="E20" s="7">
        <v>1</v>
      </c>
      <c r="F20" s="7"/>
      <c r="G20" s="7"/>
      <c r="H20" s="33"/>
      <c r="I20" s="22">
        <f t="shared" si="2"/>
        <v>8</v>
      </c>
      <c r="J20" s="393" t="str">
        <f t="shared" si="2"/>
        <v>Membuat DUPAK semester 1 2022</v>
      </c>
      <c r="K20" s="394"/>
      <c r="L20" s="6" t="str">
        <f t="shared" si="3"/>
        <v>laporan</v>
      </c>
      <c r="M20" s="6">
        <f t="shared" si="3"/>
        <v>1</v>
      </c>
      <c r="N20" s="6">
        <f t="shared" si="4"/>
        <v>1</v>
      </c>
      <c r="O20" s="6">
        <v>100</v>
      </c>
      <c r="P20" s="24"/>
      <c r="Q20" s="6">
        <f t="shared" si="5"/>
        <v>0</v>
      </c>
      <c r="R20" s="6">
        <f t="shared" si="5"/>
        <v>0</v>
      </c>
      <c r="S20" s="23"/>
    </row>
    <row r="21" spans="1:19" ht="19.5" customHeight="1">
      <c r="A21" s="24">
        <v>9</v>
      </c>
      <c r="B21" s="252" t="s">
        <v>480</v>
      </c>
      <c r="C21" s="253"/>
      <c r="D21" s="7" t="s">
        <v>36</v>
      </c>
      <c r="E21" s="7">
        <v>2</v>
      </c>
      <c r="F21" s="145"/>
      <c r="G21" s="7"/>
      <c r="H21" s="33"/>
      <c r="I21" s="22">
        <f t="shared" si="2"/>
        <v>9</v>
      </c>
      <c r="J21" s="393" t="str">
        <f t="shared" si="2"/>
        <v>Mereview dan mengirim tulisan untuk kanal Data Jambi di Tribunnews.com dari 2 pegawai</v>
      </c>
      <c r="K21" s="394"/>
      <c r="L21" s="6" t="str">
        <f t="shared" si="3"/>
        <v>naskah</v>
      </c>
      <c r="M21" s="6">
        <f t="shared" si="3"/>
        <v>2</v>
      </c>
      <c r="N21" s="6">
        <f t="shared" si="4"/>
        <v>2</v>
      </c>
      <c r="O21" s="6">
        <v>100</v>
      </c>
      <c r="P21" s="24"/>
      <c r="Q21" s="6">
        <f t="shared" si="5"/>
        <v>0</v>
      </c>
      <c r="R21" s="6">
        <f t="shared" si="5"/>
        <v>0</v>
      </c>
      <c r="S21" s="23"/>
    </row>
    <row r="22" spans="1:19" ht="19.5" customHeight="1">
      <c r="A22" s="24">
        <v>10</v>
      </c>
      <c r="B22" s="252" t="s">
        <v>482</v>
      </c>
      <c r="C22" s="253"/>
      <c r="D22" s="6" t="s">
        <v>187</v>
      </c>
      <c r="E22" s="7">
        <v>1</v>
      </c>
      <c r="F22" s="7"/>
      <c r="G22" s="7"/>
      <c r="H22" s="33"/>
      <c r="I22" s="22">
        <f t="shared" si="2"/>
        <v>10</v>
      </c>
      <c r="J22" s="393" t="str">
        <f t="shared" si="2"/>
        <v>Mengisi aplikasi SiPHP</v>
      </c>
      <c r="K22" s="394"/>
      <c r="L22" s="6" t="str">
        <f t="shared" si="3"/>
        <v>program</v>
      </c>
      <c r="M22" s="6">
        <f t="shared" si="3"/>
        <v>1</v>
      </c>
      <c r="N22" s="6">
        <f t="shared" si="4"/>
        <v>1</v>
      </c>
      <c r="O22" s="6">
        <v>100</v>
      </c>
      <c r="P22" s="24"/>
      <c r="Q22" s="6">
        <f t="shared" si="5"/>
        <v>0</v>
      </c>
      <c r="R22" s="6">
        <f t="shared" si="5"/>
        <v>0</v>
      </c>
      <c r="S22" s="23"/>
    </row>
    <row r="23" spans="1:19" ht="19.5" customHeight="1">
      <c r="A23" s="24">
        <v>11</v>
      </c>
      <c r="B23" s="252" t="s">
        <v>484</v>
      </c>
      <c r="C23" s="253"/>
      <c r="D23" s="6" t="s">
        <v>11</v>
      </c>
      <c r="E23" s="7">
        <v>1</v>
      </c>
      <c r="F23" s="7"/>
      <c r="G23" s="7"/>
      <c r="H23" s="33"/>
      <c r="I23" s="22">
        <f t="shared" si="2"/>
        <v>11</v>
      </c>
      <c r="J23" s="393" t="str">
        <f t="shared" si="2"/>
        <v>Melengkapi data untuk acara Setda 12 Agustus 2022</v>
      </c>
      <c r="K23" s="394"/>
      <c r="L23" s="6" t="str">
        <f t="shared" si="3"/>
        <v>file</v>
      </c>
      <c r="M23" s="6">
        <f t="shared" si="3"/>
        <v>1</v>
      </c>
      <c r="N23" s="6">
        <f t="shared" si="4"/>
        <v>1</v>
      </c>
      <c r="O23" s="6">
        <v>100</v>
      </c>
      <c r="P23" s="24"/>
      <c r="Q23" s="6">
        <f t="shared" si="5"/>
        <v>0</v>
      </c>
      <c r="R23" s="6">
        <f t="shared" si="5"/>
        <v>0</v>
      </c>
      <c r="S23" s="23"/>
    </row>
    <row r="24" spans="1:19" ht="19.5" customHeight="1">
      <c r="A24" s="24">
        <v>12</v>
      </c>
      <c r="B24" s="252" t="s">
        <v>492</v>
      </c>
      <c r="C24" s="253"/>
      <c r="D24" s="6" t="s">
        <v>35</v>
      </c>
      <c r="E24" s="7">
        <v>1.5</v>
      </c>
      <c r="F24" s="7" t="s">
        <v>179</v>
      </c>
      <c r="G24" s="7">
        <f>0.015*1.5</f>
        <v>2.2499999999999999E-2</v>
      </c>
      <c r="H24" s="33"/>
      <c r="I24" s="22">
        <f t="shared" si="2"/>
        <v>12</v>
      </c>
      <c r="J24" s="393" t="str">
        <f t="shared" si="2"/>
        <v>Mengikuti publisitas ST2023 tanggal 19 Agustus 2022 Pukul 08.30 - 10.00 WIB</v>
      </c>
      <c r="K24" s="394"/>
      <c r="L24" s="6" t="str">
        <f t="shared" si="3"/>
        <v>jam</v>
      </c>
      <c r="M24" s="6">
        <f t="shared" si="3"/>
        <v>1.5</v>
      </c>
      <c r="N24" s="6">
        <f t="shared" si="4"/>
        <v>1.5</v>
      </c>
      <c r="O24" s="6">
        <v>100</v>
      </c>
      <c r="P24" s="24"/>
      <c r="Q24" s="6" t="str">
        <f t="shared" si="5"/>
        <v>II.A.11</v>
      </c>
      <c r="R24" s="6">
        <f t="shared" si="5"/>
        <v>2.2499999999999999E-2</v>
      </c>
      <c r="S24" s="23"/>
    </row>
    <row r="25" spans="1:19" ht="33.75" customHeight="1">
      <c r="A25" s="24">
        <v>13</v>
      </c>
      <c r="B25" s="252" t="s">
        <v>485</v>
      </c>
      <c r="C25" s="253"/>
      <c r="D25" s="6" t="s">
        <v>35</v>
      </c>
      <c r="E25" s="7">
        <v>4</v>
      </c>
      <c r="F25" s="7" t="s">
        <v>179</v>
      </c>
      <c r="G25" s="7">
        <f>0.015*4</f>
        <v>0.06</v>
      </c>
      <c r="H25" s="33"/>
      <c r="I25" s="22">
        <f t="shared" si="2"/>
        <v>13</v>
      </c>
      <c r="J25" s="393" t="str">
        <f t="shared" si="2"/>
        <v>Mengikuti rapat persiapan peresmian Pojok Statistik tanggal 18 dan 19 Agustus 2022, pukul 08.30 - 10.30 dan 14.00 - 16.00 WIB</v>
      </c>
      <c r="K25" s="394"/>
      <c r="L25" s="6" t="str">
        <f t="shared" si="3"/>
        <v>jam</v>
      </c>
      <c r="M25" s="6">
        <f t="shared" si="3"/>
        <v>4</v>
      </c>
      <c r="N25" s="6">
        <f t="shared" si="4"/>
        <v>4</v>
      </c>
      <c r="O25" s="6">
        <v>100</v>
      </c>
      <c r="P25" s="24"/>
      <c r="Q25" s="6" t="str">
        <f t="shared" si="5"/>
        <v>II.A.11</v>
      </c>
      <c r="R25" s="6">
        <f t="shared" si="5"/>
        <v>0.06</v>
      </c>
      <c r="S25" s="23"/>
    </row>
    <row r="26" spans="1:19" ht="19.5" customHeight="1">
      <c r="A26" s="24">
        <v>14</v>
      </c>
      <c r="B26" s="252" t="s">
        <v>487</v>
      </c>
      <c r="C26" s="253"/>
      <c r="D26" s="6" t="s">
        <v>35</v>
      </c>
      <c r="E26" s="7">
        <v>1.5</v>
      </c>
      <c r="F26" s="7"/>
      <c r="G26" s="7"/>
      <c r="H26" s="33"/>
      <c r="I26" s="22">
        <f t="shared" si="2"/>
        <v>14</v>
      </c>
      <c r="J26" s="393" t="str">
        <f t="shared" si="2"/>
        <v>Mengikuti rapat persiapan ruang Agro, 18 Agustus 2022 pukul 11.00 - 12.30 WIB</v>
      </c>
      <c r="K26" s="394"/>
      <c r="L26" s="6" t="str">
        <f t="shared" si="3"/>
        <v>jam</v>
      </c>
      <c r="M26" s="6">
        <f t="shared" si="3"/>
        <v>1.5</v>
      </c>
      <c r="N26" s="6">
        <f t="shared" si="4"/>
        <v>1.5</v>
      </c>
      <c r="O26" s="6">
        <v>100</v>
      </c>
      <c r="P26" s="24"/>
      <c r="Q26" s="6">
        <f t="shared" si="5"/>
        <v>0</v>
      </c>
      <c r="R26" s="6">
        <f t="shared" si="5"/>
        <v>0</v>
      </c>
      <c r="S26" s="23"/>
    </row>
    <row r="27" spans="1:19" ht="19.5" customHeight="1">
      <c r="A27" s="24">
        <v>15</v>
      </c>
      <c r="B27" s="252" t="s">
        <v>488</v>
      </c>
      <c r="C27" s="253"/>
      <c r="D27" s="6" t="s">
        <v>76</v>
      </c>
      <c r="E27" s="7">
        <v>10</v>
      </c>
      <c r="F27" s="7"/>
      <c r="G27" s="7"/>
      <c r="H27" s="33"/>
      <c r="I27" s="22">
        <f>A27</f>
        <v>15</v>
      </c>
      <c r="J27" s="393" t="str">
        <f t="shared" si="2"/>
        <v>Melakukan entri perusahaan perkebunan bulanan 2022 dan tahunan</v>
      </c>
      <c r="K27" s="394"/>
      <c r="L27" s="6" t="str">
        <f t="shared" si="3"/>
        <v>dokumen</v>
      </c>
      <c r="M27" s="6">
        <f t="shared" si="3"/>
        <v>10</v>
      </c>
      <c r="N27" s="6">
        <f t="shared" si="4"/>
        <v>10</v>
      </c>
      <c r="O27" s="6">
        <v>100</v>
      </c>
      <c r="P27" s="24"/>
      <c r="Q27" s="6">
        <f t="shared" si="5"/>
        <v>0</v>
      </c>
      <c r="R27" s="6">
        <f t="shared" si="5"/>
        <v>0</v>
      </c>
      <c r="S27" s="23"/>
    </row>
    <row r="28" spans="1:19" ht="19.5" customHeight="1">
      <c r="A28" s="24">
        <v>16</v>
      </c>
      <c r="B28" s="252" t="s">
        <v>490</v>
      </c>
      <c r="C28" s="253"/>
      <c r="D28" s="7" t="s">
        <v>36</v>
      </c>
      <c r="E28" s="7">
        <v>2</v>
      </c>
      <c r="F28" s="7"/>
      <c r="G28" s="7"/>
      <c r="H28" s="33"/>
      <c r="I28" s="22">
        <f t="shared" si="2"/>
        <v>16</v>
      </c>
      <c r="J28" s="393" t="str">
        <f t="shared" si="2"/>
        <v>Melakukan edit/review tulisan untuk kanal Data Jambi</v>
      </c>
      <c r="K28" s="394"/>
      <c r="L28" s="6" t="str">
        <f t="shared" si="3"/>
        <v>naskah</v>
      </c>
      <c r="M28" s="6">
        <f t="shared" si="3"/>
        <v>2</v>
      </c>
      <c r="N28" s="6">
        <f t="shared" si="4"/>
        <v>2</v>
      </c>
      <c r="O28" s="6">
        <v>100</v>
      </c>
      <c r="P28" s="24"/>
      <c r="Q28" s="6">
        <f t="shared" si="5"/>
        <v>0</v>
      </c>
      <c r="R28" s="6">
        <f t="shared" si="5"/>
        <v>0</v>
      </c>
      <c r="S28" s="23"/>
    </row>
    <row r="29" spans="1:19" ht="19.5" customHeight="1">
      <c r="A29" s="24">
        <v>17</v>
      </c>
      <c r="B29" s="252" t="s">
        <v>489</v>
      </c>
      <c r="C29" s="253"/>
      <c r="D29" s="6" t="s">
        <v>333</v>
      </c>
      <c r="E29" s="7">
        <v>2</v>
      </c>
      <c r="F29" s="7"/>
      <c r="G29" s="7"/>
      <c r="H29" s="33"/>
      <c r="I29" s="22">
        <f t="shared" si="2"/>
        <v>17</v>
      </c>
      <c r="J29" s="393" t="str">
        <f t="shared" si="2"/>
        <v>Melakukan perjalanan dinas ke Tanjab Barat tanggal 18 - 19 Agustus 2022</v>
      </c>
      <c r="K29" s="394"/>
      <c r="L29" s="6" t="str">
        <f t="shared" si="3"/>
        <v>hari</v>
      </c>
      <c r="M29" s="6">
        <f t="shared" si="3"/>
        <v>2</v>
      </c>
      <c r="N29" s="6">
        <f t="shared" si="4"/>
        <v>2</v>
      </c>
      <c r="O29" s="6">
        <v>100</v>
      </c>
      <c r="P29" s="24"/>
      <c r="Q29" s="6">
        <f t="shared" si="5"/>
        <v>0</v>
      </c>
      <c r="R29" s="6">
        <f t="shared" si="5"/>
        <v>0</v>
      </c>
      <c r="S29" s="23"/>
    </row>
    <row r="30" spans="1:19" ht="30.75" customHeight="1">
      <c r="A30" s="24">
        <v>18</v>
      </c>
      <c r="B30" s="252" t="s">
        <v>493</v>
      </c>
      <c r="C30" s="253"/>
      <c r="D30" s="7" t="s">
        <v>36</v>
      </c>
      <c r="E30" s="7">
        <v>1</v>
      </c>
      <c r="F30" s="7" t="s">
        <v>501</v>
      </c>
      <c r="G30" s="7">
        <v>1.5</v>
      </c>
      <c r="H30" s="33"/>
      <c r="I30" s="22">
        <f t="shared" si="2"/>
        <v>18</v>
      </c>
      <c r="J30" s="393" t="str">
        <f t="shared" si="2"/>
        <v>Membuat tulisan untuk kanal Data Jambi tanggal 26 Agustus 2022 tentang Kuliah Umum dan Peresmian Pojok Statistik</v>
      </c>
      <c r="K30" s="394"/>
      <c r="L30" s="6" t="str">
        <f t="shared" si="3"/>
        <v>naskah</v>
      </c>
      <c r="M30" s="6">
        <f t="shared" si="3"/>
        <v>1</v>
      </c>
      <c r="N30" s="6">
        <f t="shared" si="4"/>
        <v>1</v>
      </c>
      <c r="O30" s="6">
        <v>100</v>
      </c>
      <c r="P30" s="24"/>
      <c r="Q30" s="6" t="str">
        <f t="shared" si="5"/>
        <v>IV.A.5</v>
      </c>
      <c r="R30" s="6">
        <f t="shared" si="5"/>
        <v>1.5</v>
      </c>
      <c r="S30" s="23"/>
    </row>
    <row r="31" spans="1:19" ht="21" customHeight="1">
      <c r="A31" s="24">
        <v>19</v>
      </c>
      <c r="B31" s="252" t="s">
        <v>494</v>
      </c>
      <c r="C31" s="253"/>
      <c r="D31" s="6" t="s">
        <v>11</v>
      </c>
      <c r="E31" s="7">
        <v>3</v>
      </c>
      <c r="F31" s="7"/>
      <c r="G31" s="7"/>
      <c r="H31" s="33"/>
      <c r="I31" s="22">
        <f t="shared" ref="I31:J33" si="6">A31</f>
        <v>19</v>
      </c>
      <c r="J31" s="393" t="str">
        <f t="shared" si="6"/>
        <v>Melakukan monitoring perkebunan, kehutanan, perikanan, dan peternakan di link monev</v>
      </c>
      <c r="K31" s="394"/>
      <c r="L31" s="6" t="str">
        <f t="shared" ref="L31:M34" si="7">D31</f>
        <v>file</v>
      </c>
      <c r="M31" s="6">
        <f t="shared" si="7"/>
        <v>3</v>
      </c>
      <c r="N31" s="6">
        <f t="shared" si="4"/>
        <v>3</v>
      </c>
      <c r="O31" s="6">
        <v>100</v>
      </c>
      <c r="P31" s="24"/>
      <c r="Q31" s="6">
        <f t="shared" si="5"/>
        <v>0</v>
      </c>
      <c r="R31" s="6">
        <f t="shared" si="5"/>
        <v>0</v>
      </c>
      <c r="S31" s="23"/>
    </row>
    <row r="32" spans="1:19" ht="21" customHeight="1">
      <c r="A32" s="24">
        <v>20</v>
      </c>
      <c r="B32" s="252" t="s">
        <v>499</v>
      </c>
      <c r="C32" s="253"/>
      <c r="D32" s="7" t="s">
        <v>36</v>
      </c>
      <c r="E32" s="7">
        <v>1</v>
      </c>
      <c r="F32" s="7"/>
      <c r="G32" s="7"/>
      <c r="H32" s="33"/>
      <c r="I32" s="22">
        <f t="shared" si="6"/>
        <v>20</v>
      </c>
      <c r="J32" s="393" t="str">
        <f t="shared" si="6"/>
        <v>Mereview dan mengirim tulisan Bapak Amad Safei untuk kanal Data Jambi di Tribunnews.com</v>
      </c>
      <c r="K32" s="394"/>
      <c r="L32" s="6" t="str">
        <f t="shared" si="7"/>
        <v>naskah</v>
      </c>
      <c r="M32" s="6">
        <f t="shared" si="7"/>
        <v>1</v>
      </c>
      <c r="N32" s="6">
        <f t="shared" si="4"/>
        <v>1</v>
      </c>
      <c r="O32" s="6">
        <v>100</v>
      </c>
      <c r="P32" s="24"/>
      <c r="Q32" s="6">
        <f t="shared" si="5"/>
        <v>0</v>
      </c>
      <c r="R32" s="6">
        <f t="shared" si="5"/>
        <v>0</v>
      </c>
      <c r="S32" s="23"/>
    </row>
    <row r="33" spans="1:19" ht="21" customHeight="1">
      <c r="A33" s="24">
        <v>21</v>
      </c>
      <c r="B33" s="252" t="s">
        <v>502</v>
      </c>
      <c r="C33" s="253"/>
      <c r="D33" s="7" t="s">
        <v>35</v>
      </c>
      <c r="E33" s="7">
        <v>1</v>
      </c>
      <c r="F33" s="7"/>
      <c r="G33" s="7"/>
      <c r="H33" s="33"/>
      <c r="I33" s="22">
        <f t="shared" si="6"/>
        <v>21</v>
      </c>
      <c r="J33" s="393" t="str">
        <f t="shared" ref="J33" si="8">B33</f>
        <v>Rapat bidang produksi tanggal 26 Agustus 2022</v>
      </c>
      <c r="K33" s="394"/>
      <c r="L33" s="6" t="str">
        <f t="shared" si="7"/>
        <v>jam</v>
      </c>
      <c r="M33" s="6">
        <f t="shared" si="7"/>
        <v>1</v>
      </c>
      <c r="N33" s="6">
        <f t="shared" si="4"/>
        <v>1</v>
      </c>
      <c r="O33" s="6">
        <v>100</v>
      </c>
      <c r="P33" s="24"/>
      <c r="Q33" s="6">
        <f t="shared" ref="Q33" si="9">F33</f>
        <v>0</v>
      </c>
      <c r="R33" s="6">
        <f t="shared" ref="R33" si="10">G33</f>
        <v>0</v>
      </c>
      <c r="S33" s="23"/>
    </row>
    <row r="34" spans="1:19" ht="21" customHeight="1">
      <c r="A34" s="24"/>
      <c r="B34" s="252"/>
      <c r="C34" s="253"/>
      <c r="D34" s="6"/>
      <c r="E34" s="7"/>
      <c r="F34" s="7"/>
      <c r="G34" s="7"/>
      <c r="H34" s="33"/>
      <c r="I34" s="22"/>
      <c r="J34" s="393"/>
      <c r="K34" s="394"/>
      <c r="L34" s="6">
        <f t="shared" si="7"/>
        <v>0</v>
      </c>
      <c r="M34" s="6">
        <f t="shared" si="7"/>
        <v>0</v>
      </c>
      <c r="N34" s="6">
        <f t="shared" si="4"/>
        <v>0</v>
      </c>
      <c r="O34" s="6">
        <v>100</v>
      </c>
      <c r="P34" s="24"/>
      <c r="Q34" s="6">
        <f t="shared" si="5"/>
        <v>0</v>
      </c>
      <c r="R34" s="6">
        <f t="shared" si="5"/>
        <v>0</v>
      </c>
      <c r="S34" s="23"/>
    </row>
    <row r="35" spans="1:19" ht="21" customHeight="1">
      <c r="A35" s="24"/>
      <c r="B35" s="300" t="s">
        <v>63</v>
      </c>
      <c r="C35" s="301"/>
      <c r="D35" s="6"/>
      <c r="E35" s="7"/>
      <c r="F35" s="7"/>
      <c r="G35" s="7"/>
      <c r="H35" s="33"/>
      <c r="I35" s="22"/>
      <c r="J35" s="300" t="s">
        <v>63</v>
      </c>
      <c r="K35" s="301"/>
      <c r="L35" s="6"/>
      <c r="M35" s="7"/>
      <c r="N35" s="7"/>
      <c r="O35" s="24"/>
      <c r="P35" s="24"/>
      <c r="Q35" s="24"/>
      <c r="R35" s="24"/>
      <c r="S35" s="23"/>
    </row>
    <row r="36" spans="1:19" ht="22.5" customHeight="1">
      <c r="A36" s="24">
        <v>1</v>
      </c>
      <c r="B36" s="252" t="s">
        <v>468</v>
      </c>
      <c r="C36" s="253"/>
      <c r="D36" s="6" t="s">
        <v>35</v>
      </c>
      <c r="E36" s="7">
        <v>2</v>
      </c>
      <c r="F36" s="7" t="s">
        <v>179</v>
      </c>
      <c r="G36" s="7">
        <f>0.015*2</f>
        <v>0.03</v>
      </c>
      <c r="H36" s="33"/>
      <c r="I36" s="22">
        <v>1</v>
      </c>
      <c r="J36" s="252" t="str">
        <f>B36</f>
        <v>Mengikuti sosialisasi Ngobar SDM 2 Agustus 2022 Pukul 08.00 s.d selesai</v>
      </c>
      <c r="K36" s="253"/>
      <c r="L36" s="6" t="str">
        <f>D36</f>
        <v>jam</v>
      </c>
      <c r="M36" s="7">
        <f>E36</f>
        <v>2</v>
      </c>
      <c r="N36" s="7">
        <f>M36</f>
        <v>2</v>
      </c>
      <c r="O36" s="6">
        <v>100</v>
      </c>
      <c r="P36" s="24"/>
      <c r="Q36" s="24" t="str">
        <f>F36</f>
        <v>II.A.11</v>
      </c>
      <c r="R36" s="24">
        <f>G36</f>
        <v>0.03</v>
      </c>
      <c r="S36" s="23"/>
    </row>
    <row r="37" spans="1:19" ht="22.5" customHeight="1">
      <c r="A37" s="24">
        <v>2</v>
      </c>
      <c r="B37" s="252" t="s">
        <v>469</v>
      </c>
      <c r="C37" s="253"/>
      <c r="D37" s="6" t="s">
        <v>35</v>
      </c>
      <c r="E37" s="7">
        <v>3</v>
      </c>
      <c r="F37" s="7" t="s">
        <v>234</v>
      </c>
      <c r="G37" s="7">
        <v>1</v>
      </c>
      <c r="H37" s="33"/>
      <c r="I37" s="22">
        <v>2</v>
      </c>
      <c r="J37" s="252" t="str">
        <f t="shared" ref="J37:J39" si="11">B37</f>
        <v>Mengikuti webinar Riau 2 Agustus 2022 Pukul 09.00 - 12.00</v>
      </c>
      <c r="K37" s="253"/>
      <c r="L37" s="6" t="str">
        <f t="shared" ref="L37:M40" si="12">D37</f>
        <v>jam</v>
      </c>
      <c r="M37" s="7">
        <f t="shared" si="12"/>
        <v>3</v>
      </c>
      <c r="N37" s="7">
        <f t="shared" ref="N37:N45" si="13">M37</f>
        <v>3</v>
      </c>
      <c r="O37" s="6">
        <v>100</v>
      </c>
      <c r="P37" s="24"/>
      <c r="Q37" s="24" t="str">
        <f t="shared" ref="Q37:R40" si="14">F37</f>
        <v>V.C.3</v>
      </c>
      <c r="R37" s="24">
        <f t="shared" si="14"/>
        <v>1</v>
      </c>
      <c r="S37" s="23"/>
    </row>
    <row r="38" spans="1:19" ht="30.75" customHeight="1">
      <c r="A38" s="24">
        <v>3</v>
      </c>
      <c r="B38" s="252" t="s">
        <v>470</v>
      </c>
      <c r="C38" s="253"/>
      <c r="D38" s="6" t="s">
        <v>35</v>
      </c>
      <c r="E38" s="7">
        <v>2</v>
      </c>
      <c r="F38" s="7" t="s">
        <v>179</v>
      </c>
      <c r="G38" s="7">
        <f>0.015*2</f>
        <v>0.03</v>
      </c>
      <c r="H38" s="33"/>
      <c r="I38" s="22">
        <v>3</v>
      </c>
      <c r="J38" s="252" t="str">
        <f t="shared" si="11"/>
        <v>Mengikuti sosialisasi Aplikasi siPHP, SIPBetul dan Pojok Statistik BPS Prov Jambi 2 Agustus 2022 melalui zoom</v>
      </c>
      <c r="K38" s="253"/>
      <c r="L38" s="6" t="str">
        <f t="shared" si="12"/>
        <v>jam</v>
      </c>
      <c r="M38" s="7">
        <f t="shared" si="12"/>
        <v>2</v>
      </c>
      <c r="N38" s="7">
        <f t="shared" si="13"/>
        <v>2</v>
      </c>
      <c r="O38" s="6">
        <v>100</v>
      </c>
      <c r="P38" s="24"/>
      <c r="Q38" s="24" t="str">
        <f t="shared" si="14"/>
        <v>II.A.11</v>
      </c>
      <c r="R38" s="24">
        <f t="shared" si="14"/>
        <v>0.03</v>
      </c>
      <c r="S38" s="23"/>
    </row>
    <row r="39" spans="1:19" ht="20.25" customHeight="1">
      <c r="A39" s="24">
        <v>4</v>
      </c>
      <c r="B39" s="252" t="s">
        <v>476</v>
      </c>
      <c r="C39" s="253"/>
      <c r="D39" s="6" t="s">
        <v>35</v>
      </c>
      <c r="E39" s="7">
        <v>2</v>
      </c>
      <c r="F39" s="7" t="s">
        <v>179</v>
      </c>
      <c r="G39" s="7">
        <f>0.015*2</f>
        <v>0.03</v>
      </c>
      <c r="H39" s="33"/>
      <c r="I39" s="22">
        <v>4</v>
      </c>
      <c r="J39" s="252" t="str">
        <f t="shared" si="11"/>
        <v>Mengikuti sosialisasi ZI WBK tanggal 8 Agustus 2022</v>
      </c>
      <c r="K39" s="253"/>
      <c r="L39" s="6" t="str">
        <f t="shared" si="12"/>
        <v>jam</v>
      </c>
      <c r="M39" s="7">
        <f t="shared" si="12"/>
        <v>2</v>
      </c>
      <c r="N39" s="7">
        <f t="shared" si="13"/>
        <v>2</v>
      </c>
      <c r="O39" s="6">
        <v>100</v>
      </c>
      <c r="P39" s="24"/>
      <c r="Q39" s="24" t="str">
        <f t="shared" si="14"/>
        <v>II.A.11</v>
      </c>
      <c r="R39" s="24">
        <f t="shared" si="14"/>
        <v>0.03</v>
      </c>
      <c r="S39" s="23"/>
    </row>
    <row r="40" spans="1:19" ht="20.25" customHeight="1">
      <c r="A40" s="24">
        <v>5</v>
      </c>
      <c r="B40" s="252" t="s">
        <v>477</v>
      </c>
      <c r="C40" s="253"/>
      <c r="D40" s="6" t="s">
        <v>35</v>
      </c>
      <c r="E40" s="7">
        <v>2</v>
      </c>
      <c r="F40" s="7" t="s">
        <v>179</v>
      </c>
      <c r="G40" s="7">
        <f>0.015*2</f>
        <v>0.03</v>
      </c>
      <c r="H40" s="33"/>
      <c r="I40" s="22">
        <v>5</v>
      </c>
      <c r="J40" s="252" t="str">
        <f t="shared" ref="J40:J41" si="15">B40</f>
        <v>Mengikuti sosialisasi keterbukaan informasi publik tanggal 4 Agustus 2022 di aula</v>
      </c>
      <c r="K40" s="253"/>
      <c r="L40" s="6" t="str">
        <f t="shared" si="12"/>
        <v>jam</v>
      </c>
      <c r="M40" s="7">
        <f t="shared" si="12"/>
        <v>2</v>
      </c>
      <c r="N40" s="7">
        <f t="shared" si="13"/>
        <v>2</v>
      </c>
      <c r="O40" s="6">
        <v>100</v>
      </c>
      <c r="P40" s="24"/>
      <c r="Q40" s="24" t="str">
        <f t="shared" si="14"/>
        <v>II.A.11</v>
      </c>
      <c r="R40" s="24">
        <f t="shared" si="14"/>
        <v>0.03</v>
      </c>
      <c r="S40" s="23"/>
    </row>
    <row r="41" spans="1:19" ht="20.25" customHeight="1">
      <c r="A41" s="24">
        <v>6</v>
      </c>
      <c r="B41" s="252" t="s">
        <v>481</v>
      </c>
      <c r="C41" s="253"/>
      <c r="D41" s="130" t="s">
        <v>35</v>
      </c>
      <c r="E41" s="131">
        <v>3</v>
      </c>
      <c r="F41" s="7" t="s">
        <v>234</v>
      </c>
      <c r="G41" s="131">
        <v>1</v>
      </c>
      <c r="H41" s="132"/>
      <c r="I41" s="22">
        <v>6</v>
      </c>
      <c r="J41" s="252" t="str">
        <f t="shared" si="15"/>
        <v>Mengikuti webinar NTB 9 Agustus 2022 Pukul 08.00 - 11.00 WIB</v>
      </c>
      <c r="K41" s="253"/>
      <c r="L41" s="6" t="str">
        <f t="shared" ref="L41:L45" si="16">D41</f>
        <v>jam</v>
      </c>
      <c r="M41" s="7">
        <f t="shared" ref="M41:M45" si="17">E41</f>
        <v>3</v>
      </c>
      <c r="N41" s="7">
        <f t="shared" si="13"/>
        <v>3</v>
      </c>
      <c r="O41" s="6">
        <v>100</v>
      </c>
      <c r="P41" s="24"/>
      <c r="Q41" s="24" t="str">
        <f t="shared" ref="Q41:Q46" si="18">F41</f>
        <v>V.C.3</v>
      </c>
      <c r="R41" s="24">
        <f t="shared" ref="R41:R46" si="19">G41</f>
        <v>1</v>
      </c>
      <c r="S41" s="134"/>
    </row>
    <row r="42" spans="1:19" ht="20.25" customHeight="1">
      <c r="A42" s="24">
        <v>7</v>
      </c>
      <c r="B42" s="252" t="s">
        <v>483</v>
      </c>
      <c r="C42" s="253"/>
      <c r="D42" s="130" t="s">
        <v>35</v>
      </c>
      <c r="E42" s="131">
        <v>3</v>
      </c>
      <c r="F42" s="7" t="s">
        <v>234</v>
      </c>
      <c r="G42" s="131">
        <v>1</v>
      </c>
      <c r="H42" s="132"/>
      <c r="I42" s="22">
        <v>7</v>
      </c>
      <c r="J42" s="252" t="str">
        <f t="shared" ref="J42" si="20">B42</f>
        <v>Mengikuti webinar UI 12 Agustus 2022</v>
      </c>
      <c r="K42" s="253"/>
      <c r="L42" s="6" t="str">
        <f t="shared" si="16"/>
        <v>jam</v>
      </c>
      <c r="M42" s="7">
        <f t="shared" si="17"/>
        <v>3</v>
      </c>
      <c r="N42" s="7">
        <f t="shared" si="13"/>
        <v>3</v>
      </c>
      <c r="O42" s="6">
        <v>100</v>
      </c>
      <c r="P42" s="24"/>
      <c r="Q42" s="24" t="str">
        <f t="shared" si="18"/>
        <v>V.C.3</v>
      </c>
      <c r="R42" s="24">
        <f t="shared" si="19"/>
        <v>1</v>
      </c>
      <c r="S42" s="134"/>
    </row>
    <row r="43" spans="1:19" ht="20.25" customHeight="1">
      <c r="A43" s="24">
        <v>8</v>
      </c>
      <c r="B43" s="252" t="s">
        <v>486</v>
      </c>
      <c r="C43" s="253"/>
      <c r="D43" s="130" t="s">
        <v>35</v>
      </c>
      <c r="E43" s="131">
        <v>3</v>
      </c>
      <c r="F43" s="7" t="s">
        <v>179</v>
      </c>
      <c r="G43" s="7">
        <f>0.015*3</f>
        <v>4.4999999999999998E-2</v>
      </c>
      <c r="H43" s="132"/>
      <c r="I43" s="22">
        <v>8</v>
      </c>
      <c r="J43" s="252" t="str">
        <f t="shared" ref="J43:J45" si="21">B43</f>
        <v>Mengikuti webinar STIS 19 Agustus 2022, pukul 08.30 - selesai</v>
      </c>
      <c r="K43" s="253"/>
      <c r="L43" s="6" t="str">
        <f t="shared" si="16"/>
        <v>jam</v>
      </c>
      <c r="M43" s="7">
        <f t="shared" si="17"/>
        <v>3</v>
      </c>
      <c r="N43" s="7">
        <f t="shared" si="13"/>
        <v>3</v>
      </c>
      <c r="O43" s="6">
        <v>100</v>
      </c>
      <c r="P43" s="24"/>
      <c r="Q43" s="24" t="str">
        <f t="shared" si="18"/>
        <v>II.A.11</v>
      </c>
      <c r="R43" s="24">
        <f t="shared" si="19"/>
        <v>4.4999999999999998E-2</v>
      </c>
      <c r="S43" s="134"/>
    </row>
    <row r="44" spans="1:19" ht="21" customHeight="1">
      <c r="A44" s="24">
        <v>9</v>
      </c>
      <c r="B44" s="252" t="s">
        <v>491</v>
      </c>
      <c r="C44" s="253"/>
      <c r="D44" s="130" t="s">
        <v>333</v>
      </c>
      <c r="E44" s="131">
        <v>1</v>
      </c>
      <c r="F44" s="131"/>
      <c r="G44" s="131"/>
      <c r="H44" s="132"/>
      <c r="I44" s="22">
        <v>9</v>
      </c>
      <c r="J44" s="252" t="str">
        <f t="shared" si="21"/>
        <v>Mengikuti gladi bersih kegiatan Pojok Statistik di UNJA tanggal 23 Agustus 2022</v>
      </c>
      <c r="K44" s="253"/>
      <c r="L44" s="6" t="str">
        <f t="shared" si="16"/>
        <v>hari</v>
      </c>
      <c r="M44" s="7">
        <f t="shared" si="17"/>
        <v>1</v>
      </c>
      <c r="N44" s="7">
        <f t="shared" si="13"/>
        <v>1</v>
      </c>
      <c r="O44" s="6">
        <v>100</v>
      </c>
      <c r="P44" s="24"/>
      <c r="Q44" s="24">
        <f t="shared" si="18"/>
        <v>0</v>
      </c>
      <c r="R44" s="24">
        <f t="shared" si="19"/>
        <v>0</v>
      </c>
      <c r="S44" s="134"/>
    </row>
    <row r="45" spans="1:19" ht="29.25" customHeight="1">
      <c r="A45" s="24">
        <v>10</v>
      </c>
      <c r="B45" s="252" t="s">
        <v>495</v>
      </c>
      <c r="C45" s="253"/>
      <c r="D45" s="130" t="s">
        <v>333</v>
      </c>
      <c r="E45" s="131">
        <v>1</v>
      </c>
      <c r="F45" s="7" t="s">
        <v>179</v>
      </c>
      <c r="G45" s="131">
        <f>0.015*3</f>
        <v>4.4999999999999998E-2</v>
      </c>
      <c r="H45" s="132"/>
      <c r="I45" s="22">
        <v>10</v>
      </c>
      <c r="J45" s="252" t="str">
        <f t="shared" si="21"/>
        <v>Mengikuti acara kuliah umum dan peresmian Pojok Statistik di UNJA tanggal 24 Agustus 2022, Pukul 09.00 - 15.30 WIB</v>
      </c>
      <c r="K45" s="253"/>
      <c r="L45" s="6" t="str">
        <f t="shared" si="16"/>
        <v>hari</v>
      </c>
      <c r="M45" s="7">
        <f t="shared" si="17"/>
        <v>1</v>
      </c>
      <c r="N45" s="7">
        <f t="shared" si="13"/>
        <v>1</v>
      </c>
      <c r="O45" s="6">
        <v>100</v>
      </c>
      <c r="P45" s="24"/>
      <c r="Q45" s="24" t="str">
        <f t="shared" si="18"/>
        <v>II.A.11</v>
      </c>
      <c r="R45" s="24">
        <f t="shared" si="19"/>
        <v>4.4999999999999998E-2</v>
      </c>
      <c r="S45" s="134"/>
    </row>
    <row r="46" spans="1:19" ht="29.25" customHeight="1">
      <c r="A46" s="24">
        <v>11</v>
      </c>
      <c r="B46" s="252" t="s">
        <v>497</v>
      </c>
      <c r="C46" s="253"/>
      <c r="D46" s="130" t="s">
        <v>35</v>
      </c>
      <c r="E46" s="131">
        <v>3</v>
      </c>
      <c r="F46" s="131" t="s">
        <v>353</v>
      </c>
      <c r="G46" s="131">
        <v>0.1</v>
      </c>
      <c r="H46" s="132"/>
      <c r="I46" s="22">
        <v>11</v>
      </c>
      <c r="J46" s="252" t="str">
        <f t="shared" ref="J46" si="22">B46</f>
        <v>Mengikuti Rapat Penghitungan Proyeksi Penduduk Jambi tanggal 30 Agustus 2022 Pukul 08.30 - 11.30 WIB di ruang vicon</v>
      </c>
      <c r="K46" s="253"/>
      <c r="L46" s="6" t="str">
        <f t="shared" ref="L46" si="23">D46</f>
        <v>jam</v>
      </c>
      <c r="M46" s="7">
        <f t="shared" ref="M46" si="24">E46</f>
        <v>3</v>
      </c>
      <c r="N46" s="7">
        <f t="shared" ref="N46" si="25">M46</f>
        <v>3</v>
      </c>
      <c r="O46" s="6">
        <v>101</v>
      </c>
      <c r="P46" s="24"/>
      <c r="Q46" s="24" t="str">
        <f t="shared" si="18"/>
        <v>II.A.4</v>
      </c>
      <c r="R46" s="24">
        <f t="shared" si="19"/>
        <v>0.1</v>
      </c>
      <c r="S46" s="134"/>
    </row>
    <row r="47" spans="1:19" ht="13.5" customHeight="1">
      <c r="A47" s="41"/>
      <c r="B47" s="292"/>
      <c r="C47" s="293"/>
      <c r="D47" s="41"/>
      <c r="E47" s="41"/>
      <c r="F47" s="41"/>
      <c r="G47" s="41"/>
      <c r="H47" s="34"/>
      <c r="I47" s="135"/>
      <c r="J47" s="340"/>
      <c r="K47" s="340"/>
      <c r="L47" s="6"/>
      <c r="M47" s="6"/>
      <c r="N47" s="7"/>
      <c r="O47" s="24"/>
      <c r="P47" s="24"/>
      <c r="Q47" s="41"/>
      <c r="R47" s="41"/>
      <c r="S47" s="136"/>
    </row>
    <row r="48" spans="1:19" ht="13.5" customHeight="1">
      <c r="A48" s="254" t="s">
        <v>12</v>
      </c>
      <c r="B48" s="255"/>
      <c r="C48" s="255"/>
      <c r="D48" s="255"/>
      <c r="E48" s="255"/>
      <c r="F48" s="246"/>
      <c r="G48" s="231">
        <f>SUM(G13:G47)</f>
        <v>9.4824999999999999</v>
      </c>
      <c r="H48" s="8"/>
      <c r="I48" s="254" t="s">
        <v>29</v>
      </c>
      <c r="J48" s="255"/>
      <c r="K48" s="255"/>
      <c r="L48" s="255"/>
      <c r="M48" s="255"/>
      <c r="N48" s="275"/>
      <c r="O48" s="55">
        <f>AVERAGE(O13:O47)</f>
        <v>100.03030303030303</v>
      </c>
      <c r="P48" s="55" t="e">
        <f>AVERAGE(P13:P47)</f>
        <v>#DIV/0!</v>
      </c>
      <c r="Q48" s="79"/>
      <c r="R48" s="230">
        <f>SUM(R13:R47)</f>
        <v>9.4824999999999999</v>
      </c>
      <c r="S48" s="290"/>
    </row>
    <row r="49" spans="1:19" ht="13.5" customHeight="1">
      <c r="A49" s="249"/>
      <c r="B49" s="9"/>
      <c r="C49" s="9"/>
      <c r="D49" s="9"/>
      <c r="E49" s="9"/>
      <c r="F49" s="9"/>
      <c r="G49" s="9"/>
      <c r="H49" s="10"/>
      <c r="I49" s="254" t="s">
        <v>30</v>
      </c>
      <c r="J49" s="255"/>
      <c r="K49" s="255"/>
      <c r="L49" s="255"/>
      <c r="M49" s="255"/>
      <c r="N49" s="275"/>
      <c r="O49" s="276" t="e">
        <f>AVERAGE(O48:P48)</f>
        <v>#DIV/0!</v>
      </c>
      <c r="P49" s="277"/>
      <c r="Q49" s="80"/>
      <c r="R49" s="80"/>
      <c r="S49" s="291"/>
    </row>
    <row r="50" spans="1:19">
      <c r="A50" s="249"/>
      <c r="B50" s="11" t="s">
        <v>13</v>
      </c>
      <c r="D50" s="9"/>
      <c r="H50" s="10"/>
      <c r="I50" s="249"/>
      <c r="J50" s="9"/>
      <c r="K50" s="9"/>
      <c r="L50" s="250"/>
      <c r="M50" s="249"/>
      <c r="N50" s="249"/>
      <c r="O50" s="25"/>
      <c r="P50" s="25"/>
      <c r="Q50" s="25"/>
      <c r="R50" s="25"/>
      <c r="S50" s="10"/>
    </row>
    <row r="51" spans="1:19">
      <c r="A51" s="249"/>
      <c r="B51" s="9" t="s">
        <v>466</v>
      </c>
      <c r="D51" s="9"/>
      <c r="H51" s="10"/>
      <c r="I51" s="249"/>
      <c r="J51" s="11" t="s">
        <v>31</v>
      </c>
      <c r="K51" s="17"/>
      <c r="L51" s="250"/>
      <c r="M51" s="251"/>
      <c r="N51" s="251"/>
      <c r="O51" s="25"/>
      <c r="P51" s="25"/>
      <c r="Q51" s="25"/>
      <c r="R51" s="25"/>
      <c r="S51" s="10"/>
    </row>
    <row r="52" spans="1:19">
      <c r="A52" s="249"/>
      <c r="B52" s="9"/>
      <c r="C52" s="9"/>
      <c r="D52" s="9"/>
      <c r="E52" s="9"/>
      <c r="F52" s="9"/>
      <c r="G52" s="9"/>
      <c r="H52" s="10"/>
      <c r="I52" s="249"/>
      <c r="J52" s="9" t="s">
        <v>500</v>
      </c>
      <c r="K52" s="249"/>
      <c r="L52" s="250"/>
      <c r="M52" s="251"/>
      <c r="N52" s="251"/>
      <c r="O52" s="25"/>
      <c r="P52" s="25"/>
      <c r="Q52" s="25"/>
      <c r="R52" s="25"/>
      <c r="S52" s="10"/>
    </row>
    <row r="53" spans="1:19">
      <c r="A53" s="249"/>
      <c r="B53" s="280" t="s">
        <v>14</v>
      </c>
      <c r="C53" s="280"/>
      <c r="D53" s="280" t="s">
        <v>15</v>
      </c>
      <c r="E53" s="280"/>
      <c r="F53" s="280"/>
      <c r="G53" s="280"/>
      <c r="H53" s="280"/>
      <c r="I53" s="249"/>
      <c r="J53" s="9"/>
      <c r="K53" s="9"/>
      <c r="L53" s="250"/>
      <c r="M53" s="249"/>
      <c r="N53" s="249"/>
      <c r="O53" s="25"/>
      <c r="P53" s="25"/>
      <c r="Q53" s="25"/>
      <c r="R53" s="25"/>
      <c r="S53" s="10"/>
    </row>
    <row r="54" spans="1:19" ht="32.25" customHeight="1">
      <c r="A54" s="249"/>
      <c r="B54" s="251"/>
      <c r="C54" s="251"/>
      <c r="D54" s="9"/>
      <c r="E54" s="249"/>
      <c r="F54" s="249"/>
      <c r="G54" s="249"/>
      <c r="I54" s="249"/>
      <c r="J54" s="280" t="s">
        <v>14</v>
      </c>
      <c r="K54" s="280"/>
      <c r="L54" s="250"/>
      <c r="M54" s="251"/>
      <c r="N54" s="280" t="s">
        <v>15</v>
      </c>
      <c r="O54" s="280"/>
      <c r="P54" s="280"/>
      <c r="Q54" s="280"/>
      <c r="R54" s="280"/>
      <c r="S54" s="280"/>
    </row>
    <row r="55" spans="1:19">
      <c r="A55" s="249"/>
      <c r="B55" s="284" t="s">
        <v>33</v>
      </c>
      <c r="C55" s="284"/>
      <c r="D55" s="284" t="s">
        <v>344</v>
      </c>
      <c r="E55" s="284"/>
      <c r="F55" s="284"/>
      <c r="G55" s="284"/>
      <c r="H55" s="284"/>
      <c r="I55" s="249"/>
      <c r="J55" s="285"/>
      <c r="K55" s="285"/>
      <c r="L55" s="15"/>
      <c r="M55" s="249"/>
      <c r="N55" s="249"/>
      <c r="O55" s="251"/>
      <c r="P55" s="25"/>
      <c r="Q55" s="25"/>
      <c r="R55" s="25"/>
      <c r="S55" s="10"/>
    </row>
    <row r="56" spans="1:19" ht="14.25" customHeight="1">
      <c r="B56" s="280" t="s">
        <v>17</v>
      </c>
      <c r="C56" s="280"/>
      <c r="D56" s="283" t="s">
        <v>345</v>
      </c>
      <c r="E56" s="283"/>
      <c r="F56" s="283"/>
      <c r="G56" s="283"/>
      <c r="H56" s="283"/>
      <c r="I56" s="249"/>
      <c r="J56" s="284" t="s">
        <v>33</v>
      </c>
      <c r="K56" s="284"/>
      <c r="L56" s="250"/>
      <c r="M56" s="251"/>
      <c r="N56" s="284" t="s">
        <v>344</v>
      </c>
      <c r="O56" s="284"/>
      <c r="P56" s="284"/>
      <c r="Q56" s="284"/>
      <c r="R56" s="284"/>
      <c r="S56" s="284"/>
    </row>
    <row r="57" spans="1:19">
      <c r="A57" s="249"/>
      <c r="B57" s="9"/>
      <c r="C57" s="9"/>
      <c r="D57" s="9"/>
      <c r="E57" s="10"/>
      <c r="F57" s="10"/>
      <c r="G57" s="10"/>
      <c r="I57" s="249"/>
      <c r="J57" s="280" t="s">
        <v>17</v>
      </c>
      <c r="K57" s="280"/>
      <c r="L57" s="250"/>
      <c r="M57" s="251"/>
      <c r="N57" s="283" t="s">
        <v>345</v>
      </c>
      <c r="O57" s="283"/>
      <c r="P57" s="283"/>
      <c r="Q57" s="283"/>
      <c r="R57" s="283"/>
      <c r="S57" s="283"/>
    </row>
  </sheetData>
  <mergeCells count="113">
    <mergeCell ref="A7:B7"/>
    <mergeCell ref="A9:A10"/>
    <mergeCell ref="B9:C10"/>
    <mergeCell ref="D9:D10"/>
    <mergeCell ref="E9:E10"/>
    <mergeCell ref="F9:F10"/>
    <mergeCell ref="P1:S1"/>
    <mergeCell ref="A2:H2"/>
    <mergeCell ref="I2:S2"/>
    <mergeCell ref="A4:B4"/>
    <mergeCell ref="A5:B5"/>
    <mergeCell ref="A6:B6"/>
    <mergeCell ref="P9:P10"/>
    <mergeCell ref="Q9:Q10"/>
    <mergeCell ref="R9:R10"/>
    <mergeCell ref="S9:S10"/>
    <mergeCell ref="B11:C11"/>
    <mergeCell ref="J11:K11"/>
    <mergeCell ref="G9:G10"/>
    <mergeCell ref="H9:H10"/>
    <mergeCell ref="I9:I10"/>
    <mergeCell ref="J9:K10"/>
    <mergeCell ref="L9:L10"/>
    <mergeCell ref="M9:O9"/>
    <mergeCell ref="B16:C16"/>
    <mergeCell ref="J16:K16"/>
    <mergeCell ref="B17:C17"/>
    <mergeCell ref="J17:K17"/>
    <mergeCell ref="B18:C18"/>
    <mergeCell ref="J18:K18"/>
    <mergeCell ref="J12:K12"/>
    <mergeCell ref="B13:C13"/>
    <mergeCell ref="J13:K13"/>
    <mergeCell ref="B14:C14"/>
    <mergeCell ref="J14:K14"/>
    <mergeCell ref="B15:C15"/>
    <mergeCell ref="J15:K15"/>
    <mergeCell ref="B22:C22"/>
    <mergeCell ref="J22:K22"/>
    <mergeCell ref="B23:C23"/>
    <mergeCell ref="J23:K23"/>
    <mergeCell ref="B24:C24"/>
    <mergeCell ref="J24:K24"/>
    <mergeCell ref="B19:C19"/>
    <mergeCell ref="J19:K19"/>
    <mergeCell ref="B20:C20"/>
    <mergeCell ref="J20:K20"/>
    <mergeCell ref="B21:C21"/>
    <mergeCell ref="J21:K21"/>
    <mergeCell ref="B27:C27"/>
    <mergeCell ref="J27:K27"/>
    <mergeCell ref="B28:C28"/>
    <mergeCell ref="J28:K28"/>
    <mergeCell ref="B29:C29"/>
    <mergeCell ref="J29:K29"/>
    <mergeCell ref="B25:C25"/>
    <mergeCell ref="J25:K25"/>
    <mergeCell ref="B26:C26"/>
    <mergeCell ref="J26:K26"/>
    <mergeCell ref="B34:C34"/>
    <mergeCell ref="J34:K34"/>
    <mergeCell ref="B30:C30"/>
    <mergeCell ref="J30:K30"/>
    <mergeCell ref="B31:C31"/>
    <mergeCell ref="J31:K31"/>
    <mergeCell ref="B32:C32"/>
    <mergeCell ref="J32:K32"/>
    <mergeCell ref="B33:C33"/>
    <mergeCell ref="J33:K33"/>
    <mergeCell ref="B36:C36"/>
    <mergeCell ref="J36:K36"/>
    <mergeCell ref="B37:C37"/>
    <mergeCell ref="J37:K37"/>
    <mergeCell ref="B38:C38"/>
    <mergeCell ref="J38:K38"/>
    <mergeCell ref="B35:C35"/>
    <mergeCell ref="J35:K35"/>
    <mergeCell ref="B39:C39"/>
    <mergeCell ref="J39:K39"/>
    <mergeCell ref="B40:C40"/>
    <mergeCell ref="J40:K40"/>
    <mergeCell ref="B47:C47"/>
    <mergeCell ref="J47:K47"/>
    <mergeCell ref="B41:C41"/>
    <mergeCell ref="B42:C42"/>
    <mergeCell ref="B43:C43"/>
    <mergeCell ref="B44:C44"/>
    <mergeCell ref="B45:C45"/>
    <mergeCell ref="J41:K41"/>
    <mergeCell ref="J42:K42"/>
    <mergeCell ref="J43:K43"/>
    <mergeCell ref="J44:K44"/>
    <mergeCell ref="B46:C46"/>
    <mergeCell ref="J46:K46"/>
    <mergeCell ref="J45:K45"/>
    <mergeCell ref="J57:K57"/>
    <mergeCell ref="N57:S57"/>
    <mergeCell ref="J54:K54"/>
    <mergeCell ref="N54:S54"/>
    <mergeCell ref="B55:C55"/>
    <mergeCell ref="D55:H55"/>
    <mergeCell ref="J55:K55"/>
    <mergeCell ref="B56:C56"/>
    <mergeCell ref="D56:H56"/>
    <mergeCell ref="J56:K56"/>
    <mergeCell ref="N56:S56"/>
    <mergeCell ref="A48:E48"/>
    <mergeCell ref="I48:N48"/>
    <mergeCell ref="S48:S49"/>
    <mergeCell ref="I49:N49"/>
    <mergeCell ref="O49:P49"/>
    <mergeCell ref="B53:C53"/>
    <mergeCell ref="D53:H5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9" orientation="landscape" horizontalDpi="4294967293" r:id="rId1"/>
  <colBreaks count="1" manualBreakCount="1">
    <brk id="8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2" sqref="I2"/>
    </sheetView>
  </sheetViews>
  <sheetFormatPr defaultRowHeight="15"/>
  <cols>
    <col min="3" max="3" width="12" bestFit="1" customWidth="1"/>
  </cols>
  <sheetData>
    <row r="1" spans="1:9">
      <c r="A1">
        <v>3436460</v>
      </c>
      <c r="B1">
        <f>A1/1000</f>
        <v>3436.46</v>
      </c>
      <c r="C1">
        <f>B1*3000</f>
        <v>10309380</v>
      </c>
      <c r="E1">
        <v>2174930</v>
      </c>
      <c r="F1">
        <v>6524790</v>
      </c>
    </row>
    <row r="2" spans="1:9">
      <c r="A2">
        <v>3962290</v>
      </c>
      <c r="B2">
        <f t="shared" ref="B2:B5" si="0">A2/1000</f>
        <v>3962.29</v>
      </c>
      <c r="C2">
        <f t="shared" ref="C2:C5" si="1">B2*3000</f>
        <v>11886870</v>
      </c>
      <c r="E2">
        <v>1955490</v>
      </c>
      <c r="F2">
        <v>5866470</v>
      </c>
      <c r="H2">
        <f>SUM(A1:A2)</f>
        <v>7398750</v>
      </c>
      <c r="I2">
        <f>SUM(C1:C2)</f>
        <v>22196250</v>
      </c>
    </row>
    <row r="3" spans="1:9">
      <c r="A3">
        <v>4660100</v>
      </c>
      <c r="B3">
        <f t="shared" si="0"/>
        <v>4660.1000000000004</v>
      </c>
      <c r="C3">
        <f t="shared" si="1"/>
        <v>13980300.000000002</v>
      </c>
      <c r="E3">
        <f>SUM(E1:E2)</f>
        <v>4130420</v>
      </c>
      <c r="F3">
        <f>SUM(F1:F2)</f>
        <v>12391260</v>
      </c>
    </row>
    <row r="4" spans="1:9">
      <c r="A4">
        <v>5144120</v>
      </c>
      <c r="B4">
        <f t="shared" si="0"/>
        <v>5144.12</v>
      </c>
      <c r="C4">
        <f t="shared" si="1"/>
        <v>15432360</v>
      </c>
    </row>
    <row r="5" spans="1:9">
      <c r="A5">
        <f>SUM(A1:A4)</f>
        <v>17202970</v>
      </c>
      <c r="B5">
        <f t="shared" si="0"/>
        <v>17202.97</v>
      </c>
      <c r="C5">
        <f t="shared" si="1"/>
        <v>51608910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view="pageBreakPreview" topLeftCell="D34" zoomScale="90" zoomScaleNormal="100" zoomScaleSheetLayoutView="90" workbookViewId="0">
      <selection activeCell="I49" sqref="I49"/>
    </sheetView>
  </sheetViews>
  <sheetFormatPr defaultRowHeight="14.25"/>
  <cols>
    <col min="1" max="1" width="6.28515625" style="53" customWidth="1"/>
    <col min="2" max="2" width="14.42578125" style="42" customWidth="1"/>
    <col min="3" max="3" width="59.28515625" style="42" customWidth="1"/>
    <col min="4" max="4" width="10" style="42" customWidth="1"/>
    <col min="5" max="5" width="11" style="42" customWidth="1"/>
    <col min="6" max="6" width="16.5703125" style="42" customWidth="1"/>
    <col min="7" max="7" width="5.42578125" style="42" customWidth="1"/>
    <col min="8" max="8" width="9.140625" style="42"/>
    <col min="9" max="9" width="68.7109375" style="42" customWidth="1"/>
    <col min="10" max="14" width="9.140625" style="42"/>
    <col min="15" max="15" width="6.7109375" style="42" customWidth="1"/>
    <col min="16" max="254" width="9.140625" style="42"/>
    <col min="255" max="255" width="6.28515625" style="42" customWidth="1"/>
    <col min="256" max="256" width="14.42578125" style="42" customWidth="1"/>
    <col min="257" max="257" width="52.5703125" style="42" customWidth="1"/>
    <col min="258" max="258" width="10" style="42" customWidth="1"/>
    <col min="259" max="259" width="11" style="42" customWidth="1"/>
    <col min="260" max="260" width="16.5703125" style="42" customWidth="1"/>
    <col min="261" max="510" width="9.140625" style="42"/>
    <col min="511" max="511" width="6.28515625" style="42" customWidth="1"/>
    <col min="512" max="512" width="14.42578125" style="42" customWidth="1"/>
    <col min="513" max="513" width="52.5703125" style="42" customWidth="1"/>
    <col min="514" max="514" width="10" style="42" customWidth="1"/>
    <col min="515" max="515" width="11" style="42" customWidth="1"/>
    <col min="516" max="516" width="16.5703125" style="42" customWidth="1"/>
    <col min="517" max="766" width="9.140625" style="42"/>
    <col min="767" max="767" width="6.28515625" style="42" customWidth="1"/>
    <col min="768" max="768" width="14.42578125" style="42" customWidth="1"/>
    <col min="769" max="769" width="52.5703125" style="42" customWidth="1"/>
    <col min="770" max="770" width="10" style="42" customWidth="1"/>
    <col min="771" max="771" width="11" style="42" customWidth="1"/>
    <col min="772" max="772" width="16.5703125" style="42" customWidth="1"/>
    <col min="773" max="1022" width="9.140625" style="42"/>
    <col min="1023" max="1023" width="6.28515625" style="42" customWidth="1"/>
    <col min="1024" max="1024" width="14.42578125" style="42" customWidth="1"/>
    <col min="1025" max="1025" width="52.5703125" style="42" customWidth="1"/>
    <col min="1026" max="1026" width="10" style="42" customWidth="1"/>
    <col min="1027" max="1027" width="11" style="42" customWidth="1"/>
    <col min="1028" max="1028" width="16.5703125" style="42" customWidth="1"/>
    <col min="1029" max="1278" width="9.140625" style="42"/>
    <col min="1279" max="1279" width="6.28515625" style="42" customWidth="1"/>
    <col min="1280" max="1280" width="14.42578125" style="42" customWidth="1"/>
    <col min="1281" max="1281" width="52.5703125" style="42" customWidth="1"/>
    <col min="1282" max="1282" width="10" style="42" customWidth="1"/>
    <col min="1283" max="1283" width="11" style="42" customWidth="1"/>
    <col min="1284" max="1284" width="16.5703125" style="42" customWidth="1"/>
    <col min="1285" max="1534" width="9.140625" style="42"/>
    <col min="1535" max="1535" width="6.28515625" style="42" customWidth="1"/>
    <col min="1536" max="1536" width="14.42578125" style="42" customWidth="1"/>
    <col min="1537" max="1537" width="52.5703125" style="42" customWidth="1"/>
    <col min="1538" max="1538" width="10" style="42" customWidth="1"/>
    <col min="1539" max="1539" width="11" style="42" customWidth="1"/>
    <col min="1540" max="1540" width="16.5703125" style="42" customWidth="1"/>
    <col min="1541" max="1790" width="9.140625" style="42"/>
    <col min="1791" max="1791" width="6.28515625" style="42" customWidth="1"/>
    <col min="1792" max="1792" width="14.42578125" style="42" customWidth="1"/>
    <col min="1793" max="1793" width="52.5703125" style="42" customWidth="1"/>
    <col min="1794" max="1794" width="10" style="42" customWidth="1"/>
    <col min="1795" max="1795" width="11" style="42" customWidth="1"/>
    <col min="1796" max="1796" width="16.5703125" style="42" customWidth="1"/>
    <col min="1797" max="2046" width="9.140625" style="42"/>
    <col min="2047" max="2047" width="6.28515625" style="42" customWidth="1"/>
    <col min="2048" max="2048" width="14.42578125" style="42" customWidth="1"/>
    <col min="2049" max="2049" width="52.5703125" style="42" customWidth="1"/>
    <col min="2050" max="2050" width="10" style="42" customWidth="1"/>
    <col min="2051" max="2051" width="11" style="42" customWidth="1"/>
    <col min="2052" max="2052" width="16.5703125" style="42" customWidth="1"/>
    <col min="2053" max="2302" width="9.140625" style="42"/>
    <col min="2303" max="2303" width="6.28515625" style="42" customWidth="1"/>
    <col min="2304" max="2304" width="14.42578125" style="42" customWidth="1"/>
    <col min="2305" max="2305" width="52.5703125" style="42" customWidth="1"/>
    <col min="2306" max="2306" width="10" style="42" customWidth="1"/>
    <col min="2307" max="2307" width="11" style="42" customWidth="1"/>
    <col min="2308" max="2308" width="16.5703125" style="42" customWidth="1"/>
    <col min="2309" max="2558" width="9.140625" style="42"/>
    <col min="2559" max="2559" width="6.28515625" style="42" customWidth="1"/>
    <col min="2560" max="2560" width="14.42578125" style="42" customWidth="1"/>
    <col min="2561" max="2561" width="52.5703125" style="42" customWidth="1"/>
    <col min="2562" max="2562" width="10" style="42" customWidth="1"/>
    <col min="2563" max="2563" width="11" style="42" customWidth="1"/>
    <col min="2564" max="2564" width="16.5703125" style="42" customWidth="1"/>
    <col min="2565" max="2814" width="9.140625" style="42"/>
    <col min="2815" max="2815" width="6.28515625" style="42" customWidth="1"/>
    <col min="2816" max="2816" width="14.42578125" style="42" customWidth="1"/>
    <col min="2817" max="2817" width="52.5703125" style="42" customWidth="1"/>
    <col min="2818" max="2818" width="10" style="42" customWidth="1"/>
    <col min="2819" max="2819" width="11" style="42" customWidth="1"/>
    <col min="2820" max="2820" width="16.5703125" style="42" customWidth="1"/>
    <col min="2821" max="3070" width="9.140625" style="42"/>
    <col min="3071" max="3071" width="6.28515625" style="42" customWidth="1"/>
    <col min="3072" max="3072" width="14.42578125" style="42" customWidth="1"/>
    <col min="3073" max="3073" width="52.5703125" style="42" customWidth="1"/>
    <col min="3074" max="3074" width="10" style="42" customWidth="1"/>
    <col min="3075" max="3075" width="11" style="42" customWidth="1"/>
    <col min="3076" max="3076" width="16.5703125" style="42" customWidth="1"/>
    <col min="3077" max="3326" width="9.140625" style="42"/>
    <col min="3327" max="3327" width="6.28515625" style="42" customWidth="1"/>
    <col min="3328" max="3328" width="14.42578125" style="42" customWidth="1"/>
    <col min="3329" max="3329" width="52.5703125" style="42" customWidth="1"/>
    <col min="3330" max="3330" width="10" style="42" customWidth="1"/>
    <col min="3331" max="3331" width="11" style="42" customWidth="1"/>
    <col min="3332" max="3332" width="16.5703125" style="42" customWidth="1"/>
    <col min="3333" max="3582" width="9.140625" style="42"/>
    <col min="3583" max="3583" width="6.28515625" style="42" customWidth="1"/>
    <col min="3584" max="3584" width="14.42578125" style="42" customWidth="1"/>
    <col min="3585" max="3585" width="52.5703125" style="42" customWidth="1"/>
    <col min="3586" max="3586" width="10" style="42" customWidth="1"/>
    <col min="3587" max="3587" width="11" style="42" customWidth="1"/>
    <col min="3588" max="3588" width="16.5703125" style="42" customWidth="1"/>
    <col min="3589" max="3838" width="9.140625" style="42"/>
    <col min="3839" max="3839" width="6.28515625" style="42" customWidth="1"/>
    <col min="3840" max="3840" width="14.42578125" style="42" customWidth="1"/>
    <col min="3841" max="3841" width="52.5703125" style="42" customWidth="1"/>
    <col min="3842" max="3842" width="10" style="42" customWidth="1"/>
    <col min="3843" max="3843" width="11" style="42" customWidth="1"/>
    <col min="3844" max="3844" width="16.5703125" style="42" customWidth="1"/>
    <col min="3845" max="4094" width="9.140625" style="42"/>
    <col min="4095" max="4095" width="6.28515625" style="42" customWidth="1"/>
    <col min="4096" max="4096" width="14.42578125" style="42" customWidth="1"/>
    <col min="4097" max="4097" width="52.5703125" style="42" customWidth="1"/>
    <col min="4098" max="4098" width="10" style="42" customWidth="1"/>
    <col min="4099" max="4099" width="11" style="42" customWidth="1"/>
    <col min="4100" max="4100" width="16.5703125" style="42" customWidth="1"/>
    <col min="4101" max="4350" width="9.140625" style="42"/>
    <col min="4351" max="4351" width="6.28515625" style="42" customWidth="1"/>
    <col min="4352" max="4352" width="14.42578125" style="42" customWidth="1"/>
    <col min="4353" max="4353" width="52.5703125" style="42" customWidth="1"/>
    <col min="4354" max="4354" width="10" style="42" customWidth="1"/>
    <col min="4355" max="4355" width="11" style="42" customWidth="1"/>
    <col min="4356" max="4356" width="16.5703125" style="42" customWidth="1"/>
    <col min="4357" max="4606" width="9.140625" style="42"/>
    <col min="4607" max="4607" width="6.28515625" style="42" customWidth="1"/>
    <col min="4608" max="4608" width="14.42578125" style="42" customWidth="1"/>
    <col min="4609" max="4609" width="52.5703125" style="42" customWidth="1"/>
    <col min="4610" max="4610" width="10" style="42" customWidth="1"/>
    <col min="4611" max="4611" width="11" style="42" customWidth="1"/>
    <col min="4612" max="4612" width="16.5703125" style="42" customWidth="1"/>
    <col min="4613" max="4862" width="9.140625" style="42"/>
    <col min="4863" max="4863" width="6.28515625" style="42" customWidth="1"/>
    <col min="4864" max="4864" width="14.42578125" style="42" customWidth="1"/>
    <col min="4865" max="4865" width="52.5703125" style="42" customWidth="1"/>
    <col min="4866" max="4866" width="10" style="42" customWidth="1"/>
    <col min="4867" max="4867" width="11" style="42" customWidth="1"/>
    <col min="4868" max="4868" width="16.5703125" style="42" customWidth="1"/>
    <col min="4869" max="5118" width="9.140625" style="42"/>
    <col min="5119" max="5119" width="6.28515625" style="42" customWidth="1"/>
    <col min="5120" max="5120" width="14.42578125" style="42" customWidth="1"/>
    <col min="5121" max="5121" width="52.5703125" style="42" customWidth="1"/>
    <col min="5122" max="5122" width="10" style="42" customWidth="1"/>
    <col min="5123" max="5123" width="11" style="42" customWidth="1"/>
    <col min="5124" max="5124" width="16.5703125" style="42" customWidth="1"/>
    <col min="5125" max="5374" width="9.140625" style="42"/>
    <col min="5375" max="5375" width="6.28515625" style="42" customWidth="1"/>
    <col min="5376" max="5376" width="14.42578125" style="42" customWidth="1"/>
    <col min="5377" max="5377" width="52.5703125" style="42" customWidth="1"/>
    <col min="5378" max="5378" width="10" style="42" customWidth="1"/>
    <col min="5379" max="5379" width="11" style="42" customWidth="1"/>
    <col min="5380" max="5380" width="16.5703125" style="42" customWidth="1"/>
    <col min="5381" max="5630" width="9.140625" style="42"/>
    <col min="5631" max="5631" width="6.28515625" style="42" customWidth="1"/>
    <col min="5632" max="5632" width="14.42578125" style="42" customWidth="1"/>
    <col min="5633" max="5633" width="52.5703125" style="42" customWidth="1"/>
    <col min="5634" max="5634" width="10" style="42" customWidth="1"/>
    <col min="5635" max="5635" width="11" style="42" customWidth="1"/>
    <col min="5636" max="5636" width="16.5703125" style="42" customWidth="1"/>
    <col min="5637" max="5886" width="9.140625" style="42"/>
    <col min="5887" max="5887" width="6.28515625" style="42" customWidth="1"/>
    <col min="5888" max="5888" width="14.42578125" style="42" customWidth="1"/>
    <col min="5889" max="5889" width="52.5703125" style="42" customWidth="1"/>
    <col min="5890" max="5890" width="10" style="42" customWidth="1"/>
    <col min="5891" max="5891" width="11" style="42" customWidth="1"/>
    <col min="5892" max="5892" width="16.5703125" style="42" customWidth="1"/>
    <col min="5893" max="6142" width="9.140625" style="42"/>
    <col min="6143" max="6143" width="6.28515625" style="42" customWidth="1"/>
    <col min="6144" max="6144" width="14.42578125" style="42" customWidth="1"/>
    <col min="6145" max="6145" width="52.5703125" style="42" customWidth="1"/>
    <col min="6146" max="6146" width="10" style="42" customWidth="1"/>
    <col min="6147" max="6147" width="11" style="42" customWidth="1"/>
    <col min="6148" max="6148" width="16.5703125" style="42" customWidth="1"/>
    <col min="6149" max="6398" width="9.140625" style="42"/>
    <col min="6399" max="6399" width="6.28515625" style="42" customWidth="1"/>
    <col min="6400" max="6400" width="14.42578125" style="42" customWidth="1"/>
    <col min="6401" max="6401" width="52.5703125" style="42" customWidth="1"/>
    <col min="6402" max="6402" width="10" style="42" customWidth="1"/>
    <col min="6403" max="6403" width="11" style="42" customWidth="1"/>
    <col min="6404" max="6404" width="16.5703125" style="42" customWidth="1"/>
    <col min="6405" max="6654" width="9.140625" style="42"/>
    <col min="6655" max="6655" width="6.28515625" style="42" customWidth="1"/>
    <col min="6656" max="6656" width="14.42578125" style="42" customWidth="1"/>
    <col min="6657" max="6657" width="52.5703125" style="42" customWidth="1"/>
    <col min="6658" max="6658" width="10" style="42" customWidth="1"/>
    <col min="6659" max="6659" width="11" style="42" customWidth="1"/>
    <col min="6660" max="6660" width="16.5703125" style="42" customWidth="1"/>
    <col min="6661" max="6910" width="9.140625" style="42"/>
    <col min="6911" max="6911" width="6.28515625" style="42" customWidth="1"/>
    <col min="6912" max="6912" width="14.42578125" style="42" customWidth="1"/>
    <col min="6913" max="6913" width="52.5703125" style="42" customWidth="1"/>
    <col min="6914" max="6914" width="10" style="42" customWidth="1"/>
    <col min="6915" max="6915" width="11" style="42" customWidth="1"/>
    <col min="6916" max="6916" width="16.5703125" style="42" customWidth="1"/>
    <col min="6917" max="7166" width="9.140625" style="42"/>
    <col min="7167" max="7167" width="6.28515625" style="42" customWidth="1"/>
    <col min="7168" max="7168" width="14.42578125" style="42" customWidth="1"/>
    <col min="7169" max="7169" width="52.5703125" style="42" customWidth="1"/>
    <col min="7170" max="7170" width="10" style="42" customWidth="1"/>
    <col min="7171" max="7171" width="11" style="42" customWidth="1"/>
    <col min="7172" max="7172" width="16.5703125" style="42" customWidth="1"/>
    <col min="7173" max="7422" width="9.140625" style="42"/>
    <col min="7423" max="7423" width="6.28515625" style="42" customWidth="1"/>
    <col min="7424" max="7424" width="14.42578125" style="42" customWidth="1"/>
    <col min="7425" max="7425" width="52.5703125" style="42" customWidth="1"/>
    <col min="7426" max="7426" width="10" style="42" customWidth="1"/>
    <col min="7427" max="7427" width="11" style="42" customWidth="1"/>
    <col min="7428" max="7428" width="16.5703125" style="42" customWidth="1"/>
    <col min="7429" max="7678" width="9.140625" style="42"/>
    <col min="7679" max="7679" width="6.28515625" style="42" customWidth="1"/>
    <col min="7680" max="7680" width="14.42578125" style="42" customWidth="1"/>
    <col min="7681" max="7681" width="52.5703125" style="42" customWidth="1"/>
    <col min="7682" max="7682" width="10" style="42" customWidth="1"/>
    <col min="7683" max="7683" width="11" style="42" customWidth="1"/>
    <col min="7684" max="7684" width="16.5703125" style="42" customWidth="1"/>
    <col min="7685" max="7934" width="9.140625" style="42"/>
    <col min="7935" max="7935" width="6.28515625" style="42" customWidth="1"/>
    <col min="7936" max="7936" width="14.42578125" style="42" customWidth="1"/>
    <col min="7937" max="7937" width="52.5703125" style="42" customWidth="1"/>
    <col min="7938" max="7938" width="10" style="42" customWidth="1"/>
    <col min="7939" max="7939" width="11" style="42" customWidth="1"/>
    <col min="7940" max="7940" width="16.5703125" style="42" customWidth="1"/>
    <col min="7941" max="8190" width="9.140625" style="42"/>
    <col min="8191" max="8191" width="6.28515625" style="42" customWidth="1"/>
    <col min="8192" max="8192" width="14.42578125" style="42" customWidth="1"/>
    <col min="8193" max="8193" width="52.5703125" style="42" customWidth="1"/>
    <col min="8194" max="8194" width="10" style="42" customWidth="1"/>
    <col min="8195" max="8195" width="11" style="42" customWidth="1"/>
    <col min="8196" max="8196" width="16.5703125" style="42" customWidth="1"/>
    <col min="8197" max="8446" width="9.140625" style="42"/>
    <col min="8447" max="8447" width="6.28515625" style="42" customWidth="1"/>
    <col min="8448" max="8448" width="14.42578125" style="42" customWidth="1"/>
    <col min="8449" max="8449" width="52.5703125" style="42" customWidth="1"/>
    <col min="8450" max="8450" width="10" style="42" customWidth="1"/>
    <col min="8451" max="8451" width="11" style="42" customWidth="1"/>
    <col min="8452" max="8452" width="16.5703125" style="42" customWidth="1"/>
    <col min="8453" max="8702" width="9.140625" style="42"/>
    <col min="8703" max="8703" width="6.28515625" style="42" customWidth="1"/>
    <col min="8704" max="8704" width="14.42578125" style="42" customWidth="1"/>
    <col min="8705" max="8705" width="52.5703125" style="42" customWidth="1"/>
    <col min="8706" max="8706" width="10" style="42" customWidth="1"/>
    <col min="8707" max="8707" width="11" style="42" customWidth="1"/>
    <col min="8708" max="8708" width="16.5703125" style="42" customWidth="1"/>
    <col min="8709" max="8958" width="9.140625" style="42"/>
    <col min="8959" max="8959" width="6.28515625" style="42" customWidth="1"/>
    <col min="8960" max="8960" width="14.42578125" style="42" customWidth="1"/>
    <col min="8961" max="8961" width="52.5703125" style="42" customWidth="1"/>
    <col min="8962" max="8962" width="10" style="42" customWidth="1"/>
    <col min="8963" max="8963" width="11" style="42" customWidth="1"/>
    <col min="8964" max="8964" width="16.5703125" style="42" customWidth="1"/>
    <col min="8965" max="9214" width="9.140625" style="42"/>
    <col min="9215" max="9215" width="6.28515625" style="42" customWidth="1"/>
    <col min="9216" max="9216" width="14.42578125" style="42" customWidth="1"/>
    <col min="9217" max="9217" width="52.5703125" style="42" customWidth="1"/>
    <col min="9218" max="9218" width="10" style="42" customWidth="1"/>
    <col min="9219" max="9219" width="11" style="42" customWidth="1"/>
    <col min="9220" max="9220" width="16.5703125" style="42" customWidth="1"/>
    <col min="9221" max="9470" width="9.140625" style="42"/>
    <col min="9471" max="9471" width="6.28515625" style="42" customWidth="1"/>
    <col min="9472" max="9472" width="14.42578125" style="42" customWidth="1"/>
    <col min="9473" max="9473" width="52.5703125" style="42" customWidth="1"/>
    <col min="9474" max="9474" width="10" style="42" customWidth="1"/>
    <col min="9475" max="9475" width="11" style="42" customWidth="1"/>
    <col min="9476" max="9476" width="16.5703125" style="42" customWidth="1"/>
    <col min="9477" max="9726" width="9.140625" style="42"/>
    <col min="9727" max="9727" width="6.28515625" style="42" customWidth="1"/>
    <col min="9728" max="9728" width="14.42578125" style="42" customWidth="1"/>
    <col min="9729" max="9729" width="52.5703125" style="42" customWidth="1"/>
    <col min="9730" max="9730" width="10" style="42" customWidth="1"/>
    <col min="9731" max="9731" width="11" style="42" customWidth="1"/>
    <col min="9732" max="9732" width="16.5703125" style="42" customWidth="1"/>
    <col min="9733" max="9982" width="9.140625" style="42"/>
    <col min="9983" max="9983" width="6.28515625" style="42" customWidth="1"/>
    <col min="9984" max="9984" width="14.42578125" style="42" customWidth="1"/>
    <col min="9985" max="9985" width="52.5703125" style="42" customWidth="1"/>
    <col min="9986" max="9986" width="10" style="42" customWidth="1"/>
    <col min="9987" max="9987" width="11" style="42" customWidth="1"/>
    <col min="9988" max="9988" width="16.5703125" style="42" customWidth="1"/>
    <col min="9989" max="10238" width="9.140625" style="42"/>
    <col min="10239" max="10239" width="6.28515625" style="42" customWidth="1"/>
    <col min="10240" max="10240" width="14.42578125" style="42" customWidth="1"/>
    <col min="10241" max="10241" width="52.5703125" style="42" customWidth="1"/>
    <col min="10242" max="10242" width="10" style="42" customWidth="1"/>
    <col min="10243" max="10243" width="11" style="42" customWidth="1"/>
    <col min="10244" max="10244" width="16.5703125" style="42" customWidth="1"/>
    <col min="10245" max="10494" width="9.140625" style="42"/>
    <col min="10495" max="10495" width="6.28515625" style="42" customWidth="1"/>
    <col min="10496" max="10496" width="14.42578125" style="42" customWidth="1"/>
    <col min="10497" max="10497" width="52.5703125" style="42" customWidth="1"/>
    <col min="10498" max="10498" width="10" style="42" customWidth="1"/>
    <col min="10499" max="10499" width="11" style="42" customWidth="1"/>
    <col min="10500" max="10500" width="16.5703125" style="42" customWidth="1"/>
    <col min="10501" max="10750" width="9.140625" style="42"/>
    <col min="10751" max="10751" width="6.28515625" style="42" customWidth="1"/>
    <col min="10752" max="10752" width="14.42578125" style="42" customWidth="1"/>
    <col min="10753" max="10753" width="52.5703125" style="42" customWidth="1"/>
    <col min="10754" max="10754" width="10" style="42" customWidth="1"/>
    <col min="10755" max="10755" width="11" style="42" customWidth="1"/>
    <col min="10756" max="10756" width="16.5703125" style="42" customWidth="1"/>
    <col min="10757" max="11006" width="9.140625" style="42"/>
    <col min="11007" max="11007" width="6.28515625" style="42" customWidth="1"/>
    <col min="11008" max="11008" width="14.42578125" style="42" customWidth="1"/>
    <col min="11009" max="11009" width="52.5703125" style="42" customWidth="1"/>
    <col min="11010" max="11010" width="10" style="42" customWidth="1"/>
    <col min="11011" max="11011" width="11" style="42" customWidth="1"/>
    <col min="11012" max="11012" width="16.5703125" style="42" customWidth="1"/>
    <col min="11013" max="11262" width="9.140625" style="42"/>
    <col min="11263" max="11263" width="6.28515625" style="42" customWidth="1"/>
    <col min="11264" max="11264" width="14.42578125" style="42" customWidth="1"/>
    <col min="11265" max="11265" width="52.5703125" style="42" customWidth="1"/>
    <col min="11266" max="11266" width="10" style="42" customWidth="1"/>
    <col min="11267" max="11267" width="11" style="42" customWidth="1"/>
    <col min="11268" max="11268" width="16.5703125" style="42" customWidth="1"/>
    <col min="11269" max="11518" width="9.140625" style="42"/>
    <col min="11519" max="11519" width="6.28515625" style="42" customWidth="1"/>
    <col min="11520" max="11520" width="14.42578125" style="42" customWidth="1"/>
    <col min="11521" max="11521" width="52.5703125" style="42" customWidth="1"/>
    <col min="11522" max="11522" width="10" style="42" customWidth="1"/>
    <col min="11523" max="11523" width="11" style="42" customWidth="1"/>
    <col min="11524" max="11524" width="16.5703125" style="42" customWidth="1"/>
    <col min="11525" max="11774" width="9.140625" style="42"/>
    <col min="11775" max="11775" width="6.28515625" style="42" customWidth="1"/>
    <col min="11776" max="11776" width="14.42578125" style="42" customWidth="1"/>
    <col min="11777" max="11777" width="52.5703125" style="42" customWidth="1"/>
    <col min="11778" max="11778" width="10" style="42" customWidth="1"/>
    <col min="11779" max="11779" width="11" style="42" customWidth="1"/>
    <col min="11780" max="11780" width="16.5703125" style="42" customWidth="1"/>
    <col min="11781" max="12030" width="9.140625" style="42"/>
    <col min="12031" max="12031" width="6.28515625" style="42" customWidth="1"/>
    <col min="12032" max="12032" width="14.42578125" style="42" customWidth="1"/>
    <col min="12033" max="12033" width="52.5703125" style="42" customWidth="1"/>
    <col min="12034" max="12034" width="10" style="42" customWidth="1"/>
    <col min="12035" max="12035" width="11" style="42" customWidth="1"/>
    <col min="12036" max="12036" width="16.5703125" style="42" customWidth="1"/>
    <col min="12037" max="12286" width="9.140625" style="42"/>
    <col min="12287" max="12287" width="6.28515625" style="42" customWidth="1"/>
    <col min="12288" max="12288" width="14.42578125" style="42" customWidth="1"/>
    <col min="12289" max="12289" width="52.5703125" style="42" customWidth="1"/>
    <col min="12290" max="12290" width="10" style="42" customWidth="1"/>
    <col min="12291" max="12291" width="11" style="42" customWidth="1"/>
    <col min="12292" max="12292" width="16.5703125" style="42" customWidth="1"/>
    <col min="12293" max="12542" width="9.140625" style="42"/>
    <col min="12543" max="12543" width="6.28515625" style="42" customWidth="1"/>
    <col min="12544" max="12544" width="14.42578125" style="42" customWidth="1"/>
    <col min="12545" max="12545" width="52.5703125" style="42" customWidth="1"/>
    <col min="12546" max="12546" width="10" style="42" customWidth="1"/>
    <col min="12547" max="12547" width="11" style="42" customWidth="1"/>
    <col min="12548" max="12548" width="16.5703125" style="42" customWidth="1"/>
    <col min="12549" max="12798" width="9.140625" style="42"/>
    <col min="12799" max="12799" width="6.28515625" style="42" customWidth="1"/>
    <col min="12800" max="12800" width="14.42578125" style="42" customWidth="1"/>
    <col min="12801" max="12801" width="52.5703125" style="42" customWidth="1"/>
    <col min="12802" max="12802" width="10" style="42" customWidth="1"/>
    <col min="12803" max="12803" width="11" style="42" customWidth="1"/>
    <col min="12804" max="12804" width="16.5703125" style="42" customWidth="1"/>
    <col min="12805" max="13054" width="9.140625" style="42"/>
    <col min="13055" max="13055" width="6.28515625" style="42" customWidth="1"/>
    <col min="13056" max="13056" width="14.42578125" style="42" customWidth="1"/>
    <col min="13057" max="13057" width="52.5703125" style="42" customWidth="1"/>
    <col min="13058" max="13058" width="10" style="42" customWidth="1"/>
    <col min="13059" max="13059" width="11" style="42" customWidth="1"/>
    <col min="13060" max="13060" width="16.5703125" style="42" customWidth="1"/>
    <col min="13061" max="13310" width="9.140625" style="42"/>
    <col min="13311" max="13311" width="6.28515625" style="42" customWidth="1"/>
    <col min="13312" max="13312" width="14.42578125" style="42" customWidth="1"/>
    <col min="13313" max="13313" width="52.5703125" style="42" customWidth="1"/>
    <col min="13314" max="13314" width="10" style="42" customWidth="1"/>
    <col min="13315" max="13315" width="11" style="42" customWidth="1"/>
    <col min="13316" max="13316" width="16.5703125" style="42" customWidth="1"/>
    <col min="13317" max="13566" width="9.140625" style="42"/>
    <col min="13567" max="13567" width="6.28515625" style="42" customWidth="1"/>
    <col min="13568" max="13568" width="14.42578125" style="42" customWidth="1"/>
    <col min="13569" max="13569" width="52.5703125" style="42" customWidth="1"/>
    <col min="13570" max="13570" width="10" style="42" customWidth="1"/>
    <col min="13571" max="13571" width="11" style="42" customWidth="1"/>
    <col min="13572" max="13572" width="16.5703125" style="42" customWidth="1"/>
    <col min="13573" max="13822" width="9.140625" style="42"/>
    <col min="13823" max="13823" width="6.28515625" style="42" customWidth="1"/>
    <col min="13824" max="13824" width="14.42578125" style="42" customWidth="1"/>
    <col min="13825" max="13825" width="52.5703125" style="42" customWidth="1"/>
    <col min="13826" max="13826" width="10" style="42" customWidth="1"/>
    <col min="13827" max="13827" width="11" style="42" customWidth="1"/>
    <col min="13828" max="13828" width="16.5703125" style="42" customWidth="1"/>
    <col min="13829" max="14078" width="9.140625" style="42"/>
    <col min="14079" max="14079" width="6.28515625" style="42" customWidth="1"/>
    <col min="14080" max="14080" width="14.42578125" style="42" customWidth="1"/>
    <col min="14081" max="14081" width="52.5703125" style="42" customWidth="1"/>
    <col min="14082" max="14082" width="10" style="42" customWidth="1"/>
    <col min="14083" max="14083" width="11" style="42" customWidth="1"/>
    <col min="14084" max="14084" width="16.5703125" style="42" customWidth="1"/>
    <col min="14085" max="14334" width="9.140625" style="42"/>
    <col min="14335" max="14335" width="6.28515625" style="42" customWidth="1"/>
    <col min="14336" max="14336" width="14.42578125" style="42" customWidth="1"/>
    <col min="14337" max="14337" width="52.5703125" style="42" customWidth="1"/>
    <col min="14338" max="14338" width="10" style="42" customWidth="1"/>
    <col min="14339" max="14339" width="11" style="42" customWidth="1"/>
    <col min="14340" max="14340" width="16.5703125" style="42" customWidth="1"/>
    <col min="14341" max="14590" width="9.140625" style="42"/>
    <col min="14591" max="14591" width="6.28515625" style="42" customWidth="1"/>
    <col min="14592" max="14592" width="14.42578125" style="42" customWidth="1"/>
    <col min="14593" max="14593" width="52.5703125" style="42" customWidth="1"/>
    <col min="14594" max="14594" width="10" style="42" customWidth="1"/>
    <col min="14595" max="14595" width="11" style="42" customWidth="1"/>
    <col min="14596" max="14596" width="16.5703125" style="42" customWidth="1"/>
    <col min="14597" max="14846" width="9.140625" style="42"/>
    <col min="14847" max="14847" width="6.28515625" style="42" customWidth="1"/>
    <col min="14848" max="14848" width="14.42578125" style="42" customWidth="1"/>
    <col min="14849" max="14849" width="52.5703125" style="42" customWidth="1"/>
    <col min="14850" max="14850" width="10" style="42" customWidth="1"/>
    <col min="14851" max="14851" width="11" style="42" customWidth="1"/>
    <col min="14852" max="14852" width="16.5703125" style="42" customWidth="1"/>
    <col min="14853" max="15102" width="9.140625" style="42"/>
    <col min="15103" max="15103" width="6.28515625" style="42" customWidth="1"/>
    <col min="15104" max="15104" width="14.42578125" style="42" customWidth="1"/>
    <col min="15105" max="15105" width="52.5703125" style="42" customWidth="1"/>
    <col min="15106" max="15106" width="10" style="42" customWidth="1"/>
    <col min="15107" max="15107" width="11" style="42" customWidth="1"/>
    <col min="15108" max="15108" width="16.5703125" style="42" customWidth="1"/>
    <col min="15109" max="15358" width="9.140625" style="42"/>
    <col min="15359" max="15359" width="6.28515625" style="42" customWidth="1"/>
    <col min="15360" max="15360" width="14.42578125" style="42" customWidth="1"/>
    <col min="15361" max="15361" width="52.5703125" style="42" customWidth="1"/>
    <col min="15362" max="15362" width="10" style="42" customWidth="1"/>
    <col min="15363" max="15363" width="11" style="42" customWidth="1"/>
    <col min="15364" max="15364" width="16.5703125" style="42" customWidth="1"/>
    <col min="15365" max="15614" width="9.140625" style="42"/>
    <col min="15615" max="15615" width="6.28515625" style="42" customWidth="1"/>
    <col min="15616" max="15616" width="14.42578125" style="42" customWidth="1"/>
    <col min="15617" max="15617" width="52.5703125" style="42" customWidth="1"/>
    <col min="15618" max="15618" width="10" style="42" customWidth="1"/>
    <col min="15619" max="15619" width="11" style="42" customWidth="1"/>
    <col min="15620" max="15620" width="16.5703125" style="42" customWidth="1"/>
    <col min="15621" max="15870" width="9.140625" style="42"/>
    <col min="15871" max="15871" width="6.28515625" style="42" customWidth="1"/>
    <col min="15872" max="15872" width="14.42578125" style="42" customWidth="1"/>
    <col min="15873" max="15873" width="52.5703125" style="42" customWidth="1"/>
    <col min="15874" max="15874" width="10" style="42" customWidth="1"/>
    <col min="15875" max="15875" width="11" style="42" customWidth="1"/>
    <col min="15876" max="15876" width="16.5703125" style="42" customWidth="1"/>
    <col min="15877" max="16126" width="9.140625" style="42"/>
    <col min="16127" max="16127" width="6.28515625" style="42" customWidth="1"/>
    <col min="16128" max="16128" width="14.42578125" style="42" customWidth="1"/>
    <col min="16129" max="16129" width="52.5703125" style="42" customWidth="1"/>
    <col min="16130" max="16130" width="10" style="42" customWidth="1"/>
    <col min="16131" max="16131" width="11" style="42" customWidth="1"/>
    <col min="16132" max="16132" width="16.5703125" style="42" customWidth="1"/>
    <col min="16133" max="16384" width="9.140625" style="42"/>
  </cols>
  <sheetData>
    <row r="1" spans="1:15" s="2" customFormat="1" ht="18" thickTop="1" thickBot="1">
      <c r="A1" s="1"/>
      <c r="F1" s="3" t="s">
        <v>0</v>
      </c>
      <c r="G1" s="53"/>
      <c r="H1" s="42"/>
      <c r="I1" s="42"/>
      <c r="J1" s="15"/>
      <c r="K1" s="53"/>
      <c r="L1" s="53"/>
      <c r="M1" s="16"/>
      <c r="N1" s="278" t="s">
        <v>19</v>
      </c>
      <c r="O1" s="279"/>
    </row>
    <row r="2" spans="1:15" s="2" customFormat="1" ht="16.5" customHeight="1" thickTop="1">
      <c r="A2" s="262" t="s">
        <v>38</v>
      </c>
      <c r="B2" s="262"/>
      <c r="C2" s="262"/>
      <c r="D2" s="262"/>
      <c r="E2" s="262"/>
      <c r="F2" s="262"/>
      <c r="G2" s="281" t="s">
        <v>39</v>
      </c>
      <c r="H2" s="281"/>
      <c r="I2" s="281"/>
      <c r="J2" s="281"/>
      <c r="K2" s="281"/>
      <c r="L2" s="281"/>
      <c r="M2" s="281"/>
      <c r="N2" s="281"/>
      <c r="O2" s="281"/>
    </row>
    <row r="3" spans="1:15">
      <c r="G3" s="53"/>
      <c r="J3" s="15"/>
      <c r="K3" s="53"/>
      <c r="L3" s="53"/>
      <c r="M3" s="16"/>
      <c r="N3" s="16"/>
    </row>
    <row r="4" spans="1:15">
      <c r="A4" s="263" t="s">
        <v>1</v>
      </c>
      <c r="B4" s="263"/>
      <c r="C4" s="42" t="s">
        <v>2</v>
      </c>
      <c r="G4" s="49" t="s">
        <v>1</v>
      </c>
      <c r="I4" s="42" t="s">
        <v>2</v>
      </c>
      <c r="J4" s="15"/>
      <c r="K4" s="53"/>
      <c r="L4" s="53"/>
      <c r="M4" s="16"/>
      <c r="N4" s="16"/>
    </row>
    <row r="5" spans="1:15">
      <c r="A5" s="263" t="s">
        <v>3</v>
      </c>
      <c r="B5" s="263"/>
      <c r="C5" s="42" t="s">
        <v>32</v>
      </c>
      <c r="G5" s="49" t="s">
        <v>3</v>
      </c>
      <c r="I5" s="42" t="s">
        <v>32</v>
      </c>
      <c r="J5" s="15"/>
      <c r="K5" s="53"/>
      <c r="L5" s="53"/>
      <c r="M5" s="16"/>
      <c r="N5" s="16"/>
    </row>
    <row r="6" spans="1:15">
      <c r="A6" s="263" t="s">
        <v>4</v>
      </c>
      <c r="B6" s="263"/>
      <c r="C6" s="42" t="s">
        <v>34</v>
      </c>
      <c r="G6" s="49" t="s">
        <v>4</v>
      </c>
      <c r="I6" s="42" t="s">
        <v>34</v>
      </c>
      <c r="J6" s="15"/>
      <c r="K6" s="53"/>
      <c r="L6" s="53"/>
      <c r="M6" s="16"/>
      <c r="N6" s="16"/>
    </row>
    <row r="7" spans="1:15">
      <c r="A7" s="263" t="s">
        <v>5</v>
      </c>
      <c r="B7" s="263"/>
      <c r="C7" s="42" t="s">
        <v>61</v>
      </c>
      <c r="G7" s="49" t="s">
        <v>5</v>
      </c>
      <c r="I7" s="42" t="s">
        <v>61</v>
      </c>
      <c r="J7" s="15"/>
      <c r="K7" s="53"/>
      <c r="L7" s="53"/>
      <c r="M7" s="16"/>
      <c r="N7" s="16"/>
    </row>
    <row r="8" spans="1:15">
      <c r="G8" s="53"/>
      <c r="J8" s="15"/>
      <c r="K8" s="53"/>
      <c r="L8" s="53"/>
      <c r="M8" s="16"/>
      <c r="N8" s="16"/>
    </row>
    <row r="9" spans="1:15" ht="22.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66" t="s">
        <v>10</v>
      </c>
      <c r="G9" s="266" t="s">
        <v>6</v>
      </c>
      <c r="H9" s="267" t="s">
        <v>7</v>
      </c>
      <c r="I9" s="268"/>
      <c r="J9" s="282" t="s">
        <v>8</v>
      </c>
      <c r="K9" s="254" t="s">
        <v>20</v>
      </c>
      <c r="L9" s="255"/>
      <c r="M9" s="275"/>
      <c r="N9" s="264" t="s">
        <v>21</v>
      </c>
      <c r="O9" s="266" t="s">
        <v>22</v>
      </c>
    </row>
    <row r="10" spans="1:15" ht="22.5" customHeight="1">
      <c r="A10" s="266"/>
      <c r="B10" s="269"/>
      <c r="C10" s="270"/>
      <c r="D10" s="266"/>
      <c r="E10" s="272"/>
      <c r="F10" s="266"/>
      <c r="G10" s="266"/>
      <c r="H10" s="269"/>
      <c r="I10" s="270"/>
      <c r="J10" s="282"/>
      <c r="K10" s="32" t="s">
        <v>23</v>
      </c>
      <c r="L10" s="50" t="s">
        <v>24</v>
      </c>
      <c r="M10" s="18" t="s">
        <v>25</v>
      </c>
      <c r="N10" s="265"/>
      <c r="O10" s="266"/>
    </row>
    <row r="11" spans="1:15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>E11-1</f>
        <v>-5</v>
      </c>
      <c r="G11" s="5">
        <v>-1</v>
      </c>
      <c r="H11" s="286">
        <f>G11-1</f>
        <v>-2</v>
      </c>
      <c r="I11" s="287"/>
      <c r="J11" s="19">
        <f>H11-1</f>
        <v>-3</v>
      </c>
      <c r="K11" s="5">
        <f>J11-1</f>
        <v>-4</v>
      </c>
      <c r="L11" s="5">
        <f>K11-1</f>
        <v>-5</v>
      </c>
      <c r="M11" s="20" t="s">
        <v>26</v>
      </c>
      <c r="N11" s="20" t="s">
        <v>27</v>
      </c>
      <c r="O11" s="21" t="s">
        <v>28</v>
      </c>
    </row>
    <row r="12" spans="1:15" ht="18" customHeight="1">
      <c r="A12" s="37"/>
      <c r="B12" s="38" t="s">
        <v>62</v>
      </c>
      <c r="C12" s="39"/>
      <c r="D12" s="40"/>
      <c r="E12" s="40"/>
      <c r="F12" s="40"/>
      <c r="G12" s="22"/>
      <c r="H12" s="300" t="s">
        <v>62</v>
      </c>
      <c r="I12" s="301"/>
      <c r="J12" s="6"/>
      <c r="K12" s="7"/>
      <c r="L12" s="7"/>
      <c r="M12" s="24"/>
      <c r="N12" s="24"/>
      <c r="O12" s="23"/>
    </row>
    <row r="13" spans="1:15" ht="34.5" customHeight="1">
      <c r="A13" s="24">
        <v>1</v>
      </c>
      <c r="B13" s="258" t="s">
        <v>69</v>
      </c>
      <c r="C13" s="259"/>
      <c r="D13" s="6" t="s">
        <v>35</v>
      </c>
      <c r="E13" s="7">
        <v>4</v>
      </c>
      <c r="F13" s="33"/>
      <c r="G13" s="22">
        <f t="shared" ref="G13:H19" si="0">A13</f>
        <v>1</v>
      </c>
      <c r="H13" s="252" t="str">
        <f t="shared" si="0"/>
        <v>Mengikuti pembahasan ATAP hortikultura tanggal 9 Maret 2021 dengan BPS RI, Pukul 09.00 - 13. 00 WIB</v>
      </c>
      <c r="I13" s="253"/>
      <c r="J13" s="6" t="str">
        <f t="shared" ref="J13:J23" si="1">D13</f>
        <v>jam</v>
      </c>
      <c r="K13" s="7">
        <f t="shared" ref="K13:K23" si="2">E13</f>
        <v>4</v>
      </c>
      <c r="L13" s="7">
        <f>K13</f>
        <v>4</v>
      </c>
      <c r="M13" s="24">
        <v>100</v>
      </c>
      <c r="N13" s="24">
        <v>98</v>
      </c>
      <c r="O13" s="23"/>
    </row>
    <row r="14" spans="1:15" ht="34.5" customHeight="1">
      <c r="A14" s="24">
        <v>2</v>
      </c>
      <c r="B14" s="258" t="s">
        <v>65</v>
      </c>
      <c r="C14" s="259"/>
      <c r="D14" s="6" t="s">
        <v>35</v>
      </c>
      <c r="E14" s="7">
        <v>7</v>
      </c>
      <c r="F14" s="33"/>
      <c r="G14" s="22">
        <f t="shared" si="0"/>
        <v>2</v>
      </c>
      <c r="H14" s="252" t="str">
        <f t="shared" si="0"/>
        <v>Mengikuti sosialisasi aplikasi dan kegiatan stat. Kehutanan dengan BPS RI tanggal 10 Maret 2021, pukul 08.30 - 15.00 WIB</v>
      </c>
      <c r="I14" s="253"/>
      <c r="J14" s="6" t="str">
        <f t="shared" si="1"/>
        <v>jam</v>
      </c>
      <c r="K14" s="7">
        <f t="shared" si="2"/>
        <v>7</v>
      </c>
      <c r="L14" s="7">
        <f t="shared" ref="L14:L23" si="3">K14</f>
        <v>7</v>
      </c>
      <c r="M14" s="24">
        <v>100</v>
      </c>
      <c r="N14" s="24">
        <v>98</v>
      </c>
      <c r="O14" s="23"/>
    </row>
    <row r="15" spans="1:15" ht="38.25" customHeight="1">
      <c r="A15" s="24">
        <v>3</v>
      </c>
      <c r="B15" s="252" t="s">
        <v>66</v>
      </c>
      <c r="C15" s="253"/>
      <c r="D15" s="6" t="s">
        <v>35</v>
      </c>
      <c r="E15" s="7">
        <v>2</v>
      </c>
      <c r="F15" s="33"/>
      <c r="G15" s="22">
        <f t="shared" si="0"/>
        <v>3</v>
      </c>
      <c r="H15" s="252" t="str">
        <f t="shared" si="0"/>
        <v>Mengikuti rapat Rapat Koordinasi Kepala Kab/kota dan CAG Kab/Kota dalam Rangka Mendukung Percepatan RB di Daerah via zoom, tanggal 10 Maret 2021</v>
      </c>
      <c r="I15" s="253"/>
      <c r="J15" s="6" t="str">
        <f t="shared" si="1"/>
        <v>jam</v>
      </c>
      <c r="K15" s="7">
        <f t="shared" si="2"/>
        <v>2</v>
      </c>
      <c r="L15" s="7">
        <f t="shared" si="3"/>
        <v>2</v>
      </c>
      <c r="M15" s="24">
        <v>100</v>
      </c>
      <c r="N15" s="24">
        <v>98</v>
      </c>
      <c r="O15" s="23"/>
    </row>
    <row r="16" spans="1:15" ht="18" customHeight="1">
      <c r="A16" s="24">
        <v>4</v>
      </c>
      <c r="B16" s="252" t="s">
        <v>67</v>
      </c>
      <c r="C16" s="253"/>
      <c r="D16" s="6" t="s">
        <v>68</v>
      </c>
      <c r="E16" s="7">
        <v>10</v>
      </c>
      <c r="F16" s="33"/>
      <c r="G16" s="22">
        <f t="shared" si="0"/>
        <v>4</v>
      </c>
      <c r="H16" s="252" t="str">
        <f t="shared" si="0"/>
        <v>Membuat alokasi dokumen perkebunan dan mengirim ke BPS Kab/kota</v>
      </c>
      <c r="I16" s="253"/>
      <c r="J16" s="6" t="str">
        <f t="shared" si="1"/>
        <v>kabkot</v>
      </c>
      <c r="K16" s="7">
        <f t="shared" si="2"/>
        <v>10</v>
      </c>
      <c r="L16" s="7">
        <f t="shared" si="3"/>
        <v>10</v>
      </c>
      <c r="M16" s="24">
        <v>100</v>
      </c>
      <c r="N16" s="24">
        <v>98</v>
      </c>
      <c r="O16" s="23"/>
    </row>
    <row r="17" spans="1:15" ht="18" customHeight="1">
      <c r="A17" s="24">
        <v>5</v>
      </c>
      <c r="B17" s="252" t="s">
        <v>70</v>
      </c>
      <c r="C17" s="253"/>
      <c r="D17" s="6" t="s">
        <v>68</v>
      </c>
      <c r="E17" s="7">
        <v>10</v>
      </c>
      <c r="F17" s="33"/>
      <c r="G17" s="22">
        <f t="shared" si="0"/>
        <v>5</v>
      </c>
      <c r="H17" s="252" t="str">
        <f t="shared" si="0"/>
        <v>Membuat monitoring survei Perkebunan triwulanan 2020</v>
      </c>
      <c r="I17" s="253"/>
      <c r="J17" s="6" t="str">
        <f t="shared" si="1"/>
        <v>kabkot</v>
      </c>
      <c r="K17" s="7">
        <f t="shared" si="2"/>
        <v>10</v>
      </c>
      <c r="L17" s="7">
        <f t="shared" si="3"/>
        <v>10</v>
      </c>
      <c r="M17" s="24">
        <v>100</v>
      </c>
      <c r="N17" s="24">
        <v>98</v>
      </c>
      <c r="O17" s="23"/>
    </row>
    <row r="18" spans="1:15" ht="17.25" customHeight="1">
      <c r="A18" s="24">
        <v>6</v>
      </c>
      <c r="B18" s="252" t="s">
        <v>71</v>
      </c>
      <c r="C18" s="253"/>
      <c r="D18" s="6" t="s">
        <v>76</v>
      </c>
      <c r="E18" s="7">
        <v>10</v>
      </c>
      <c r="F18" s="33"/>
      <c r="G18" s="22">
        <f t="shared" si="0"/>
        <v>6</v>
      </c>
      <c r="H18" s="252" t="str">
        <f t="shared" si="0"/>
        <v>Melakukan entri perusahaan Perkebunan triwulanan dan tahunan</v>
      </c>
      <c r="I18" s="253"/>
      <c r="J18" s="6" t="str">
        <f t="shared" si="1"/>
        <v>dokumen</v>
      </c>
      <c r="K18" s="7">
        <f t="shared" si="2"/>
        <v>10</v>
      </c>
      <c r="L18" s="7">
        <f t="shared" si="3"/>
        <v>10</v>
      </c>
      <c r="M18" s="24">
        <v>100</v>
      </c>
      <c r="N18" s="24">
        <v>98</v>
      </c>
      <c r="O18" s="23"/>
    </row>
    <row r="19" spans="1:15" ht="18.75" customHeight="1">
      <c r="A19" s="24">
        <v>7</v>
      </c>
      <c r="B19" s="252" t="s">
        <v>72</v>
      </c>
      <c r="C19" s="253"/>
      <c r="D19" s="6" t="s">
        <v>68</v>
      </c>
      <c r="E19" s="7">
        <v>11</v>
      </c>
      <c r="F19" s="33"/>
      <c r="G19" s="22">
        <f t="shared" si="0"/>
        <v>7</v>
      </c>
      <c r="H19" s="252" t="str">
        <f t="shared" si="0"/>
        <v>Monitoring pemasukan dokumen perkebunan dan KPPT</v>
      </c>
      <c r="I19" s="253"/>
      <c r="J19" s="6" t="str">
        <f t="shared" si="1"/>
        <v>kabkot</v>
      </c>
      <c r="K19" s="7">
        <f t="shared" si="2"/>
        <v>11</v>
      </c>
      <c r="L19" s="7">
        <f t="shared" si="3"/>
        <v>11</v>
      </c>
      <c r="M19" s="24">
        <v>100</v>
      </c>
      <c r="N19" s="24">
        <v>98</v>
      </c>
      <c r="O19" s="23"/>
    </row>
    <row r="20" spans="1:15" ht="36.75" customHeight="1">
      <c r="A20" s="24">
        <v>8</v>
      </c>
      <c r="B20" s="252" t="s">
        <v>73</v>
      </c>
      <c r="C20" s="253"/>
      <c r="D20" s="6" t="s">
        <v>77</v>
      </c>
      <c r="E20" s="7">
        <v>4</v>
      </c>
      <c r="F20" s="33"/>
      <c r="G20" s="22">
        <f>A20</f>
        <v>8</v>
      </c>
      <c r="H20" s="252" t="str">
        <f t="shared" ref="H20:H22" si="4">B20</f>
        <v>Membuat lapora RB, Manajemen Perubahan, knowledge sharing, webinar, dan sebagainya untuk melengkapi LKE 2020</v>
      </c>
      <c r="I20" s="253"/>
      <c r="J20" s="6" t="str">
        <f t="shared" si="1"/>
        <v>folder</v>
      </c>
      <c r="K20" s="7">
        <f t="shared" si="2"/>
        <v>4</v>
      </c>
      <c r="L20" s="7">
        <f t="shared" si="3"/>
        <v>4</v>
      </c>
      <c r="M20" s="24">
        <v>100</v>
      </c>
      <c r="N20" s="24">
        <v>98</v>
      </c>
      <c r="O20" s="23"/>
    </row>
    <row r="21" spans="1:15" ht="30.75" customHeight="1">
      <c r="A21" s="24">
        <v>9</v>
      </c>
      <c r="B21" s="252" t="s">
        <v>74</v>
      </c>
      <c r="C21" s="253"/>
      <c r="D21" s="6" t="s">
        <v>35</v>
      </c>
      <c r="E21" s="7">
        <v>9</v>
      </c>
      <c r="F21" s="33"/>
      <c r="G21" s="22">
        <f>A21</f>
        <v>9</v>
      </c>
      <c r="H21" s="252" t="str">
        <f t="shared" si="4"/>
        <v>Mengikuti Rakor persiapan WBK dengan BPS Kab/kot tanggal 15, 16, 22 Maret 2021</v>
      </c>
      <c r="I21" s="253"/>
      <c r="J21" s="6" t="str">
        <f t="shared" si="1"/>
        <v>jam</v>
      </c>
      <c r="K21" s="7">
        <f t="shared" si="2"/>
        <v>9</v>
      </c>
      <c r="L21" s="7">
        <f t="shared" si="3"/>
        <v>9</v>
      </c>
      <c r="M21" s="24">
        <v>100</v>
      </c>
      <c r="N21" s="24">
        <v>98</v>
      </c>
      <c r="O21" s="23"/>
    </row>
    <row r="22" spans="1:15" ht="18.75" customHeight="1">
      <c r="A22" s="24">
        <v>10</v>
      </c>
      <c r="B22" s="252" t="s">
        <v>75</v>
      </c>
      <c r="C22" s="253"/>
      <c r="D22" s="6" t="s">
        <v>35</v>
      </c>
      <c r="E22" s="7">
        <v>2</v>
      </c>
      <c r="F22" s="33"/>
      <c r="G22" s="22">
        <v>10</v>
      </c>
      <c r="H22" s="252" t="str">
        <f t="shared" si="4"/>
        <v>Rapat internalisasi Pilar 1 RB tanggal 17 dan 22 Maret 2021</v>
      </c>
      <c r="I22" s="253"/>
      <c r="J22" s="6" t="str">
        <f t="shared" si="1"/>
        <v>jam</v>
      </c>
      <c r="K22" s="7">
        <f t="shared" si="2"/>
        <v>2</v>
      </c>
      <c r="L22" s="7">
        <f t="shared" si="3"/>
        <v>2</v>
      </c>
      <c r="M22" s="24">
        <v>100</v>
      </c>
      <c r="N22" s="24">
        <v>98</v>
      </c>
      <c r="O22" s="23"/>
    </row>
    <row r="23" spans="1:15" ht="18.75" customHeight="1">
      <c r="A23" s="24">
        <v>11</v>
      </c>
      <c r="B23" s="252" t="s">
        <v>78</v>
      </c>
      <c r="C23" s="253"/>
      <c r="D23" s="6" t="s">
        <v>11</v>
      </c>
      <c r="E23" s="7">
        <v>12</v>
      </c>
      <c r="F23" s="33"/>
      <c r="G23" s="22">
        <v>11</v>
      </c>
      <c r="H23" s="252" t="str">
        <f t="shared" ref="H23" si="5">B23</f>
        <v>Scan CKP pegawai bidang produksi januari-desember 2020</v>
      </c>
      <c r="I23" s="253"/>
      <c r="J23" s="6" t="str">
        <f t="shared" si="1"/>
        <v>file</v>
      </c>
      <c r="K23" s="7">
        <f t="shared" si="2"/>
        <v>12</v>
      </c>
      <c r="L23" s="7">
        <f t="shared" si="3"/>
        <v>12</v>
      </c>
      <c r="M23" s="24">
        <v>100</v>
      </c>
      <c r="N23" s="24">
        <v>98</v>
      </c>
      <c r="O23" s="23"/>
    </row>
    <row r="24" spans="1:15" ht="18.75" customHeight="1">
      <c r="A24" s="24"/>
      <c r="B24" s="252"/>
      <c r="C24" s="253"/>
      <c r="D24" s="6"/>
      <c r="E24" s="7"/>
      <c r="F24" s="33"/>
      <c r="G24" s="22"/>
      <c r="H24" s="56"/>
      <c r="I24" s="57"/>
      <c r="J24" s="6"/>
      <c r="K24" s="7"/>
      <c r="L24" s="7"/>
      <c r="M24" s="24"/>
      <c r="N24" s="24"/>
      <c r="O24" s="23"/>
    </row>
    <row r="25" spans="1:15" ht="22.5" customHeight="1">
      <c r="A25" s="266" t="s">
        <v>6</v>
      </c>
      <c r="B25" s="267" t="s">
        <v>7</v>
      </c>
      <c r="C25" s="268"/>
      <c r="D25" s="266" t="s">
        <v>8</v>
      </c>
      <c r="E25" s="271" t="s">
        <v>9</v>
      </c>
      <c r="F25" s="266" t="s">
        <v>10</v>
      </c>
      <c r="G25" s="266" t="s">
        <v>6</v>
      </c>
      <c r="H25" s="267" t="s">
        <v>7</v>
      </c>
      <c r="I25" s="268"/>
      <c r="J25" s="282" t="s">
        <v>8</v>
      </c>
      <c r="K25" s="254" t="s">
        <v>20</v>
      </c>
      <c r="L25" s="255"/>
      <c r="M25" s="275"/>
      <c r="N25" s="264" t="s">
        <v>21</v>
      </c>
      <c r="O25" s="266" t="s">
        <v>22</v>
      </c>
    </row>
    <row r="26" spans="1:15" ht="22.5" customHeight="1">
      <c r="A26" s="266"/>
      <c r="B26" s="269"/>
      <c r="C26" s="270"/>
      <c r="D26" s="266"/>
      <c r="E26" s="272"/>
      <c r="F26" s="266"/>
      <c r="G26" s="266"/>
      <c r="H26" s="269"/>
      <c r="I26" s="270"/>
      <c r="J26" s="282"/>
      <c r="K26" s="32" t="s">
        <v>23</v>
      </c>
      <c r="L26" s="58" t="s">
        <v>24</v>
      </c>
      <c r="M26" s="18" t="s">
        <v>25</v>
      </c>
      <c r="N26" s="265"/>
      <c r="O26" s="266"/>
    </row>
    <row r="27" spans="1:15" ht="18" customHeight="1">
      <c r="A27" s="5">
        <v>-1</v>
      </c>
      <c r="B27" s="286">
        <f>A27-1</f>
        <v>-2</v>
      </c>
      <c r="C27" s="287"/>
      <c r="D27" s="5">
        <f>B27-1</f>
        <v>-3</v>
      </c>
      <c r="E27" s="5">
        <f>D27-1</f>
        <v>-4</v>
      </c>
      <c r="F27" s="5">
        <f>E27-1</f>
        <v>-5</v>
      </c>
      <c r="G27" s="5">
        <v>-1</v>
      </c>
      <c r="H27" s="286">
        <f>G27-1</f>
        <v>-2</v>
      </c>
      <c r="I27" s="287"/>
      <c r="J27" s="19">
        <f>H27-1</f>
        <v>-3</v>
      </c>
      <c r="K27" s="5">
        <f>J27-1</f>
        <v>-4</v>
      </c>
      <c r="L27" s="5">
        <f>K27-1</f>
        <v>-5</v>
      </c>
      <c r="M27" s="20" t="s">
        <v>26</v>
      </c>
      <c r="N27" s="20" t="s">
        <v>27</v>
      </c>
      <c r="O27" s="21" t="s">
        <v>28</v>
      </c>
    </row>
    <row r="28" spans="1:15" ht="18.75" customHeight="1">
      <c r="A28" s="24"/>
      <c r="B28" s="54" t="s">
        <v>63</v>
      </c>
      <c r="C28" s="48"/>
      <c r="D28" s="6"/>
      <c r="E28" s="7"/>
      <c r="F28" s="33"/>
      <c r="G28" s="22"/>
      <c r="H28" s="298" t="s">
        <v>63</v>
      </c>
      <c r="I28" s="299"/>
      <c r="J28" s="6"/>
      <c r="K28" s="7"/>
      <c r="L28" s="7"/>
      <c r="M28" s="24"/>
      <c r="N28" s="24"/>
      <c r="O28" s="23"/>
    </row>
    <row r="29" spans="1:15" ht="18.75" customHeight="1">
      <c r="A29" s="24">
        <v>1</v>
      </c>
      <c r="B29" s="258" t="s">
        <v>64</v>
      </c>
      <c r="C29" s="259"/>
      <c r="D29" s="6" t="s">
        <v>36</v>
      </c>
      <c r="E29" s="7">
        <v>1</v>
      </c>
      <c r="F29" s="33"/>
      <c r="G29" s="59">
        <f>A29</f>
        <v>1</v>
      </c>
      <c r="H29" s="296" t="str">
        <f>B29</f>
        <v>Mengirim opini di media online Akses Jambi, terbit tanggal 2 Maret 2021</v>
      </c>
      <c r="I29" s="297"/>
      <c r="J29" s="6" t="s">
        <v>36</v>
      </c>
      <c r="K29" s="7">
        <v>1</v>
      </c>
      <c r="L29" s="7">
        <v>1</v>
      </c>
      <c r="M29" s="24">
        <v>100</v>
      </c>
      <c r="N29" s="24">
        <v>98</v>
      </c>
      <c r="O29" s="23"/>
    </row>
    <row r="30" spans="1:15" ht="18.75" customHeight="1">
      <c r="A30" s="24">
        <v>2</v>
      </c>
      <c r="B30" s="258" t="s">
        <v>82</v>
      </c>
      <c r="C30" s="259"/>
      <c r="D30" s="6" t="s">
        <v>35</v>
      </c>
      <c r="E30" s="7">
        <v>32</v>
      </c>
      <c r="F30" s="33"/>
      <c r="G30" s="59">
        <v>2</v>
      </c>
      <c r="H30" s="69" t="str">
        <f>B30</f>
        <v>Mengikuti Pelatihan Online Penyusunan Karya Tulis Ilmiah tanggal 26 - 29 Maret 2021</v>
      </c>
      <c r="I30" s="70"/>
      <c r="J30" s="6" t="s">
        <v>35</v>
      </c>
      <c r="K30" s="7">
        <v>32</v>
      </c>
      <c r="L30" s="7">
        <v>32</v>
      </c>
      <c r="M30" s="24">
        <v>100</v>
      </c>
      <c r="N30" s="24">
        <v>98</v>
      </c>
      <c r="O30" s="23"/>
    </row>
    <row r="31" spans="1:15" ht="17.25" customHeight="1">
      <c r="A31" s="24"/>
      <c r="B31" s="252"/>
      <c r="C31" s="253"/>
      <c r="D31" s="6"/>
      <c r="E31" s="7"/>
      <c r="F31" s="33"/>
      <c r="G31" s="22"/>
      <c r="H31" s="294"/>
      <c r="I31" s="295"/>
      <c r="J31" s="6"/>
      <c r="K31" s="7"/>
      <c r="L31" s="7"/>
      <c r="M31" s="24"/>
      <c r="N31" s="24"/>
      <c r="O31" s="23"/>
    </row>
    <row r="32" spans="1:15" ht="18" customHeight="1">
      <c r="A32" s="41"/>
      <c r="B32" s="292"/>
      <c r="C32" s="293"/>
      <c r="D32" s="41"/>
      <c r="E32" s="41"/>
      <c r="F32" s="34"/>
      <c r="G32" s="254" t="s">
        <v>29</v>
      </c>
      <c r="H32" s="255"/>
      <c r="I32" s="255"/>
      <c r="J32" s="255"/>
      <c r="K32" s="255"/>
      <c r="L32" s="275"/>
      <c r="M32" s="55">
        <f>AVERAGE(M13:M23)</f>
        <v>100</v>
      </c>
      <c r="N32" s="55">
        <f>AVERAGE(N13:N24)</f>
        <v>98</v>
      </c>
      <c r="O32" s="290"/>
    </row>
    <row r="33" spans="1:15" ht="18" customHeight="1">
      <c r="A33" s="254" t="s">
        <v>12</v>
      </c>
      <c r="B33" s="255"/>
      <c r="C33" s="255"/>
      <c r="D33" s="255"/>
      <c r="E33" s="255"/>
      <c r="F33" s="8"/>
      <c r="G33" s="254" t="s">
        <v>30</v>
      </c>
      <c r="H33" s="255"/>
      <c r="I33" s="255"/>
      <c r="J33" s="255"/>
      <c r="K33" s="255"/>
      <c r="L33" s="275"/>
      <c r="M33" s="276">
        <f>AVERAGE(M32:N32)</f>
        <v>99</v>
      </c>
      <c r="N33" s="277"/>
      <c r="O33" s="291"/>
    </row>
    <row r="34" spans="1:15">
      <c r="A34" s="51"/>
      <c r="B34" s="9"/>
      <c r="C34" s="9"/>
      <c r="D34" s="9"/>
      <c r="E34" s="9"/>
      <c r="F34" s="10"/>
      <c r="G34" s="51"/>
      <c r="H34" s="9"/>
      <c r="I34" s="9"/>
      <c r="J34" s="52"/>
      <c r="K34" s="51"/>
      <c r="L34" s="51"/>
      <c r="M34" s="25"/>
      <c r="N34" s="25"/>
      <c r="O34" s="10"/>
    </row>
    <row r="35" spans="1:15">
      <c r="A35" s="51"/>
      <c r="B35" s="11" t="s">
        <v>13</v>
      </c>
      <c r="D35" s="9"/>
      <c r="F35" s="10"/>
      <c r="G35" s="51"/>
      <c r="H35" s="11" t="s">
        <v>31</v>
      </c>
      <c r="I35" s="17"/>
      <c r="J35" s="52"/>
      <c r="K35" s="53"/>
      <c r="L35" s="53"/>
      <c r="M35" s="25"/>
      <c r="N35" s="25"/>
      <c r="O35" s="10"/>
    </row>
    <row r="36" spans="1:15">
      <c r="A36" s="51"/>
      <c r="B36" s="9" t="s">
        <v>43</v>
      </c>
      <c r="D36" s="9"/>
      <c r="F36" s="10"/>
      <c r="G36" s="51"/>
      <c r="H36" s="9" t="s">
        <v>60</v>
      </c>
      <c r="I36" s="51"/>
      <c r="J36" s="52"/>
      <c r="K36" s="53"/>
      <c r="L36" s="53"/>
      <c r="M36" s="25"/>
      <c r="N36" s="25"/>
      <c r="O36" s="10"/>
    </row>
    <row r="37" spans="1:15">
      <c r="A37" s="51"/>
      <c r="B37" s="9"/>
      <c r="C37" s="9"/>
      <c r="D37" s="9"/>
      <c r="E37" s="9"/>
      <c r="F37" s="10"/>
      <c r="G37" s="51"/>
      <c r="H37" s="9"/>
      <c r="I37" s="9"/>
      <c r="J37" s="52"/>
      <c r="K37" s="51"/>
      <c r="L37" s="51"/>
      <c r="M37" s="25"/>
      <c r="N37" s="25"/>
      <c r="O37" s="10"/>
    </row>
    <row r="38" spans="1:15">
      <c r="A38" s="51"/>
      <c r="B38" s="280" t="s">
        <v>14</v>
      </c>
      <c r="C38" s="280"/>
      <c r="D38" s="280" t="s">
        <v>15</v>
      </c>
      <c r="E38" s="280"/>
      <c r="F38" s="280"/>
      <c r="G38" s="51"/>
      <c r="H38" s="280" t="s">
        <v>14</v>
      </c>
      <c r="I38" s="280"/>
      <c r="J38" s="52"/>
      <c r="K38" s="53"/>
      <c r="L38" s="280" t="s">
        <v>15</v>
      </c>
      <c r="M38" s="280"/>
      <c r="N38" s="280"/>
      <c r="O38" s="280"/>
    </row>
    <row r="39" spans="1:15" ht="51.75" customHeight="1">
      <c r="A39" s="51"/>
      <c r="B39" s="53"/>
      <c r="C39" s="53"/>
      <c r="D39" s="9"/>
      <c r="E39" s="51"/>
      <c r="G39" s="51"/>
      <c r="H39" s="285"/>
      <c r="I39" s="285"/>
      <c r="J39" s="15"/>
      <c r="K39" s="51"/>
      <c r="L39" s="51"/>
      <c r="M39" s="53"/>
      <c r="N39" s="25"/>
      <c r="O39" s="10"/>
    </row>
    <row r="40" spans="1:15">
      <c r="A40" s="51"/>
      <c r="B40" s="284" t="s">
        <v>33</v>
      </c>
      <c r="C40" s="284"/>
      <c r="D40" s="284" t="s">
        <v>16</v>
      </c>
      <c r="E40" s="284"/>
      <c r="F40" s="284"/>
      <c r="G40" s="51"/>
      <c r="H40" s="284" t="s">
        <v>33</v>
      </c>
      <c r="I40" s="284"/>
      <c r="J40" s="52"/>
      <c r="K40" s="53"/>
      <c r="L40" s="284" t="s">
        <v>16</v>
      </c>
      <c r="M40" s="284"/>
      <c r="N40" s="284"/>
      <c r="O40" s="284"/>
    </row>
    <row r="41" spans="1:15">
      <c r="B41" s="280" t="s">
        <v>17</v>
      </c>
      <c r="C41" s="280"/>
      <c r="D41" s="283" t="s">
        <v>208</v>
      </c>
      <c r="E41" s="283"/>
      <c r="F41" s="283"/>
      <c r="G41" s="51"/>
      <c r="H41" s="280" t="s">
        <v>17</v>
      </c>
      <c r="I41" s="280"/>
      <c r="J41" s="52"/>
      <c r="K41" s="53"/>
      <c r="L41" s="283" t="s">
        <v>208</v>
      </c>
      <c r="M41" s="283"/>
      <c r="N41" s="283"/>
      <c r="O41" s="283"/>
    </row>
    <row r="42" spans="1:15">
      <c r="A42" s="51"/>
      <c r="B42" s="9"/>
      <c r="C42" s="9"/>
      <c r="D42" s="9"/>
      <c r="E42" s="10"/>
    </row>
  </sheetData>
  <mergeCells count="82">
    <mergeCell ref="B14:C14"/>
    <mergeCell ref="H14:I14"/>
    <mergeCell ref="G9:G10"/>
    <mergeCell ref="H9:I10"/>
    <mergeCell ref="J9:J10"/>
    <mergeCell ref="B11:C11"/>
    <mergeCell ref="H11:I11"/>
    <mergeCell ref="H12:I12"/>
    <mergeCell ref="B13:C13"/>
    <mergeCell ref="H13:I13"/>
    <mergeCell ref="A6:B6"/>
    <mergeCell ref="K9:M9"/>
    <mergeCell ref="N9:N10"/>
    <mergeCell ref="O9:O10"/>
    <mergeCell ref="A7:B7"/>
    <mergeCell ref="A9:A10"/>
    <mergeCell ref="B9:C10"/>
    <mergeCell ref="D9:D10"/>
    <mergeCell ref="E9:E10"/>
    <mergeCell ref="F9:F10"/>
    <mergeCell ref="N1:O1"/>
    <mergeCell ref="A2:F2"/>
    <mergeCell ref="G2:O2"/>
    <mergeCell ref="A4:B4"/>
    <mergeCell ref="A5:B5"/>
    <mergeCell ref="B15:C15"/>
    <mergeCell ref="H15:I15"/>
    <mergeCell ref="B16:C16"/>
    <mergeCell ref="H16:I16"/>
    <mergeCell ref="B17:C17"/>
    <mergeCell ref="H17:I17"/>
    <mergeCell ref="B18:C18"/>
    <mergeCell ref="H18:I18"/>
    <mergeCell ref="B19:C19"/>
    <mergeCell ref="H19:I19"/>
    <mergeCell ref="H28:I28"/>
    <mergeCell ref="G25:G26"/>
    <mergeCell ref="H25:I26"/>
    <mergeCell ref="B20:C20"/>
    <mergeCell ref="B25:C26"/>
    <mergeCell ref="D25:D26"/>
    <mergeCell ref="E25:E26"/>
    <mergeCell ref="F25:F26"/>
    <mergeCell ref="B21:C21"/>
    <mergeCell ref="B22:C22"/>
    <mergeCell ref="H20:I20"/>
    <mergeCell ref="H21:I21"/>
    <mergeCell ref="H22:I22"/>
    <mergeCell ref="B27:C27"/>
    <mergeCell ref="K25:M25"/>
    <mergeCell ref="B41:C41"/>
    <mergeCell ref="D41:F41"/>
    <mergeCell ref="H41:I41"/>
    <mergeCell ref="L41:O41"/>
    <mergeCell ref="B38:C38"/>
    <mergeCell ref="D38:F38"/>
    <mergeCell ref="H38:I38"/>
    <mergeCell ref="L38:O38"/>
    <mergeCell ref="H39:I39"/>
    <mergeCell ref="B40:C40"/>
    <mergeCell ref="D40:F40"/>
    <mergeCell ref="H40:I40"/>
    <mergeCell ref="L40:O40"/>
    <mergeCell ref="O25:O26"/>
    <mergeCell ref="B30:C30"/>
    <mergeCell ref="O32:O33"/>
    <mergeCell ref="A33:E33"/>
    <mergeCell ref="A25:A26"/>
    <mergeCell ref="H27:I27"/>
    <mergeCell ref="H23:I23"/>
    <mergeCell ref="B23:C23"/>
    <mergeCell ref="B24:C24"/>
    <mergeCell ref="G33:L33"/>
    <mergeCell ref="M33:N33"/>
    <mergeCell ref="B29:C29"/>
    <mergeCell ref="B32:C32"/>
    <mergeCell ref="B31:C31"/>
    <mergeCell ref="H31:I31"/>
    <mergeCell ref="G32:L32"/>
    <mergeCell ref="H29:I29"/>
    <mergeCell ref="J25:J26"/>
    <mergeCell ref="N25:N2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orientation="landscape" horizontalDpi="4294967293" r:id="rId1"/>
  <rowBreaks count="1" manualBreakCount="1">
    <brk id="24" max="16383" man="1"/>
  </rowBreaks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view="pageBreakPreview" topLeftCell="D22" zoomScale="90" zoomScaleNormal="100" zoomScaleSheetLayoutView="90" workbookViewId="0">
      <selection activeCell="I36" sqref="I36"/>
    </sheetView>
  </sheetViews>
  <sheetFormatPr defaultRowHeight="14.25"/>
  <cols>
    <col min="1" max="1" width="6.28515625" style="62" customWidth="1"/>
    <col min="2" max="2" width="14.42578125" style="42" customWidth="1"/>
    <col min="3" max="3" width="59.28515625" style="42" customWidth="1"/>
    <col min="4" max="4" width="10" style="42" customWidth="1"/>
    <col min="5" max="5" width="11" style="42" customWidth="1"/>
    <col min="6" max="6" width="16.5703125" style="42" customWidth="1"/>
    <col min="7" max="7" width="7.140625" style="42" customWidth="1"/>
    <col min="8" max="8" width="9.140625" style="42"/>
    <col min="9" max="9" width="63.7109375" style="42" customWidth="1"/>
    <col min="10" max="254" width="9.140625" style="42"/>
    <col min="255" max="255" width="6.28515625" style="42" customWidth="1"/>
    <col min="256" max="256" width="14.42578125" style="42" customWidth="1"/>
    <col min="257" max="257" width="52.5703125" style="42" customWidth="1"/>
    <col min="258" max="258" width="10" style="42" customWidth="1"/>
    <col min="259" max="259" width="11" style="42" customWidth="1"/>
    <col min="260" max="260" width="16.5703125" style="42" customWidth="1"/>
    <col min="261" max="510" width="9.140625" style="42"/>
    <col min="511" max="511" width="6.28515625" style="42" customWidth="1"/>
    <col min="512" max="512" width="14.42578125" style="42" customWidth="1"/>
    <col min="513" max="513" width="52.5703125" style="42" customWidth="1"/>
    <col min="514" max="514" width="10" style="42" customWidth="1"/>
    <col min="515" max="515" width="11" style="42" customWidth="1"/>
    <col min="516" max="516" width="16.5703125" style="42" customWidth="1"/>
    <col min="517" max="766" width="9.140625" style="42"/>
    <col min="767" max="767" width="6.28515625" style="42" customWidth="1"/>
    <col min="768" max="768" width="14.42578125" style="42" customWidth="1"/>
    <col min="769" max="769" width="52.5703125" style="42" customWidth="1"/>
    <col min="770" max="770" width="10" style="42" customWidth="1"/>
    <col min="771" max="771" width="11" style="42" customWidth="1"/>
    <col min="772" max="772" width="16.5703125" style="42" customWidth="1"/>
    <col min="773" max="1022" width="9.140625" style="42"/>
    <col min="1023" max="1023" width="6.28515625" style="42" customWidth="1"/>
    <col min="1024" max="1024" width="14.42578125" style="42" customWidth="1"/>
    <col min="1025" max="1025" width="52.5703125" style="42" customWidth="1"/>
    <col min="1026" max="1026" width="10" style="42" customWidth="1"/>
    <col min="1027" max="1027" width="11" style="42" customWidth="1"/>
    <col min="1028" max="1028" width="16.5703125" style="42" customWidth="1"/>
    <col min="1029" max="1278" width="9.140625" style="42"/>
    <col min="1279" max="1279" width="6.28515625" style="42" customWidth="1"/>
    <col min="1280" max="1280" width="14.42578125" style="42" customWidth="1"/>
    <col min="1281" max="1281" width="52.5703125" style="42" customWidth="1"/>
    <col min="1282" max="1282" width="10" style="42" customWidth="1"/>
    <col min="1283" max="1283" width="11" style="42" customWidth="1"/>
    <col min="1284" max="1284" width="16.5703125" style="42" customWidth="1"/>
    <col min="1285" max="1534" width="9.140625" style="42"/>
    <col min="1535" max="1535" width="6.28515625" style="42" customWidth="1"/>
    <col min="1536" max="1536" width="14.42578125" style="42" customWidth="1"/>
    <col min="1537" max="1537" width="52.5703125" style="42" customWidth="1"/>
    <col min="1538" max="1538" width="10" style="42" customWidth="1"/>
    <col min="1539" max="1539" width="11" style="42" customWidth="1"/>
    <col min="1540" max="1540" width="16.5703125" style="42" customWidth="1"/>
    <col min="1541" max="1790" width="9.140625" style="42"/>
    <col min="1791" max="1791" width="6.28515625" style="42" customWidth="1"/>
    <col min="1792" max="1792" width="14.42578125" style="42" customWidth="1"/>
    <col min="1793" max="1793" width="52.5703125" style="42" customWidth="1"/>
    <col min="1794" max="1794" width="10" style="42" customWidth="1"/>
    <col min="1795" max="1795" width="11" style="42" customWidth="1"/>
    <col min="1796" max="1796" width="16.5703125" style="42" customWidth="1"/>
    <col min="1797" max="2046" width="9.140625" style="42"/>
    <col min="2047" max="2047" width="6.28515625" style="42" customWidth="1"/>
    <col min="2048" max="2048" width="14.42578125" style="42" customWidth="1"/>
    <col min="2049" max="2049" width="52.5703125" style="42" customWidth="1"/>
    <col min="2050" max="2050" width="10" style="42" customWidth="1"/>
    <col min="2051" max="2051" width="11" style="42" customWidth="1"/>
    <col min="2052" max="2052" width="16.5703125" style="42" customWidth="1"/>
    <col min="2053" max="2302" width="9.140625" style="42"/>
    <col min="2303" max="2303" width="6.28515625" style="42" customWidth="1"/>
    <col min="2304" max="2304" width="14.42578125" style="42" customWidth="1"/>
    <col min="2305" max="2305" width="52.5703125" style="42" customWidth="1"/>
    <col min="2306" max="2306" width="10" style="42" customWidth="1"/>
    <col min="2307" max="2307" width="11" style="42" customWidth="1"/>
    <col min="2308" max="2308" width="16.5703125" style="42" customWidth="1"/>
    <col min="2309" max="2558" width="9.140625" style="42"/>
    <col min="2559" max="2559" width="6.28515625" style="42" customWidth="1"/>
    <col min="2560" max="2560" width="14.42578125" style="42" customWidth="1"/>
    <col min="2561" max="2561" width="52.5703125" style="42" customWidth="1"/>
    <col min="2562" max="2562" width="10" style="42" customWidth="1"/>
    <col min="2563" max="2563" width="11" style="42" customWidth="1"/>
    <col min="2564" max="2564" width="16.5703125" style="42" customWidth="1"/>
    <col min="2565" max="2814" width="9.140625" style="42"/>
    <col min="2815" max="2815" width="6.28515625" style="42" customWidth="1"/>
    <col min="2816" max="2816" width="14.42578125" style="42" customWidth="1"/>
    <col min="2817" max="2817" width="52.5703125" style="42" customWidth="1"/>
    <col min="2818" max="2818" width="10" style="42" customWidth="1"/>
    <col min="2819" max="2819" width="11" style="42" customWidth="1"/>
    <col min="2820" max="2820" width="16.5703125" style="42" customWidth="1"/>
    <col min="2821" max="3070" width="9.140625" style="42"/>
    <col min="3071" max="3071" width="6.28515625" style="42" customWidth="1"/>
    <col min="3072" max="3072" width="14.42578125" style="42" customWidth="1"/>
    <col min="3073" max="3073" width="52.5703125" style="42" customWidth="1"/>
    <col min="3074" max="3074" width="10" style="42" customWidth="1"/>
    <col min="3075" max="3075" width="11" style="42" customWidth="1"/>
    <col min="3076" max="3076" width="16.5703125" style="42" customWidth="1"/>
    <col min="3077" max="3326" width="9.140625" style="42"/>
    <col min="3327" max="3327" width="6.28515625" style="42" customWidth="1"/>
    <col min="3328" max="3328" width="14.42578125" style="42" customWidth="1"/>
    <col min="3329" max="3329" width="52.5703125" style="42" customWidth="1"/>
    <col min="3330" max="3330" width="10" style="42" customWidth="1"/>
    <col min="3331" max="3331" width="11" style="42" customWidth="1"/>
    <col min="3332" max="3332" width="16.5703125" style="42" customWidth="1"/>
    <col min="3333" max="3582" width="9.140625" style="42"/>
    <col min="3583" max="3583" width="6.28515625" style="42" customWidth="1"/>
    <col min="3584" max="3584" width="14.42578125" style="42" customWidth="1"/>
    <col min="3585" max="3585" width="52.5703125" style="42" customWidth="1"/>
    <col min="3586" max="3586" width="10" style="42" customWidth="1"/>
    <col min="3587" max="3587" width="11" style="42" customWidth="1"/>
    <col min="3588" max="3588" width="16.5703125" style="42" customWidth="1"/>
    <col min="3589" max="3838" width="9.140625" style="42"/>
    <col min="3839" max="3839" width="6.28515625" style="42" customWidth="1"/>
    <col min="3840" max="3840" width="14.42578125" style="42" customWidth="1"/>
    <col min="3841" max="3841" width="52.5703125" style="42" customWidth="1"/>
    <col min="3842" max="3842" width="10" style="42" customWidth="1"/>
    <col min="3843" max="3843" width="11" style="42" customWidth="1"/>
    <col min="3844" max="3844" width="16.5703125" style="42" customWidth="1"/>
    <col min="3845" max="4094" width="9.140625" style="42"/>
    <col min="4095" max="4095" width="6.28515625" style="42" customWidth="1"/>
    <col min="4096" max="4096" width="14.42578125" style="42" customWidth="1"/>
    <col min="4097" max="4097" width="52.5703125" style="42" customWidth="1"/>
    <col min="4098" max="4098" width="10" style="42" customWidth="1"/>
    <col min="4099" max="4099" width="11" style="42" customWidth="1"/>
    <col min="4100" max="4100" width="16.5703125" style="42" customWidth="1"/>
    <col min="4101" max="4350" width="9.140625" style="42"/>
    <col min="4351" max="4351" width="6.28515625" style="42" customWidth="1"/>
    <col min="4352" max="4352" width="14.42578125" style="42" customWidth="1"/>
    <col min="4353" max="4353" width="52.5703125" style="42" customWidth="1"/>
    <col min="4354" max="4354" width="10" style="42" customWidth="1"/>
    <col min="4355" max="4355" width="11" style="42" customWidth="1"/>
    <col min="4356" max="4356" width="16.5703125" style="42" customWidth="1"/>
    <col min="4357" max="4606" width="9.140625" style="42"/>
    <col min="4607" max="4607" width="6.28515625" style="42" customWidth="1"/>
    <col min="4608" max="4608" width="14.42578125" style="42" customWidth="1"/>
    <col min="4609" max="4609" width="52.5703125" style="42" customWidth="1"/>
    <col min="4610" max="4610" width="10" style="42" customWidth="1"/>
    <col min="4611" max="4611" width="11" style="42" customWidth="1"/>
    <col min="4612" max="4612" width="16.5703125" style="42" customWidth="1"/>
    <col min="4613" max="4862" width="9.140625" style="42"/>
    <col min="4863" max="4863" width="6.28515625" style="42" customWidth="1"/>
    <col min="4864" max="4864" width="14.42578125" style="42" customWidth="1"/>
    <col min="4865" max="4865" width="52.5703125" style="42" customWidth="1"/>
    <col min="4866" max="4866" width="10" style="42" customWidth="1"/>
    <col min="4867" max="4867" width="11" style="42" customWidth="1"/>
    <col min="4868" max="4868" width="16.5703125" style="42" customWidth="1"/>
    <col min="4869" max="5118" width="9.140625" style="42"/>
    <col min="5119" max="5119" width="6.28515625" style="42" customWidth="1"/>
    <col min="5120" max="5120" width="14.42578125" style="42" customWidth="1"/>
    <col min="5121" max="5121" width="52.5703125" style="42" customWidth="1"/>
    <col min="5122" max="5122" width="10" style="42" customWidth="1"/>
    <col min="5123" max="5123" width="11" style="42" customWidth="1"/>
    <col min="5124" max="5124" width="16.5703125" style="42" customWidth="1"/>
    <col min="5125" max="5374" width="9.140625" style="42"/>
    <col min="5375" max="5375" width="6.28515625" style="42" customWidth="1"/>
    <col min="5376" max="5376" width="14.42578125" style="42" customWidth="1"/>
    <col min="5377" max="5377" width="52.5703125" style="42" customWidth="1"/>
    <col min="5378" max="5378" width="10" style="42" customWidth="1"/>
    <col min="5379" max="5379" width="11" style="42" customWidth="1"/>
    <col min="5380" max="5380" width="16.5703125" style="42" customWidth="1"/>
    <col min="5381" max="5630" width="9.140625" style="42"/>
    <col min="5631" max="5631" width="6.28515625" style="42" customWidth="1"/>
    <col min="5632" max="5632" width="14.42578125" style="42" customWidth="1"/>
    <col min="5633" max="5633" width="52.5703125" style="42" customWidth="1"/>
    <col min="5634" max="5634" width="10" style="42" customWidth="1"/>
    <col min="5635" max="5635" width="11" style="42" customWidth="1"/>
    <col min="5636" max="5636" width="16.5703125" style="42" customWidth="1"/>
    <col min="5637" max="5886" width="9.140625" style="42"/>
    <col min="5887" max="5887" width="6.28515625" style="42" customWidth="1"/>
    <col min="5888" max="5888" width="14.42578125" style="42" customWidth="1"/>
    <col min="5889" max="5889" width="52.5703125" style="42" customWidth="1"/>
    <col min="5890" max="5890" width="10" style="42" customWidth="1"/>
    <col min="5891" max="5891" width="11" style="42" customWidth="1"/>
    <col min="5892" max="5892" width="16.5703125" style="42" customWidth="1"/>
    <col min="5893" max="6142" width="9.140625" style="42"/>
    <col min="6143" max="6143" width="6.28515625" style="42" customWidth="1"/>
    <col min="6144" max="6144" width="14.42578125" style="42" customWidth="1"/>
    <col min="6145" max="6145" width="52.5703125" style="42" customWidth="1"/>
    <col min="6146" max="6146" width="10" style="42" customWidth="1"/>
    <col min="6147" max="6147" width="11" style="42" customWidth="1"/>
    <col min="6148" max="6148" width="16.5703125" style="42" customWidth="1"/>
    <col min="6149" max="6398" width="9.140625" style="42"/>
    <col min="6399" max="6399" width="6.28515625" style="42" customWidth="1"/>
    <col min="6400" max="6400" width="14.42578125" style="42" customWidth="1"/>
    <col min="6401" max="6401" width="52.5703125" style="42" customWidth="1"/>
    <col min="6402" max="6402" width="10" style="42" customWidth="1"/>
    <col min="6403" max="6403" width="11" style="42" customWidth="1"/>
    <col min="6404" max="6404" width="16.5703125" style="42" customWidth="1"/>
    <col min="6405" max="6654" width="9.140625" style="42"/>
    <col min="6655" max="6655" width="6.28515625" style="42" customWidth="1"/>
    <col min="6656" max="6656" width="14.42578125" style="42" customWidth="1"/>
    <col min="6657" max="6657" width="52.5703125" style="42" customWidth="1"/>
    <col min="6658" max="6658" width="10" style="42" customWidth="1"/>
    <col min="6659" max="6659" width="11" style="42" customWidth="1"/>
    <col min="6660" max="6660" width="16.5703125" style="42" customWidth="1"/>
    <col min="6661" max="6910" width="9.140625" style="42"/>
    <col min="6911" max="6911" width="6.28515625" style="42" customWidth="1"/>
    <col min="6912" max="6912" width="14.42578125" style="42" customWidth="1"/>
    <col min="6913" max="6913" width="52.5703125" style="42" customWidth="1"/>
    <col min="6914" max="6914" width="10" style="42" customWidth="1"/>
    <col min="6915" max="6915" width="11" style="42" customWidth="1"/>
    <col min="6916" max="6916" width="16.5703125" style="42" customWidth="1"/>
    <col min="6917" max="7166" width="9.140625" style="42"/>
    <col min="7167" max="7167" width="6.28515625" style="42" customWidth="1"/>
    <col min="7168" max="7168" width="14.42578125" style="42" customWidth="1"/>
    <col min="7169" max="7169" width="52.5703125" style="42" customWidth="1"/>
    <col min="7170" max="7170" width="10" style="42" customWidth="1"/>
    <col min="7171" max="7171" width="11" style="42" customWidth="1"/>
    <col min="7172" max="7172" width="16.5703125" style="42" customWidth="1"/>
    <col min="7173" max="7422" width="9.140625" style="42"/>
    <col min="7423" max="7423" width="6.28515625" style="42" customWidth="1"/>
    <col min="7424" max="7424" width="14.42578125" style="42" customWidth="1"/>
    <col min="7425" max="7425" width="52.5703125" style="42" customWidth="1"/>
    <col min="7426" max="7426" width="10" style="42" customWidth="1"/>
    <col min="7427" max="7427" width="11" style="42" customWidth="1"/>
    <col min="7428" max="7428" width="16.5703125" style="42" customWidth="1"/>
    <col min="7429" max="7678" width="9.140625" style="42"/>
    <col min="7679" max="7679" width="6.28515625" style="42" customWidth="1"/>
    <col min="7680" max="7680" width="14.42578125" style="42" customWidth="1"/>
    <col min="7681" max="7681" width="52.5703125" style="42" customWidth="1"/>
    <col min="7682" max="7682" width="10" style="42" customWidth="1"/>
    <col min="7683" max="7683" width="11" style="42" customWidth="1"/>
    <col min="7684" max="7684" width="16.5703125" style="42" customWidth="1"/>
    <col min="7685" max="7934" width="9.140625" style="42"/>
    <col min="7935" max="7935" width="6.28515625" style="42" customWidth="1"/>
    <col min="7936" max="7936" width="14.42578125" style="42" customWidth="1"/>
    <col min="7937" max="7937" width="52.5703125" style="42" customWidth="1"/>
    <col min="7938" max="7938" width="10" style="42" customWidth="1"/>
    <col min="7939" max="7939" width="11" style="42" customWidth="1"/>
    <col min="7940" max="7940" width="16.5703125" style="42" customWidth="1"/>
    <col min="7941" max="8190" width="9.140625" style="42"/>
    <col min="8191" max="8191" width="6.28515625" style="42" customWidth="1"/>
    <col min="8192" max="8192" width="14.42578125" style="42" customWidth="1"/>
    <col min="8193" max="8193" width="52.5703125" style="42" customWidth="1"/>
    <col min="8194" max="8194" width="10" style="42" customWidth="1"/>
    <col min="8195" max="8195" width="11" style="42" customWidth="1"/>
    <col min="8196" max="8196" width="16.5703125" style="42" customWidth="1"/>
    <col min="8197" max="8446" width="9.140625" style="42"/>
    <col min="8447" max="8447" width="6.28515625" style="42" customWidth="1"/>
    <col min="8448" max="8448" width="14.42578125" style="42" customWidth="1"/>
    <col min="8449" max="8449" width="52.5703125" style="42" customWidth="1"/>
    <col min="8450" max="8450" width="10" style="42" customWidth="1"/>
    <col min="8451" max="8451" width="11" style="42" customWidth="1"/>
    <col min="8452" max="8452" width="16.5703125" style="42" customWidth="1"/>
    <col min="8453" max="8702" width="9.140625" style="42"/>
    <col min="8703" max="8703" width="6.28515625" style="42" customWidth="1"/>
    <col min="8704" max="8704" width="14.42578125" style="42" customWidth="1"/>
    <col min="8705" max="8705" width="52.5703125" style="42" customWidth="1"/>
    <col min="8706" max="8706" width="10" style="42" customWidth="1"/>
    <col min="8707" max="8707" width="11" style="42" customWidth="1"/>
    <col min="8708" max="8708" width="16.5703125" style="42" customWidth="1"/>
    <col min="8709" max="8958" width="9.140625" style="42"/>
    <col min="8959" max="8959" width="6.28515625" style="42" customWidth="1"/>
    <col min="8960" max="8960" width="14.42578125" style="42" customWidth="1"/>
    <col min="8961" max="8961" width="52.5703125" style="42" customWidth="1"/>
    <col min="8962" max="8962" width="10" style="42" customWidth="1"/>
    <col min="8963" max="8963" width="11" style="42" customWidth="1"/>
    <col min="8964" max="8964" width="16.5703125" style="42" customWidth="1"/>
    <col min="8965" max="9214" width="9.140625" style="42"/>
    <col min="9215" max="9215" width="6.28515625" style="42" customWidth="1"/>
    <col min="9216" max="9216" width="14.42578125" style="42" customWidth="1"/>
    <col min="9217" max="9217" width="52.5703125" style="42" customWidth="1"/>
    <col min="9218" max="9218" width="10" style="42" customWidth="1"/>
    <col min="9219" max="9219" width="11" style="42" customWidth="1"/>
    <col min="9220" max="9220" width="16.5703125" style="42" customWidth="1"/>
    <col min="9221" max="9470" width="9.140625" style="42"/>
    <col min="9471" max="9471" width="6.28515625" style="42" customWidth="1"/>
    <col min="9472" max="9472" width="14.42578125" style="42" customWidth="1"/>
    <col min="9473" max="9473" width="52.5703125" style="42" customWidth="1"/>
    <col min="9474" max="9474" width="10" style="42" customWidth="1"/>
    <col min="9475" max="9475" width="11" style="42" customWidth="1"/>
    <col min="9476" max="9476" width="16.5703125" style="42" customWidth="1"/>
    <col min="9477" max="9726" width="9.140625" style="42"/>
    <col min="9727" max="9727" width="6.28515625" style="42" customWidth="1"/>
    <col min="9728" max="9728" width="14.42578125" style="42" customWidth="1"/>
    <col min="9729" max="9729" width="52.5703125" style="42" customWidth="1"/>
    <col min="9730" max="9730" width="10" style="42" customWidth="1"/>
    <col min="9731" max="9731" width="11" style="42" customWidth="1"/>
    <col min="9732" max="9732" width="16.5703125" style="42" customWidth="1"/>
    <col min="9733" max="9982" width="9.140625" style="42"/>
    <col min="9983" max="9983" width="6.28515625" style="42" customWidth="1"/>
    <col min="9984" max="9984" width="14.42578125" style="42" customWidth="1"/>
    <col min="9985" max="9985" width="52.5703125" style="42" customWidth="1"/>
    <col min="9986" max="9986" width="10" style="42" customWidth="1"/>
    <col min="9987" max="9987" width="11" style="42" customWidth="1"/>
    <col min="9988" max="9988" width="16.5703125" style="42" customWidth="1"/>
    <col min="9989" max="10238" width="9.140625" style="42"/>
    <col min="10239" max="10239" width="6.28515625" style="42" customWidth="1"/>
    <col min="10240" max="10240" width="14.42578125" style="42" customWidth="1"/>
    <col min="10241" max="10241" width="52.5703125" style="42" customWidth="1"/>
    <col min="10242" max="10242" width="10" style="42" customWidth="1"/>
    <col min="10243" max="10243" width="11" style="42" customWidth="1"/>
    <col min="10244" max="10244" width="16.5703125" style="42" customWidth="1"/>
    <col min="10245" max="10494" width="9.140625" style="42"/>
    <col min="10495" max="10495" width="6.28515625" style="42" customWidth="1"/>
    <col min="10496" max="10496" width="14.42578125" style="42" customWidth="1"/>
    <col min="10497" max="10497" width="52.5703125" style="42" customWidth="1"/>
    <col min="10498" max="10498" width="10" style="42" customWidth="1"/>
    <col min="10499" max="10499" width="11" style="42" customWidth="1"/>
    <col min="10500" max="10500" width="16.5703125" style="42" customWidth="1"/>
    <col min="10501" max="10750" width="9.140625" style="42"/>
    <col min="10751" max="10751" width="6.28515625" style="42" customWidth="1"/>
    <col min="10752" max="10752" width="14.42578125" style="42" customWidth="1"/>
    <col min="10753" max="10753" width="52.5703125" style="42" customWidth="1"/>
    <col min="10754" max="10754" width="10" style="42" customWidth="1"/>
    <col min="10755" max="10755" width="11" style="42" customWidth="1"/>
    <col min="10756" max="10756" width="16.5703125" style="42" customWidth="1"/>
    <col min="10757" max="11006" width="9.140625" style="42"/>
    <col min="11007" max="11007" width="6.28515625" style="42" customWidth="1"/>
    <col min="11008" max="11008" width="14.42578125" style="42" customWidth="1"/>
    <col min="11009" max="11009" width="52.5703125" style="42" customWidth="1"/>
    <col min="11010" max="11010" width="10" style="42" customWidth="1"/>
    <col min="11011" max="11011" width="11" style="42" customWidth="1"/>
    <col min="11012" max="11012" width="16.5703125" style="42" customWidth="1"/>
    <col min="11013" max="11262" width="9.140625" style="42"/>
    <col min="11263" max="11263" width="6.28515625" style="42" customWidth="1"/>
    <col min="11264" max="11264" width="14.42578125" style="42" customWidth="1"/>
    <col min="11265" max="11265" width="52.5703125" style="42" customWidth="1"/>
    <col min="11266" max="11266" width="10" style="42" customWidth="1"/>
    <col min="11267" max="11267" width="11" style="42" customWidth="1"/>
    <col min="11268" max="11268" width="16.5703125" style="42" customWidth="1"/>
    <col min="11269" max="11518" width="9.140625" style="42"/>
    <col min="11519" max="11519" width="6.28515625" style="42" customWidth="1"/>
    <col min="11520" max="11520" width="14.42578125" style="42" customWidth="1"/>
    <col min="11521" max="11521" width="52.5703125" style="42" customWidth="1"/>
    <col min="11522" max="11522" width="10" style="42" customWidth="1"/>
    <col min="11523" max="11523" width="11" style="42" customWidth="1"/>
    <col min="11524" max="11524" width="16.5703125" style="42" customWidth="1"/>
    <col min="11525" max="11774" width="9.140625" style="42"/>
    <col min="11775" max="11775" width="6.28515625" style="42" customWidth="1"/>
    <col min="11776" max="11776" width="14.42578125" style="42" customWidth="1"/>
    <col min="11777" max="11777" width="52.5703125" style="42" customWidth="1"/>
    <col min="11778" max="11778" width="10" style="42" customWidth="1"/>
    <col min="11779" max="11779" width="11" style="42" customWidth="1"/>
    <col min="11780" max="11780" width="16.5703125" style="42" customWidth="1"/>
    <col min="11781" max="12030" width="9.140625" style="42"/>
    <col min="12031" max="12031" width="6.28515625" style="42" customWidth="1"/>
    <col min="12032" max="12032" width="14.42578125" style="42" customWidth="1"/>
    <col min="12033" max="12033" width="52.5703125" style="42" customWidth="1"/>
    <col min="12034" max="12034" width="10" style="42" customWidth="1"/>
    <col min="12035" max="12035" width="11" style="42" customWidth="1"/>
    <col min="12036" max="12036" width="16.5703125" style="42" customWidth="1"/>
    <col min="12037" max="12286" width="9.140625" style="42"/>
    <col min="12287" max="12287" width="6.28515625" style="42" customWidth="1"/>
    <col min="12288" max="12288" width="14.42578125" style="42" customWidth="1"/>
    <col min="12289" max="12289" width="52.5703125" style="42" customWidth="1"/>
    <col min="12290" max="12290" width="10" style="42" customWidth="1"/>
    <col min="12291" max="12291" width="11" style="42" customWidth="1"/>
    <col min="12292" max="12292" width="16.5703125" style="42" customWidth="1"/>
    <col min="12293" max="12542" width="9.140625" style="42"/>
    <col min="12543" max="12543" width="6.28515625" style="42" customWidth="1"/>
    <col min="12544" max="12544" width="14.42578125" style="42" customWidth="1"/>
    <col min="12545" max="12545" width="52.5703125" style="42" customWidth="1"/>
    <col min="12546" max="12546" width="10" style="42" customWidth="1"/>
    <col min="12547" max="12547" width="11" style="42" customWidth="1"/>
    <col min="12548" max="12548" width="16.5703125" style="42" customWidth="1"/>
    <col min="12549" max="12798" width="9.140625" style="42"/>
    <col min="12799" max="12799" width="6.28515625" style="42" customWidth="1"/>
    <col min="12800" max="12800" width="14.42578125" style="42" customWidth="1"/>
    <col min="12801" max="12801" width="52.5703125" style="42" customWidth="1"/>
    <col min="12802" max="12802" width="10" style="42" customWidth="1"/>
    <col min="12803" max="12803" width="11" style="42" customWidth="1"/>
    <col min="12804" max="12804" width="16.5703125" style="42" customWidth="1"/>
    <col min="12805" max="13054" width="9.140625" style="42"/>
    <col min="13055" max="13055" width="6.28515625" style="42" customWidth="1"/>
    <col min="13056" max="13056" width="14.42578125" style="42" customWidth="1"/>
    <col min="13057" max="13057" width="52.5703125" style="42" customWidth="1"/>
    <col min="13058" max="13058" width="10" style="42" customWidth="1"/>
    <col min="13059" max="13059" width="11" style="42" customWidth="1"/>
    <col min="13060" max="13060" width="16.5703125" style="42" customWidth="1"/>
    <col min="13061" max="13310" width="9.140625" style="42"/>
    <col min="13311" max="13311" width="6.28515625" style="42" customWidth="1"/>
    <col min="13312" max="13312" width="14.42578125" style="42" customWidth="1"/>
    <col min="13313" max="13313" width="52.5703125" style="42" customWidth="1"/>
    <col min="13314" max="13314" width="10" style="42" customWidth="1"/>
    <col min="13315" max="13315" width="11" style="42" customWidth="1"/>
    <col min="13316" max="13316" width="16.5703125" style="42" customWidth="1"/>
    <col min="13317" max="13566" width="9.140625" style="42"/>
    <col min="13567" max="13567" width="6.28515625" style="42" customWidth="1"/>
    <col min="13568" max="13568" width="14.42578125" style="42" customWidth="1"/>
    <col min="13569" max="13569" width="52.5703125" style="42" customWidth="1"/>
    <col min="13570" max="13570" width="10" style="42" customWidth="1"/>
    <col min="13571" max="13571" width="11" style="42" customWidth="1"/>
    <col min="13572" max="13572" width="16.5703125" style="42" customWidth="1"/>
    <col min="13573" max="13822" width="9.140625" style="42"/>
    <col min="13823" max="13823" width="6.28515625" style="42" customWidth="1"/>
    <col min="13824" max="13824" width="14.42578125" style="42" customWidth="1"/>
    <col min="13825" max="13825" width="52.5703125" style="42" customWidth="1"/>
    <col min="13826" max="13826" width="10" style="42" customWidth="1"/>
    <col min="13827" max="13827" width="11" style="42" customWidth="1"/>
    <col min="13828" max="13828" width="16.5703125" style="42" customWidth="1"/>
    <col min="13829" max="14078" width="9.140625" style="42"/>
    <col min="14079" max="14079" width="6.28515625" style="42" customWidth="1"/>
    <col min="14080" max="14080" width="14.42578125" style="42" customWidth="1"/>
    <col min="14081" max="14081" width="52.5703125" style="42" customWidth="1"/>
    <col min="14082" max="14082" width="10" style="42" customWidth="1"/>
    <col min="14083" max="14083" width="11" style="42" customWidth="1"/>
    <col min="14084" max="14084" width="16.5703125" style="42" customWidth="1"/>
    <col min="14085" max="14334" width="9.140625" style="42"/>
    <col min="14335" max="14335" width="6.28515625" style="42" customWidth="1"/>
    <col min="14336" max="14336" width="14.42578125" style="42" customWidth="1"/>
    <col min="14337" max="14337" width="52.5703125" style="42" customWidth="1"/>
    <col min="14338" max="14338" width="10" style="42" customWidth="1"/>
    <col min="14339" max="14339" width="11" style="42" customWidth="1"/>
    <col min="14340" max="14340" width="16.5703125" style="42" customWidth="1"/>
    <col min="14341" max="14590" width="9.140625" style="42"/>
    <col min="14591" max="14591" width="6.28515625" style="42" customWidth="1"/>
    <col min="14592" max="14592" width="14.42578125" style="42" customWidth="1"/>
    <col min="14593" max="14593" width="52.5703125" style="42" customWidth="1"/>
    <col min="14594" max="14594" width="10" style="42" customWidth="1"/>
    <col min="14595" max="14595" width="11" style="42" customWidth="1"/>
    <col min="14596" max="14596" width="16.5703125" style="42" customWidth="1"/>
    <col min="14597" max="14846" width="9.140625" style="42"/>
    <col min="14847" max="14847" width="6.28515625" style="42" customWidth="1"/>
    <col min="14848" max="14848" width="14.42578125" style="42" customWidth="1"/>
    <col min="14849" max="14849" width="52.5703125" style="42" customWidth="1"/>
    <col min="14850" max="14850" width="10" style="42" customWidth="1"/>
    <col min="14851" max="14851" width="11" style="42" customWidth="1"/>
    <col min="14852" max="14852" width="16.5703125" style="42" customWidth="1"/>
    <col min="14853" max="15102" width="9.140625" style="42"/>
    <col min="15103" max="15103" width="6.28515625" style="42" customWidth="1"/>
    <col min="15104" max="15104" width="14.42578125" style="42" customWidth="1"/>
    <col min="15105" max="15105" width="52.5703125" style="42" customWidth="1"/>
    <col min="15106" max="15106" width="10" style="42" customWidth="1"/>
    <col min="15107" max="15107" width="11" style="42" customWidth="1"/>
    <col min="15108" max="15108" width="16.5703125" style="42" customWidth="1"/>
    <col min="15109" max="15358" width="9.140625" style="42"/>
    <col min="15359" max="15359" width="6.28515625" style="42" customWidth="1"/>
    <col min="15360" max="15360" width="14.42578125" style="42" customWidth="1"/>
    <col min="15361" max="15361" width="52.5703125" style="42" customWidth="1"/>
    <col min="15362" max="15362" width="10" style="42" customWidth="1"/>
    <col min="15363" max="15363" width="11" style="42" customWidth="1"/>
    <col min="15364" max="15364" width="16.5703125" style="42" customWidth="1"/>
    <col min="15365" max="15614" width="9.140625" style="42"/>
    <col min="15615" max="15615" width="6.28515625" style="42" customWidth="1"/>
    <col min="15616" max="15616" width="14.42578125" style="42" customWidth="1"/>
    <col min="15617" max="15617" width="52.5703125" style="42" customWidth="1"/>
    <col min="15618" max="15618" width="10" style="42" customWidth="1"/>
    <col min="15619" max="15619" width="11" style="42" customWidth="1"/>
    <col min="15620" max="15620" width="16.5703125" style="42" customWidth="1"/>
    <col min="15621" max="15870" width="9.140625" style="42"/>
    <col min="15871" max="15871" width="6.28515625" style="42" customWidth="1"/>
    <col min="15872" max="15872" width="14.42578125" style="42" customWidth="1"/>
    <col min="15873" max="15873" width="52.5703125" style="42" customWidth="1"/>
    <col min="15874" max="15874" width="10" style="42" customWidth="1"/>
    <col min="15875" max="15875" width="11" style="42" customWidth="1"/>
    <col min="15876" max="15876" width="16.5703125" style="42" customWidth="1"/>
    <col min="15877" max="16126" width="9.140625" style="42"/>
    <col min="16127" max="16127" width="6.28515625" style="42" customWidth="1"/>
    <col min="16128" max="16128" width="14.42578125" style="42" customWidth="1"/>
    <col min="16129" max="16129" width="52.5703125" style="42" customWidth="1"/>
    <col min="16130" max="16130" width="10" style="42" customWidth="1"/>
    <col min="16131" max="16131" width="11" style="42" customWidth="1"/>
    <col min="16132" max="16132" width="16.5703125" style="42" customWidth="1"/>
    <col min="16133" max="16384" width="9.140625" style="42"/>
  </cols>
  <sheetData>
    <row r="1" spans="1:15" s="2" customFormat="1" ht="18" thickTop="1" thickBot="1">
      <c r="A1" s="1"/>
      <c r="F1" s="3" t="s">
        <v>0</v>
      </c>
      <c r="G1" s="62"/>
      <c r="H1" s="42"/>
      <c r="I1" s="42"/>
      <c r="J1" s="15"/>
      <c r="K1" s="62"/>
      <c r="L1" s="62"/>
      <c r="M1" s="16"/>
      <c r="N1" s="278" t="s">
        <v>19</v>
      </c>
      <c r="O1" s="279"/>
    </row>
    <row r="2" spans="1:15" s="2" customFormat="1" ht="16.5" customHeight="1" thickTop="1">
      <c r="A2" s="262" t="s">
        <v>38</v>
      </c>
      <c r="B2" s="262"/>
      <c r="C2" s="262"/>
      <c r="D2" s="262"/>
      <c r="E2" s="262"/>
      <c r="F2" s="262"/>
      <c r="G2" s="281" t="s">
        <v>39</v>
      </c>
      <c r="H2" s="281"/>
      <c r="I2" s="281"/>
      <c r="J2" s="281"/>
      <c r="K2" s="281"/>
      <c r="L2" s="281"/>
      <c r="M2" s="281"/>
      <c r="N2" s="281"/>
      <c r="O2" s="281"/>
    </row>
    <row r="3" spans="1:15">
      <c r="G3" s="62"/>
      <c r="J3" s="15"/>
      <c r="K3" s="62"/>
      <c r="L3" s="62"/>
      <c r="M3" s="16"/>
      <c r="N3" s="16"/>
    </row>
    <row r="4" spans="1:15">
      <c r="A4" s="263" t="s">
        <v>1</v>
      </c>
      <c r="B4" s="263"/>
      <c r="C4" s="42" t="s">
        <v>2</v>
      </c>
      <c r="G4" s="67" t="s">
        <v>1</v>
      </c>
      <c r="I4" s="42" t="s">
        <v>2</v>
      </c>
      <c r="J4" s="15"/>
      <c r="K4" s="62"/>
      <c r="L4" s="62"/>
      <c r="M4" s="16"/>
      <c r="N4" s="16"/>
    </row>
    <row r="5" spans="1:15">
      <c r="A5" s="263" t="s">
        <v>3</v>
      </c>
      <c r="B5" s="263"/>
      <c r="C5" s="42" t="s">
        <v>32</v>
      </c>
      <c r="G5" s="67" t="s">
        <v>3</v>
      </c>
      <c r="I5" s="42" t="s">
        <v>32</v>
      </c>
      <c r="J5" s="15"/>
      <c r="K5" s="62"/>
      <c r="L5" s="62"/>
      <c r="M5" s="16"/>
      <c r="N5" s="16"/>
    </row>
    <row r="6" spans="1:15">
      <c r="A6" s="263" t="s">
        <v>4</v>
      </c>
      <c r="B6" s="263"/>
      <c r="C6" s="42" t="s">
        <v>97</v>
      </c>
      <c r="G6" s="67" t="s">
        <v>4</v>
      </c>
      <c r="I6" s="42" t="s">
        <v>97</v>
      </c>
      <c r="J6" s="15"/>
      <c r="K6" s="62"/>
      <c r="L6" s="62"/>
      <c r="M6" s="16"/>
      <c r="N6" s="16"/>
    </row>
    <row r="7" spans="1:15">
      <c r="A7" s="263" t="s">
        <v>5</v>
      </c>
      <c r="B7" s="263"/>
      <c r="C7" s="42" t="s">
        <v>79</v>
      </c>
      <c r="G7" s="67" t="s">
        <v>5</v>
      </c>
      <c r="I7" s="42" t="s">
        <v>79</v>
      </c>
      <c r="J7" s="15"/>
      <c r="K7" s="62"/>
      <c r="L7" s="62"/>
      <c r="M7" s="16"/>
      <c r="N7" s="16"/>
    </row>
    <row r="8" spans="1:15">
      <c r="G8" s="62"/>
      <c r="J8" s="15"/>
      <c r="K8" s="62"/>
      <c r="L8" s="62"/>
      <c r="M8" s="16"/>
      <c r="N8" s="16"/>
    </row>
    <row r="9" spans="1:15" ht="22.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66" t="s">
        <v>10</v>
      </c>
      <c r="G9" s="266" t="s">
        <v>6</v>
      </c>
      <c r="H9" s="267" t="s">
        <v>7</v>
      </c>
      <c r="I9" s="268"/>
      <c r="J9" s="282" t="s">
        <v>8</v>
      </c>
      <c r="K9" s="254" t="s">
        <v>20</v>
      </c>
      <c r="L9" s="255"/>
      <c r="M9" s="275"/>
      <c r="N9" s="264" t="s">
        <v>21</v>
      </c>
      <c r="O9" s="266" t="s">
        <v>22</v>
      </c>
    </row>
    <row r="10" spans="1:15" ht="22.5" customHeight="1">
      <c r="A10" s="266"/>
      <c r="B10" s="269"/>
      <c r="C10" s="270"/>
      <c r="D10" s="266"/>
      <c r="E10" s="272"/>
      <c r="F10" s="266"/>
      <c r="G10" s="266"/>
      <c r="H10" s="269"/>
      <c r="I10" s="270"/>
      <c r="J10" s="282"/>
      <c r="K10" s="32" t="s">
        <v>23</v>
      </c>
      <c r="L10" s="66" t="s">
        <v>24</v>
      </c>
      <c r="M10" s="18" t="s">
        <v>25</v>
      </c>
      <c r="N10" s="265"/>
      <c r="O10" s="266"/>
    </row>
    <row r="11" spans="1:15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>E11-1</f>
        <v>-5</v>
      </c>
      <c r="G11" s="5">
        <v>-1</v>
      </c>
      <c r="H11" s="286">
        <f>G11-1</f>
        <v>-2</v>
      </c>
      <c r="I11" s="287"/>
      <c r="J11" s="19">
        <f>H11-1</f>
        <v>-3</v>
      </c>
      <c r="K11" s="5">
        <f>J11-1</f>
        <v>-4</v>
      </c>
      <c r="L11" s="5">
        <f>K11-1</f>
        <v>-5</v>
      </c>
      <c r="M11" s="20" t="s">
        <v>26</v>
      </c>
      <c r="N11" s="20" t="s">
        <v>27</v>
      </c>
      <c r="O11" s="21" t="s">
        <v>28</v>
      </c>
    </row>
    <row r="12" spans="1:15" ht="18" customHeight="1">
      <c r="A12" s="37"/>
      <c r="B12" s="38" t="s">
        <v>62</v>
      </c>
      <c r="C12" s="39"/>
      <c r="D12" s="40"/>
      <c r="E12" s="40"/>
      <c r="F12" s="40"/>
      <c r="G12" s="22"/>
      <c r="H12" s="300" t="s">
        <v>62</v>
      </c>
      <c r="I12" s="301"/>
      <c r="J12" s="6"/>
      <c r="K12" s="7"/>
      <c r="L12" s="7"/>
      <c r="M12" s="24"/>
      <c r="N12" s="24"/>
      <c r="O12" s="23"/>
    </row>
    <row r="13" spans="1:15" ht="34.5" customHeight="1">
      <c r="A13" s="24">
        <v>1</v>
      </c>
      <c r="B13" s="252" t="s">
        <v>80</v>
      </c>
      <c r="C13" s="253"/>
      <c r="D13" s="6" t="s">
        <v>81</v>
      </c>
      <c r="E13" s="7">
        <v>1</v>
      </c>
      <c r="F13" s="33"/>
      <c r="G13" s="22">
        <f t="shared" ref="G13:H21" si="0">A13</f>
        <v>1</v>
      </c>
      <c r="H13" s="252" t="str">
        <f t="shared" si="0"/>
        <v>Melakukan pengecekan dan perbaikan pada naskah desain penelitian Balitbangda Prov. Jambi 2021</v>
      </c>
      <c r="I13" s="253"/>
      <c r="J13" s="6" t="str">
        <f t="shared" ref="J13:K21" si="1">D13</f>
        <v>laporan</v>
      </c>
      <c r="K13" s="7">
        <f t="shared" si="1"/>
        <v>1</v>
      </c>
      <c r="L13" s="7">
        <f>K13</f>
        <v>1</v>
      </c>
      <c r="M13" s="24">
        <v>100</v>
      </c>
      <c r="N13" s="24">
        <v>96</v>
      </c>
      <c r="O13" s="23"/>
    </row>
    <row r="14" spans="1:15" ht="20.25" customHeight="1">
      <c r="A14" s="24">
        <v>2</v>
      </c>
      <c r="B14" s="252" t="s">
        <v>83</v>
      </c>
      <c r="C14" s="253"/>
      <c r="D14" s="6" t="s">
        <v>84</v>
      </c>
      <c r="E14" s="7">
        <v>4</v>
      </c>
      <c r="F14" s="33"/>
      <c r="G14" s="22">
        <f t="shared" si="0"/>
        <v>2</v>
      </c>
      <c r="H14" s="252" t="str">
        <f t="shared" si="0"/>
        <v>Membuat analisis ringkasan publikasi Produksi Tanaman Biofarmaka Jambi 2020</v>
      </c>
      <c r="I14" s="253"/>
      <c r="J14" s="6" t="str">
        <f t="shared" si="1"/>
        <v>halaman</v>
      </c>
      <c r="K14" s="7">
        <f t="shared" si="1"/>
        <v>4</v>
      </c>
      <c r="L14" s="7">
        <f t="shared" ref="L14:L21" si="2">K14</f>
        <v>4</v>
      </c>
      <c r="M14" s="24">
        <v>100</v>
      </c>
      <c r="N14" s="24">
        <v>96</v>
      </c>
      <c r="O14" s="23"/>
    </row>
    <row r="15" spans="1:15" ht="33" customHeight="1">
      <c r="A15" s="24">
        <v>3</v>
      </c>
      <c r="B15" s="252" t="s">
        <v>85</v>
      </c>
      <c r="C15" s="253"/>
      <c r="D15" s="6" t="s">
        <v>84</v>
      </c>
      <c r="E15" s="7">
        <v>4</v>
      </c>
      <c r="F15" s="33"/>
      <c r="G15" s="22">
        <f t="shared" si="0"/>
        <v>3</v>
      </c>
      <c r="H15" s="252" t="str">
        <f t="shared" si="0"/>
        <v>Membuat bab pendahuluan/penjelasan publikasi Produksi Tanaman Biofarmaka Jambi 2020</v>
      </c>
      <c r="I15" s="253"/>
      <c r="J15" s="6" t="str">
        <f t="shared" si="1"/>
        <v>halaman</v>
      </c>
      <c r="K15" s="7">
        <f t="shared" si="1"/>
        <v>4</v>
      </c>
      <c r="L15" s="7">
        <f t="shared" si="2"/>
        <v>4</v>
      </c>
      <c r="M15" s="24">
        <v>100</v>
      </c>
      <c r="N15" s="24">
        <v>96</v>
      </c>
      <c r="O15" s="23"/>
    </row>
    <row r="16" spans="1:15" ht="18" customHeight="1">
      <c r="A16" s="24">
        <v>4</v>
      </c>
      <c r="B16" s="252" t="s">
        <v>89</v>
      </c>
      <c r="C16" s="253"/>
      <c r="D16" s="6" t="s">
        <v>87</v>
      </c>
      <c r="E16" s="7">
        <v>5</v>
      </c>
      <c r="F16" s="33"/>
      <c r="G16" s="22">
        <f t="shared" si="0"/>
        <v>4</v>
      </c>
      <c r="H16" s="252" t="str">
        <f t="shared" si="0"/>
        <v>Membuat tabel-tabel untuk publikasi di bagian ringkasan</v>
      </c>
      <c r="I16" s="253"/>
      <c r="J16" s="6" t="str">
        <f t="shared" si="1"/>
        <v>tabel</v>
      </c>
      <c r="K16" s="7">
        <f t="shared" si="1"/>
        <v>5</v>
      </c>
      <c r="L16" s="7">
        <f t="shared" si="2"/>
        <v>5</v>
      </c>
      <c r="M16" s="24">
        <v>100</v>
      </c>
      <c r="N16" s="24">
        <v>96</v>
      </c>
      <c r="O16" s="23"/>
    </row>
    <row r="17" spans="1:15" ht="18" customHeight="1">
      <c r="A17" s="24">
        <v>5</v>
      </c>
      <c r="B17" s="252" t="s">
        <v>90</v>
      </c>
      <c r="C17" s="253"/>
      <c r="D17" s="6" t="s">
        <v>88</v>
      </c>
      <c r="E17" s="7">
        <v>4</v>
      </c>
      <c r="F17" s="33"/>
      <c r="G17" s="22">
        <f t="shared" si="0"/>
        <v>5</v>
      </c>
      <c r="H17" s="252" t="str">
        <f t="shared" si="0"/>
        <v>Membuat grafik/gambar untuk publikasi di bagian ringkasan</v>
      </c>
      <c r="I17" s="253"/>
      <c r="J17" s="6" t="str">
        <f t="shared" si="1"/>
        <v>gambar</v>
      </c>
      <c r="K17" s="7">
        <f t="shared" si="1"/>
        <v>4</v>
      </c>
      <c r="L17" s="7">
        <f t="shared" si="2"/>
        <v>4</v>
      </c>
      <c r="M17" s="24">
        <v>100</v>
      </c>
      <c r="N17" s="24">
        <v>96</v>
      </c>
      <c r="O17" s="23"/>
    </row>
    <row r="18" spans="1:15" ht="17.25" customHeight="1">
      <c r="A18" s="24">
        <v>6</v>
      </c>
      <c r="B18" s="252" t="s">
        <v>86</v>
      </c>
      <c r="C18" s="253"/>
      <c r="D18" s="6" t="s">
        <v>18</v>
      </c>
      <c r="E18" s="7">
        <v>13</v>
      </c>
      <c r="F18" s="33"/>
      <c r="G18" s="22">
        <f t="shared" si="0"/>
        <v>6</v>
      </c>
      <c r="H18" s="252" t="str">
        <f t="shared" si="0"/>
        <v>Melakukan entri RPH triwulan 1 2021</v>
      </c>
      <c r="I18" s="253"/>
      <c r="J18" s="6" t="str">
        <f t="shared" si="1"/>
        <v>dok</v>
      </c>
      <c r="K18" s="7">
        <f t="shared" si="1"/>
        <v>13</v>
      </c>
      <c r="L18" s="7">
        <f t="shared" si="2"/>
        <v>13</v>
      </c>
      <c r="M18" s="24">
        <v>100</v>
      </c>
      <c r="N18" s="24">
        <v>96</v>
      </c>
      <c r="O18" s="23"/>
    </row>
    <row r="19" spans="1:15" ht="35.25" customHeight="1">
      <c r="A19" s="24">
        <v>7</v>
      </c>
      <c r="B19" s="252" t="s">
        <v>95</v>
      </c>
      <c r="C19" s="253"/>
      <c r="D19" s="6" t="s">
        <v>87</v>
      </c>
      <c r="E19" s="7">
        <v>20</v>
      </c>
      <c r="F19" s="33"/>
      <c r="G19" s="22">
        <f t="shared" si="0"/>
        <v>7</v>
      </c>
      <c r="H19" s="252" t="str">
        <f t="shared" si="0"/>
        <v>Membuat tabel-tabel lampiran pada Publikasi Produksi Tanaman Biofarmaka Jambi 2020</v>
      </c>
      <c r="I19" s="253"/>
      <c r="J19" s="6" t="str">
        <f t="shared" si="1"/>
        <v>tabel</v>
      </c>
      <c r="K19" s="7">
        <f t="shared" si="1"/>
        <v>20</v>
      </c>
      <c r="L19" s="7">
        <f t="shared" si="2"/>
        <v>20</v>
      </c>
      <c r="M19" s="24">
        <v>100</v>
      </c>
      <c r="N19" s="24">
        <v>96</v>
      </c>
      <c r="O19" s="23"/>
    </row>
    <row r="20" spans="1:15" ht="18.75" customHeight="1">
      <c r="A20" s="24">
        <v>8</v>
      </c>
      <c r="B20" s="252" t="s">
        <v>96</v>
      </c>
      <c r="C20" s="253"/>
      <c r="D20" s="6" t="s">
        <v>18</v>
      </c>
      <c r="E20" s="7">
        <v>2</v>
      </c>
      <c r="F20" s="33"/>
      <c r="G20" s="22">
        <f>A20</f>
        <v>8</v>
      </c>
      <c r="H20" s="252" t="str">
        <f t="shared" si="0"/>
        <v>Melakukan entri perkebunan triwulanan tahun 2020</v>
      </c>
      <c r="I20" s="253"/>
      <c r="J20" s="6" t="str">
        <f t="shared" si="1"/>
        <v>dok</v>
      </c>
      <c r="K20" s="7">
        <f t="shared" si="1"/>
        <v>2</v>
      </c>
      <c r="L20" s="7">
        <f t="shared" si="2"/>
        <v>2</v>
      </c>
      <c r="M20" s="24">
        <v>100</v>
      </c>
      <c r="N20" s="24">
        <v>96</v>
      </c>
      <c r="O20" s="23"/>
    </row>
    <row r="21" spans="1:15" ht="18.75" customHeight="1">
      <c r="A21" s="24">
        <v>9</v>
      </c>
      <c r="B21" s="252" t="s">
        <v>100</v>
      </c>
      <c r="C21" s="253"/>
      <c r="D21" s="6" t="s">
        <v>18</v>
      </c>
      <c r="E21" s="7">
        <v>5</v>
      </c>
      <c r="F21" s="33"/>
      <c r="G21" s="22">
        <f>A21</f>
        <v>9</v>
      </c>
      <c r="H21" s="252" t="str">
        <f t="shared" si="0"/>
        <v>Monitoring pemasukan dokumen Perkebunan Triwulan 1 2021</v>
      </c>
      <c r="I21" s="253"/>
      <c r="J21" s="6" t="str">
        <f t="shared" si="1"/>
        <v>dok</v>
      </c>
      <c r="K21" s="7">
        <f t="shared" si="1"/>
        <v>5</v>
      </c>
      <c r="L21" s="7">
        <f t="shared" si="2"/>
        <v>5</v>
      </c>
      <c r="M21" s="24">
        <v>100</v>
      </c>
      <c r="N21" s="24">
        <v>96</v>
      </c>
      <c r="O21" s="23"/>
    </row>
    <row r="22" spans="1:15" ht="11.25" customHeight="1">
      <c r="A22" s="24"/>
      <c r="B22" s="252"/>
      <c r="C22" s="253"/>
      <c r="D22" s="6"/>
      <c r="E22" s="7"/>
      <c r="F22" s="33"/>
      <c r="G22" s="22"/>
      <c r="H22" s="64"/>
      <c r="I22" s="65"/>
      <c r="J22" s="6"/>
      <c r="K22" s="7"/>
      <c r="L22" s="7"/>
      <c r="M22" s="24"/>
      <c r="N22" s="24"/>
      <c r="O22" s="23"/>
    </row>
    <row r="23" spans="1:15" ht="18.75" customHeight="1">
      <c r="A23" s="24"/>
      <c r="B23" s="68" t="s">
        <v>63</v>
      </c>
      <c r="C23" s="65"/>
      <c r="D23" s="6"/>
      <c r="E23" s="7"/>
      <c r="F23" s="33"/>
      <c r="G23" s="22"/>
      <c r="H23" s="302" t="s">
        <v>63</v>
      </c>
      <c r="I23" s="303"/>
      <c r="J23" s="6"/>
      <c r="K23" s="7"/>
      <c r="L23" s="7"/>
      <c r="M23" s="24"/>
      <c r="N23" s="24"/>
      <c r="O23" s="23"/>
    </row>
    <row r="24" spans="1:15" ht="32.25" customHeight="1">
      <c r="A24" s="24">
        <v>1</v>
      </c>
      <c r="B24" s="252" t="s">
        <v>101</v>
      </c>
      <c r="C24" s="253"/>
      <c r="D24" s="6" t="s">
        <v>35</v>
      </c>
      <c r="E24" s="7">
        <v>2</v>
      </c>
      <c r="F24" s="33"/>
      <c r="G24" s="22">
        <v>1</v>
      </c>
      <c r="H24" s="252" t="s">
        <v>101</v>
      </c>
      <c r="I24" s="253"/>
      <c r="J24" s="6" t="s">
        <v>35</v>
      </c>
      <c r="K24" s="7">
        <v>2</v>
      </c>
      <c r="L24" s="7">
        <v>2</v>
      </c>
      <c r="M24" s="24">
        <v>100</v>
      </c>
      <c r="N24" s="24">
        <v>96</v>
      </c>
      <c r="O24" s="23"/>
    </row>
    <row r="25" spans="1:15" ht="18" customHeight="1">
      <c r="A25" s="41"/>
      <c r="B25" s="292"/>
      <c r="C25" s="293"/>
      <c r="D25" s="41"/>
      <c r="E25" s="41"/>
      <c r="F25" s="34"/>
      <c r="G25" s="254" t="s">
        <v>29</v>
      </c>
      <c r="H25" s="255"/>
      <c r="I25" s="255"/>
      <c r="J25" s="255"/>
      <c r="K25" s="255"/>
      <c r="L25" s="275"/>
      <c r="M25" s="55">
        <f>AVERAGE(M13:M24)</f>
        <v>100</v>
      </c>
      <c r="N25" s="55">
        <f>AVERAGE(N13:N24)</f>
        <v>96</v>
      </c>
      <c r="O25" s="290"/>
    </row>
    <row r="26" spans="1:15" ht="18" customHeight="1">
      <c r="A26" s="254" t="s">
        <v>12</v>
      </c>
      <c r="B26" s="255"/>
      <c r="C26" s="255"/>
      <c r="D26" s="255"/>
      <c r="E26" s="255"/>
      <c r="F26" s="8"/>
      <c r="G26" s="254" t="s">
        <v>30</v>
      </c>
      <c r="H26" s="255"/>
      <c r="I26" s="255"/>
      <c r="J26" s="255"/>
      <c r="K26" s="255"/>
      <c r="L26" s="275"/>
      <c r="M26" s="276">
        <f>AVERAGE(M25:N25)</f>
        <v>98</v>
      </c>
      <c r="N26" s="277"/>
      <c r="O26" s="291"/>
    </row>
    <row r="27" spans="1:15">
      <c r="A27" s="63"/>
      <c r="B27" s="9"/>
      <c r="C27" s="9"/>
      <c r="D27" s="9"/>
      <c r="E27" s="9"/>
      <c r="F27" s="10"/>
      <c r="G27" s="63"/>
      <c r="H27" s="9"/>
      <c r="I27" s="9"/>
      <c r="J27" s="61"/>
      <c r="K27" s="63"/>
      <c r="L27" s="63"/>
      <c r="M27" s="25"/>
      <c r="N27" s="25"/>
      <c r="O27" s="10"/>
    </row>
    <row r="28" spans="1:15">
      <c r="A28" s="63"/>
      <c r="B28" s="11" t="s">
        <v>13</v>
      </c>
      <c r="D28" s="9"/>
      <c r="F28" s="10"/>
      <c r="G28" s="63"/>
      <c r="H28" s="11" t="s">
        <v>31</v>
      </c>
      <c r="I28" s="17"/>
      <c r="J28" s="61"/>
      <c r="K28" s="62"/>
      <c r="L28" s="62"/>
      <c r="M28" s="25"/>
      <c r="N28" s="25"/>
      <c r="O28" s="10"/>
    </row>
    <row r="29" spans="1:15">
      <c r="A29" s="63"/>
      <c r="B29" s="9" t="s">
        <v>60</v>
      </c>
      <c r="D29" s="9"/>
      <c r="F29" s="10"/>
      <c r="G29" s="63"/>
      <c r="H29" s="9" t="s">
        <v>102</v>
      </c>
      <c r="I29" s="63"/>
      <c r="J29" s="61"/>
      <c r="K29" s="62"/>
      <c r="L29" s="62"/>
      <c r="M29" s="25"/>
      <c r="N29" s="25"/>
      <c r="O29" s="10"/>
    </row>
    <row r="30" spans="1:15" ht="8.25" customHeight="1">
      <c r="A30" s="63"/>
      <c r="B30" s="9"/>
      <c r="C30" s="9"/>
      <c r="D30" s="9"/>
      <c r="E30" s="9"/>
      <c r="F30" s="10"/>
      <c r="G30" s="63"/>
      <c r="H30" s="9"/>
      <c r="I30" s="9"/>
      <c r="J30" s="61"/>
      <c r="K30" s="63"/>
      <c r="L30" s="63"/>
      <c r="M30" s="25"/>
      <c r="N30" s="25"/>
      <c r="O30" s="10"/>
    </row>
    <row r="31" spans="1:15">
      <c r="A31" s="63"/>
      <c r="B31" s="280" t="s">
        <v>14</v>
      </c>
      <c r="C31" s="280"/>
      <c r="D31" s="280" t="s">
        <v>15</v>
      </c>
      <c r="E31" s="280"/>
      <c r="F31" s="280"/>
      <c r="G31" s="63"/>
      <c r="H31" s="280" t="s">
        <v>14</v>
      </c>
      <c r="I31" s="280"/>
      <c r="J31" s="61"/>
      <c r="K31" s="62"/>
      <c r="L31" s="280" t="s">
        <v>15</v>
      </c>
      <c r="M31" s="280"/>
      <c r="N31" s="280"/>
      <c r="O31" s="280"/>
    </row>
    <row r="32" spans="1:15" ht="43.5" customHeight="1">
      <c r="A32" s="63"/>
      <c r="B32" s="62"/>
      <c r="C32" s="62"/>
      <c r="D32" s="9"/>
      <c r="E32" s="63"/>
      <c r="G32" s="63"/>
      <c r="H32" s="285"/>
      <c r="I32" s="285"/>
      <c r="J32" s="15"/>
      <c r="K32" s="63"/>
      <c r="L32" s="63"/>
      <c r="M32" s="62"/>
      <c r="N32" s="25"/>
      <c r="O32" s="10"/>
    </row>
    <row r="33" spans="1:15">
      <c r="A33" s="63"/>
      <c r="B33" s="284" t="s">
        <v>33</v>
      </c>
      <c r="C33" s="284"/>
      <c r="D33" s="284" t="s">
        <v>16</v>
      </c>
      <c r="E33" s="284"/>
      <c r="F33" s="284"/>
      <c r="G33" s="63"/>
      <c r="H33" s="284" t="s">
        <v>33</v>
      </c>
      <c r="I33" s="284"/>
      <c r="J33" s="61"/>
      <c r="K33" s="62"/>
      <c r="L33" s="284" t="s">
        <v>16</v>
      </c>
      <c r="M33" s="284"/>
      <c r="N33" s="284"/>
      <c r="O33" s="284"/>
    </row>
    <row r="34" spans="1:15">
      <c r="B34" s="280" t="s">
        <v>17</v>
      </c>
      <c r="C34" s="280"/>
      <c r="D34" s="283" t="s">
        <v>208</v>
      </c>
      <c r="E34" s="283"/>
      <c r="F34" s="283"/>
      <c r="G34" s="63"/>
      <c r="H34" s="280" t="s">
        <v>17</v>
      </c>
      <c r="I34" s="280"/>
      <c r="J34" s="61"/>
      <c r="K34" s="62"/>
      <c r="L34" s="283" t="s">
        <v>208</v>
      </c>
      <c r="M34" s="283"/>
      <c r="N34" s="283"/>
      <c r="O34" s="283"/>
    </row>
    <row r="35" spans="1:15">
      <c r="A35" s="63"/>
      <c r="B35" s="9"/>
      <c r="C35" s="9"/>
      <c r="D35" s="9"/>
      <c r="E35" s="10"/>
    </row>
  </sheetData>
  <mergeCells count="62">
    <mergeCell ref="B34:C34"/>
    <mergeCell ref="D34:F34"/>
    <mergeCell ref="H34:I34"/>
    <mergeCell ref="L34:O34"/>
    <mergeCell ref="B31:C31"/>
    <mergeCell ref="D31:F31"/>
    <mergeCell ref="H31:I31"/>
    <mergeCell ref="L31:O31"/>
    <mergeCell ref="H32:I32"/>
    <mergeCell ref="B33:C33"/>
    <mergeCell ref="D33:F33"/>
    <mergeCell ref="H33:I33"/>
    <mergeCell ref="L33:O33"/>
    <mergeCell ref="B25:C25"/>
    <mergeCell ref="G25:L25"/>
    <mergeCell ref="O25:O26"/>
    <mergeCell ref="A26:E26"/>
    <mergeCell ref="G26:L26"/>
    <mergeCell ref="M26:N26"/>
    <mergeCell ref="H23:I23"/>
    <mergeCell ref="B24:C24"/>
    <mergeCell ref="H24:I24"/>
    <mergeCell ref="B22:C22"/>
    <mergeCell ref="B21:C21"/>
    <mergeCell ref="H21:I21"/>
    <mergeCell ref="B18:C18"/>
    <mergeCell ref="H18:I18"/>
    <mergeCell ref="B19:C19"/>
    <mergeCell ref="H19:I19"/>
    <mergeCell ref="B20:C20"/>
    <mergeCell ref="H20:I20"/>
    <mergeCell ref="B15:C15"/>
    <mergeCell ref="H15:I15"/>
    <mergeCell ref="B16:C16"/>
    <mergeCell ref="H16:I16"/>
    <mergeCell ref="B17:C17"/>
    <mergeCell ref="H17:I17"/>
    <mergeCell ref="B14:C14"/>
    <mergeCell ref="H14:I14"/>
    <mergeCell ref="G9:G10"/>
    <mergeCell ref="H9:I10"/>
    <mergeCell ref="J9:J10"/>
    <mergeCell ref="B11:C11"/>
    <mergeCell ref="H11:I11"/>
    <mergeCell ref="H12:I12"/>
    <mergeCell ref="B13:C13"/>
    <mergeCell ref="H13:I13"/>
    <mergeCell ref="K9:M9"/>
    <mergeCell ref="N9:N10"/>
    <mergeCell ref="O9:O10"/>
    <mergeCell ref="A7:B7"/>
    <mergeCell ref="A9:A10"/>
    <mergeCell ref="B9:C10"/>
    <mergeCell ref="D9:D10"/>
    <mergeCell ref="E9:E10"/>
    <mergeCell ref="F9:F10"/>
    <mergeCell ref="A6:B6"/>
    <mergeCell ref="N1:O1"/>
    <mergeCell ref="A2:F2"/>
    <mergeCell ref="G2:O2"/>
    <mergeCell ref="A4:B4"/>
    <mergeCell ref="A5:B5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0" orientation="landscape" horizontalDpi="4294967293" r:id="rId1"/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view="pageBreakPreview" topLeftCell="D37" zoomScale="90" zoomScaleNormal="100" zoomScaleSheetLayoutView="90" workbookViewId="0">
      <selection activeCell="I51" sqref="I51"/>
    </sheetView>
  </sheetViews>
  <sheetFormatPr defaultRowHeight="14.25"/>
  <cols>
    <col min="1" max="1" width="6.28515625" style="77" customWidth="1"/>
    <col min="2" max="2" width="14.42578125" style="42" customWidth="1"/>
    <col min="3" max="3" width="63.140625" style="42" customWidth="1"/>
    <col min="4" max="4" width="10" style="42" customWidth="1"/>
    <col min="5" max="5" width="11" style="42" customWidth="1"/>
    <col min="6" max="6" width="16.5703125" style="42" customWidth="1"/>
    <col min="7" max="7" width="7.140625" style="42" customWidth="1"/>
    <col min="8" max="8" width="9.140625" style="42"/>
    <col min="9" max="9" width="67.28515625" style="42" customWidth="1"/>
    <col min="10" max="254" width="9.140625" style="42"/>
    <col min="255" max="255" width="6.28515625" style="42" customWidth="1"/>
    <col min="256" max="256" width="14.42578125" style="42" customWidth="1"/>
    <col min="257" max="257" width="52.5703125" style="42" customWidth="1"/>
    <col min="258" max="258" width="10" style="42" customWidth="1"/>
    <col min="259" max="259" width="11" style="42" customWidth="1"/>
    <col min="260" max="260" width="16.5703125" style="42" customWidth="1"/>
    <col min="261" max="510" width="9.140625" style="42"/>
    <col min="511" max="511" width="6.28515625" style="42" customWidth="1"/>
    <col min="512" max="512" width="14.42578125" style="42" customWidth="1"/>
    <col min="513" max="513" width="52.5703125" style="42" customWidth="1"/>
    <col min="514" max="514" width="10" style="42" customWidth="1"/>
    <col min="515" max="515" width="11" style="42" customWidth="1"/>
    <col min="516" max="516" width="16.5703125" style="42" customWidth="1"/>
    <col min="517" max="766" width="9.140625" style="42"/>
    <col min="767" max="767" width="6.28515625" style="42" customWidth="1"/>
    <col min="768" max="768" width="14.42578125" style="42" customWidth="1"/>
    <col min="769" max="769" width="52.5703125" style="42" customWidth="1"/>
    <col min="770" max="770" width="10" style="42" customWidth="1"/>
    <col min="771" max="771" width="11" style="42" customWidth="1"/>
    <col min="772" max="772" width="16.5703125" style="42" customWidth="1"/>
    <col min="773" max="1022" width="9.140625" style="42"/>
    <col min="1023" max="1023" width="6.28515625" style="42" customWidth="1"/>
    <col min="1024" max="1024" width="14.42578125" style="42" customWidth="1"/>
    <col min="1025" max="1025" width="52.5703125" style="42" customWidth="1"/>
    <col min="1026" max="1026" width="10" style="42" customWidth="1"/>
    <col min="1027" max="1027" width="11" style="42" customWidth="1"/>
    <col min="1028" max="1028" width="16.5703125" style="42" customWidth="1"/>
    <col min="1029" max="1278" width="9.140625" style="42"/>
    <col min="1279" max="1279" width="6.28515625" style="42" customWidth="1"/>
    <col min="1280" max="1280" width="14.42578125" style="42" customWidth="1"/>
    <col min="1281" max="1281" width="52.5703125" style="42" customWidth="1"/>
    <col min="1282" max="1282" width="10" style="42" customWidth="1"/>
    <col min="1283" max="1283" width="11" style="42" customWidth="1"/>
    <col min="1284" max="1284" width="16.5703125" style="42" customWidth="1"/>
    <col min="1285" max="1534" width="9.140625" style="42"/>
    <col min="1535" max="1535" width="6.28515625" style="42" customWidth="1"/>
    <col min="1536" max="1536" width="14.42578125" style="42" customWidth="1"/>
    <col min="1537" max="1537" width="52.5703125" style="42" customWidth="1"/>
    <col min="1538" max="1538" width="10" style="42" customWidth="1"/>
    <col min="1539" max="1539" width="11" style="42" customWidth="1"/>
    <col min="1540" max="1540" width="16.5703125" style="42" customWidth="1"/>
    <col min="1541" max="1790" width="9.140625" style="42"/>
    <col min="1791" max="1791" width="6.28515625" style="42" customWidth="1"/>
    <col min="1792" max="1792" width="14.42578125" style="42" customWidth="1"/>
    <col min="1793" max="1793" width="52.5703125" style="42" customWidth="1"/>
    <col min="1794" max="1794" width="10" style="42" customWidth="1"/>
    <col min="1795" max="1795" width="11" style="42" customWidth="1"/>
    <col min="1796" max="1796" width="16.5703125" style="42" customWidth="1"/>
    <col min="1797" max="2046" width="9.140625" style="42"/>
    <col min="2047" max="2047" width="6.28515625" style="42" customWidth="1"/>
    <col min="2048" max="2048" width="14.42578125" style="42" customWidth="1"/>
    <col min="2049" max="2049" width="52.5703125" style="42" customWidth="1"/>
    <col min="2050" max="2050" width="10" style="42" customWidth="1"/>
    <col min="2051" max="2051" width="11" style="42" customWidth="1"/>
    <col min="2052" max="2052" width="16.5703125" style="42" customWidth="1"/>
    <col min="2053" max="2302" width="9.140625" style="42"/>
    <col min="2303" max="2303" width="6.28515625" style="42" customWidth="1"/>
    <col min="2304" max="2304" width="14.42578125" style="42" customWidth="1"/>
    <col min="2305" max="2305" width="52.5703125" style="42" customWidth="1"/>
    <col min="2306" max="2306" width="10" style="42" customWidth="1"/>
    <col min="2307" max="2307" width="11" style="42" customWidth="1"/>
    <col min="2308" max="2308" width="16.5703125" style="42" customWidth="1"/>
    <col min="2309" max="2558" width="9.140625" style="42"/>
    <col min="2559" max="2559" width="6.28515625" style="42" customWidth="1"/>
    <col min="2560" max="2560" width="14.42578125" style="42" customWidth="1"/>
    <col min="2561" max="2561" width="52.5703125" style="42" customWidth="1"/>
    <col min="2562" max="2562" width="10" style="42" customWidth="1"/>
    <col min="2563" max="2563" width="11" style="42" customWidth="1"/>
    <col min="2564" max="2564" width="16.5703125" style="42" customWidth="1"/>
    <col min="2565" max="2814" width="9.140625" style="42"/>
    <col min="2815" max="2815" width="6.28515625" style="42" customWidth="1"/>
    <col min="2816" max="2816" width="14.42578125" style="42" customWidth="1"/>
    <col min="2817" max="2817" width="52.5703125" style="42" customWidth="1"/>
    <col min="2818" max="2818" width="10" style="42" customWidth="1"/>
    <col min="2819" max="2819" width="11" style="42" customWidth="1"/>
    <col min="2820" max="2820" width="16.5703125" style="42" customWidth="1"/>
    <col min="2821" max="3070" width="9.140625" style="42"/>
    <col min="3071" max="3071" width="6.28515625" style="42" customWidth="1"/>
    <col min="3072" max="3072" width="14.42578125" style="42" customWidth="1"/>
    <col min="3073" max="3073" width="52.5703125" style="42" customWidth="1"/>
    <col min="3074" max="3074" width="10" style="42" customWidth="1"/>
    <col min="3075" max="3075" width="11" style="42" customWidth="1"/>
    <col min="3076" max="3076" width="16.5703125" style="42" customWidth="1"/>
    <col min="3077" max="3326" width="9.140625" style="42"/>
    <col min="3327" max="3327" width="6.28515625" style="42" customWidth="1"/>
    <col min="3328" max="3328" width="14.42578125" style="42" customWidth="1"/>
    <col min="3329" max="3329" width="52.5703125" style="42" customWidth="1"/>
    <col min="3330" max="3330" width="10" style="42" customWidth="1"/>
    <col min="3331" max="3331" width="11" style="42" customWidth="1"/>
    <col min="3332" max="3332" width="16.5703125" style="42" customWidth="1"/>
    <col min="3333" max="3582" width="9.140625" style="42"/>
    <col min="3583" max="3583" width="6.28515625" style="42" customWidth="1"/>
    <col min="3584" max="3584" width="14.42578125" style="42" customWidth="1"/>
    <col min="3585" max="3585" width="52.5703125" style="42" customWidth="1"/>
    <col min="3586" max="3586" width="10" style="42" customWidth="1"/>
    <col min="3587" max="3587" width="11" style="42" customWidth="1"/>
    <col min="3588" max="3588" width="16.5703125" style="42" customWidth="1"/>
    <col min="3589" max="3838" width="9.140625" style="42"/>
    <col min="3839" max="3839" width="6.28515625" style="42" customWidth="1"/>
    <col min="3840" max="3840" width="14.42578125" style="42" customWidth="1"/>
    <col min="3841" max="3841" width="52.5703125" style="42" customWidth="1"/>
    <col min="3842" max="3842" width="10" style="42" customWidth="1"/>
    <col min="3843" max="3843" width="11" style="42" customWidth="1"/>
    <col min="3844" max="3844" width="16.5703125" style="42" customWidth="1"/>
    <col min="3845" max="4094" width="9.140625" style="42"/>
    <col min="4095" max="4095" width="6.28515625" style="42" customWidth="1"/>
    <col min="4096" max="4096" width="14.42578125" style="42" customWidth="1"/>
    <col min="4097" max="4097" width="52.5703125" style="42" customWidth="1"/>
    <col min="4098" max="4098" width="10" style="42" customWidth="1"/>
    <col min="4099" max="4099" width="11" style="42" customWidth="1"/>
    <col min="4100" max="4100" width="16.5703125" style="42" customWidth="1"/>
    <col min="4101" max="4350" width="9.140625" style="42"/>
    <col min="4351" max="4351" width="6.28515625" style="42" customWidth="1"/>
    <col min="4352" max="4352" width="14.42578125" style="42" customWidth="1"/>
    <col min="4353" max="4353" width="52.5703125" style="42" customWidth="1"/>
    <col min="4354" max="4354" width="10" style="42" customWidth="1"/>
    <col min="4355" max="4355" width="11" style="42" customWidth="1"/>
    <col min="4356" max="4356" width="16.5703125" style="42" customWidth="1"/>
    <col min="4357" max="4606" width="9.140625" style="42"/>
    <col min="4607" max="4607" width="6.28515625" style="42" customWidth="1"/>
    <col min="4608" max="4608" width="14.42578125" style="42" customWidth="1"/>
    <col min="4609" max="4609" width="52.5703125" style="42" customWidth="1"/>
    <col min="4610" max="4610" width="10" style="42" customWidth="1"/>
    <col min="4611" max="4611" width="11" style="42" customWidth="1"/>
    <col min="4612" max="4612" width="16.5703125" style="42" customWidth="1"/>
    <col min="4613" max="4862" width="9.140625" style="42"/>
    <col min="4863" max="4863" width="6.28515625" style="42" customWidth="1"/>
    <col min="4864" max="4864" width="14.42578125" style="42" customWidth="1"/>
    <col min="4865" max="4865" width="52.5703125" style="42" customWidth="1"/>
    <col min="4866" max="4866" width="10" style="42" customWidth="1"/>
    <col min="4867" max="4867" width="11" style="42" customWidth="1"/>
    <col min="4868" max="4868" width="16.5703125" style="42" customWidth="1"/>
    <col min="4869" max="5118" width="9.140625" style="42"/>
    <col min="5119" max="5119" width="6.28515625" style="42" customWidth="1"/>
    <col min="5120" max="5120" width="14.42578125" style="42" customWidth="1"/>
    <col min="5121" max="5121" width="52.5703125" style="42" customWidth="1"/>
    <col min="5122" max="5122" width="10" style="42" customWidth="1"/>
    <col min="5123" max="5123" width="11" style="42" customWidth="1"/>
    <col min="5124" max="5124" width="16.5703125" style="42" customWidth="1"/>
    <col min="5125" max="5374" width="9.140625" style="42"/>
    <col min="5375" max="5375" width="6.28515625" style="42" customWidth="1"/>
    <col min="5376" max="5376" width="14.42578125" style="42" customWidth="1"/>
    <col min="5377" max="5377" width="52.5703125" style="42" customWidth="1"/>
    <col min="5378" max="5378" width="10" style="42" customWidth="1"/>
    <col min="5379" max="5379" width="11" style="42" customWidth="1"/>
    <col min="5380" max="5380" width="16.5703125" style="42" customWidth="1"/>
    <col min="5381" max="5630" width="9.140625" style="42"/>
    <col min="5631" max="5631" width="6.28515625" style="42" customWidth="1"/>
    <col min="5632" max="5632" width="14.42578125" style="42" customWidth="1"/>
    <col min="5633" max="5633" width="52.5703125" style="42" customWidth="1"/>
    <col min="5634" max="5634" width="10" style="42" customWidth="1"/>
    <col min="5635" max="5635" width="11" style="42" customWidth="1"/>
    <col min="5636" max="5636" width="16.5703125" style="42" customWidth="1"/>
    <col min="5637" max="5886" width="9.140625" style="42"/>
    <col min="5887" max="5887" width="6.28515625" style="42" customWidth="1"/>
    <col min="5888" max="5888" width="14.42578125" style="42" customWidth="1"/>
    <col min="5889" max="5889" width="52.5703125" style="42" customWidth="1"/>
    <col min="5890" max="5890" width="10" style="42" customWidth="1"/>
    <col min="5891" max="5891" width="11" style="42" customWidth="1"/>
    <col min="5892" max="5892" width="16.5703125" style="42" customWidth="1"/>
    <col min="5893" max="6142" width="9.140625" style="42"/>
    <col min="6143" max="6143" width="6.28515625" style="42" customWidth="1"/>
    <col min="6144" max="6144" width="14.42578125" style="42" customWidth="1"/>
    <col min="6145" max="6145" width="52.5703125" style="42" customWidth="1"/>
    <col min="6146" max="6146" width="10" style="42" customWidth="1"/>
    <col min="6147" max="6147" width="11" style="42" customWidth="1"/>
    <col min="6148" max="6148" width="16.5703125" style="42" customWidth="1"/>
    <col min="6149" max="6398" width="9.140625" style="42"/>
    <col min="6399" max="6399" width="6.28515625" style="42" customWidth="1"/>
    <col min="6400" max="6400" width="14.42578125" style="42" customWidth="1"/>
    <col min="6401" max="6401" width="52.5703125" style="42" customWidth="1"/>
    <col min="6402" max="6402" width="10" style="42" customWidth="1"/>
    <col min="6403" max="6403" width="11" style="42" customWidth="1"/>
    <col min="6404" max="6404" width="16.5703125" style="42" customWidth="1"/>
    <col min="6405" max="6654" width="9.140625" style="42"/>
    <col min="6655" max="6655" width="6.28515625" style="42" customWidth="1"/>
    <col min="6656" max="6656" width="14.42578125" style="42" customWidth="1"/>
    <col min="6657" max="6657" width="52.5703125" style="42" customWidth="1"/>
    <col min="6658" max="6658" width="10" style="42" customWidth="1"/>
    <col min="6659" max="6659" width="11" style="42" customWidth="1"/>
    <col min="6660" max="6660" width="16.5703125" style="42" customWidth="1"/>
    <col min="6661" max="6910" width="9.140625" style="42"/>
    <col min="6911" max="6911" width="6.28515625" style="42" customWidth="1"/>
    <col min="6912" max="6912" width="14.42578125" style="42" customWidth="1"/>
    <col min="6913" max="6913" width="52.5703125" style="42" customWidth="1"/>
    <col min="6914" max="6914" width="10" style="42" customWidth="1"/>
    <col min="6915" max="6915" width="11" style="42" customWidth="1"/>
    <col min="6916" max="6916" width="16.5703125" style="42" customWidth="1"/>
    <col min="6917" max="7166" width="9.140625" style="42"/>
    <col min="7167" max="7167" width="6.28515625" style="42" customWidth="1"/>
    <col min="7168" max="7168" width="14.42578125" style="42" customWidth="1"/>
    <col min="7169" max="7169" width="52.5703125" style="42" customWidth="1"/>
    <col min="7170" max="7170" width="10" style="42" customWidth="1"/>
    <col min="7171" max="7171" width="11" style="42" customWidth="1"/>
    <col min="7172" max="7172" width="16.5703125" style="42" customWidth="1"/>
    <col min="7173" max="7422" width="9.140625" style="42"/>
    <col min="7423" max="7423" width="6.28515625" style="42" customWidth="1"/>
    <col min="7424" max="7424" width="14.42578125" style="42" customWidth="1"/>
    <col min="7425" max="7425" width="52.5703125" style="42" customWidth="1"/>
    <col min="7426" max="7426" width="10" style="42" customWidth="1"/>
    <col min="7427" max="7427" width="11" style="42" customWidth="1"/>
    <col min="7428" max="7428" width="16.5703125" style="42" customWidth="1"/>
    <col min="7429" max="7678" width="9.140625" style="42"/>
    <col min="7679" max="7679" width="6.28515625" style="42" customWidth="1"/>
    <col min="7680" max="7680" width="14.42578125" style="42" customWidth="1"/>
    <col min="7681" max="7681" width="52.5703125" style="42" customWidth="1"/>
    <col min="7682" max="7682" width="10" style="42" customWidth="1"/>
    <col min="7683" max="7683" width="11" style="42" customWidth="1"/>
    <col min="7684" max="7684" width="16.5703125" style="42" customWidth="1"/>
    <col min="7685" max="7934" width="9.140625" style="42"/>
    <col min="7935" max="7935" width="6.28515625" style="42" customWidth="1"/>
    <col min="7936" max="7936" width="14.42578125" style="42" customWidth="1"/>
    <col min="7937" max="7937" width="52.5703125" style="42" customWidth="1"/>
    <col min="7938" max="7938" width="10" style="42" customWidth="1"/>
    <col min="7939" max="7939" width="11" style="42" customWidth="1"/>
    <col min="7940" max="7940" width="16.5703125" style="42" customWidth="1"/>
    <col min="7941" max="8190" width="9.140625" style="42"/>
    <col min="8191" max="8191" width="6.28515625" style="42" customWidth="1"/>
    <col min="8192" max="8192" width="14.42578125" style="42" customWidth="1"/>
    <col min="8193" max="8193" width="52.5703125" style="42" customWidth="1"/>
    <col min="8194" max="8194" width="10" style="42" customWidth="1"/>
    <col min="8195" max="8195" width="11" style="42" customWidth="1"/>
    <col min="8196" max="8196" width="16.5703125" style="42" customWidth="1"/>
    <col min="8197" max="8446" width="9.140625" style="42"/>
    <col min="8447" max="8447" width="6.28515625" style="42" customWidth="1"/>
    <col min="8448" max="8448" width="14.42578125" style="42" customWidth="1"/>
    <col min="8449" max="8449" width="52.5703125" style="42" customWidth="1"/>
    <col min="8450" max="8450" width="10" style="42" customWidth="1"/>
    <col min="8451" max="8451" width="11" style="42" customWidth="1"/>
    <col min="8452" max="8452" width="16.5703125" style="42" customWidth="1"/>
    <col min="8453" max="8702" width="9.140625" style="42"/>
    <col min="8703" max="8703" width="6.28515625" style="42" customWidth="1"/>
    <col min="8704" max="8704" width="14.42578125" style="42" customWidth="1"/>
    <col min="8705" max="8705" width="52.5703125" style="42" customWidth="1"/>
    <col min="8706" max="8706" width="10" style="42" customWidth="1"/>
    <col min="8707" max="8707" width="11" style="42" customWidth="1"/>
    <col min="8708" max="8708" width="16.5703125" style="42" customWidth="1"/>
    <col min="8709" max="8958" width="9.140625" style="42"/>
    <col min="8959" max="8959" width="6.28515625" style="42" customWidth="1"/>
    <col min="8960" max="8960" width="14.42578125" style="42" customWidth="1"/>
    <col min="8961" max="8961" width="52.5703125" style="42" customWidth="1"/>
    <col min="8962" max="8962" width="10" style="42" customWidth="1"/>
    <col min="8963" max="8963" width="11" style="42" customWidth="1"/>
    <col min="8964" max="8964" width="16.5703125" style="42" customWidth="1"/>
    <col min="8965" max="9214" width="9.140625" style="42"/>
    <col min="9215" max="9215" width="6.28515625" style="42" customWidth="1"/>
    <col min="9216" max="9216" width="14.42578125" style="42" customWidth="1"/>
    <col min="9217" max="9217" width="52.5703125" style="42" customWidth="1"/>
    <col min="9218" max="9218" width="10" style="42" customWidth="1"/>
    <col min="9219" max="9219" width="11" style="42" customWidth="1"/>
    <col min="9220" max="9220" width="16.5703125" style="42" customWidth="1"/>
    <col min="9221" max="9470" width="9.140625" style="42"/>
    <col min="9471" max="9471" width="6.28515625" style="42" customWidth="1"/>
    <col min="9472" max="9472" width="14.42578125" style="42" customWidth="1"/>
    <col min="9473" max="9473" width="52.5703125" style="42" customWidth="1"/>
    <col min="9474" max="9474" width="10" style="42" customWidth="1"/>
    <col min="9475" max="9475" width="11" style="42" customWidth="1"/>
    <col min="9476" max="9476" width="16.5703125" style="42" customWidth="1"/>
    <col min="9477" max="9726" width="9.140625" style="42"/>
    <col min="9727" max="9727" width="6.28515625" style="42" customWidth="1"/>
    <col min="9728" max="9728" width="14.42578125" style="42" customWidth="1"/>
    <col min="9729" max="9729" width="52.5703125" style="42" customWidth="1"/>
    <col min="9730" max="9730" width="10" style="42" customWidth="1"/>
    <col min="9731" max="9731" width="11" style="42" customWidth="1"/>
    <col min="9732" max="9732" width="16.5703125" style="42" customWidth="1"/>
    <col min="9733" max="9982" width="9.140625" style="42"/>
    <col min="9983" max="9983" width="6.28515625" style="42" customWidth="1"/>
    <col min="9984" max="9984" width="14.42578125" style="42" customWidth="1"/>
    <col min="9985" max="9985" width="52.5703125" style="42" customWidth="1"/>
    <col min="9986" max="9986" width="10" style="42" customWidth="1"/>
    <col min="9987" max="9987" width="11" style="42" customWidth="1"/>
    <col min="9988" max="9988" width="16.5703125" style="42" customWidth="1"/>
    <col min="9989" max="10238" width="9.140625" style="42"/>
    <col min="10239" max="10239" width="6.28515625" style="42" customWidth="1"/>
    <col min="10240" max="10240" width="14.42578125" style="42" customWidth="1"/>
    <col min="10241" max="10241" width="52.5703125" style="42" customWidth="1"/>
    <col min="10242" max="10242" width="10" style="42" customWidth="1"/>
    <col min="10243" max="10243" width="11" style="42" customWidth="1"/>
    <col min="10244" max="10244" width="16.5703125" style="42" customWidth="1"/>
    <col min="10245" max="10494" width="9.140625" style="42"/>
    <col min="10495" max="10495" width="6.28515625" style="42" customWidth="1"/>
    <col min="10496" max="10496" width="14.42578125" style="42" customWidth="1"/>
    <col min="10497" max="10497" width="52.5703125" style="42" customWidth="1"/>
    <col min="10498" max="10498" width="10" style="42" customWidth="1"/>
    <col min="10499" max="10499" width="11" style="42" customWidth="1"/>
    <col min="10500" max="10500" width="16.5703125" style="42" customWidth="1"/>
    <col min="10501" max="10750" width="9.140625" style="42"/>
    <col min="10751" max="10751" width="6.28515625" style="42" customWidth="1"/>
    <col min="10752" max="10752" width="14.42578125" style="42" customWidth="1"/>
    <col min="10753" max="10753" width="52.5703125" style="42" customWidth="1"/>
    <col min="10754" max="10754" width="10" style="42" customWidth="1"/>
    <col min="10755" max="10755" width="11" style="42" customWidth="1"/>
    <col min="10756" max="10756" width="16.5703125" style="42" customWidth="1"/>
    <col min="10757" max="11006" width="9.140625" style="42"/>
    <col min="11007" max="11007" width="6.28515625" style="42" customWidth="1"/>
    <col min="11008" max="11008" width="14.42578125" style="42" customWidth="1"/>
    <col min="11009" max="11009" width="52.5703125" style="42" customWidth="1"/>
    <col min="11010" max="11010" width="10" style="42" customWidth="1"/>
    <col min="11011" max="11011" width="11" style="42" customWidth="1"/>
    <col min="11012" max="11012" width="16.5703125" style="42" customWidth="1"/>
    <col min="11013" max="11262" width="9.140625" style="42"/>
    <col min="11263" max="11263" width="6.28515625" style="42" customWidth="1"/>
    <col min="11264" max="11264" width="14.42578125" style="42" customWidth="1"/>
    <col min="11265" max="11265" width="52.5703125" style="42" customWidth="1"/>
    <col min="11266" max="11266" width="10" style="42" customWidth="1"/>
    <col min="11267" max="11267" width="11" style="42" customWidth="1"/>
    <col min="11268" max="11268" width="16.5703125" style="42" customWidth="1"/>
    <col min="11269" max="11518" width="9.140625" style="42"/>
    <col min="11519" max="11519" width="6.28515625" style="42" customWidth="1"/>
    <col min="11520" max="11520" width="14.42578125" style="42" customWidth="1"/>
    <col min="11521" max="11521" width="52.5703125" style="42" customWidth="1"/>
    <col min="11522" max="11522" width="10" style="42" customWidth="1"/>
    <col min="11523" max="11523" width="11" style="42" customWidth="1"/>
    <col min="11524" max="11524" width="16.5703125" style="42" customWidth="1"/>
    <col min="11525" max="11774" width="9.140625" style="42"/>
    <col min="11775" max="11775" width="6.28515625" style="42" customWidth="1"/>
    <col min="11776" max="11776" width="14.42578125" style="42" customWidth="1"/>
    <col min="11777" max="11777" width="52.5703125" style="42" customWidth="1"/>
    <col min="11778" max="11778" width="10" style="42" customWidth="1"/>
    <col min="11779" max="11779" width="11" style="42" customWidth="1"/>
    <col min="11780" max="11780" width="16.5703125" style="42" customWidth="1"/>
    <col min="11781" max="12030" width="9.140625" style="42"/>
    <col min="12031" max="12031" width="6.28515625" style="42" customWidth="1"/>
    <col min="12032" max="12032" width="14.42578125" style="42" customWidth="1"/>
    <col min="12033" max="12033" width="52.5703125" style="42" customWidth="1"/>
    <col min="12034" max="12034" width="10" style="42" customWidth="1"/>
    <col min="12035" max="12035" width="11" style="42" customWidth="1"/>
    <col min="12036" max="12036" width="16.5703125" style="42" customWidth="1"/>
    <col min="12037" max="12286" width="9.140625" style="42"/>
    <col min="12287" max="12287" width="6.28515625" style="42" customWidth="1"/>
    <col min="12288" max="12288" width="14.42578125" style="42" customWidth="1"/>
    <col min="12289" max="12289" width="52.5703125" style="42" customWidth="1"/>
    <col min="12290" max="12290" width="10" style="42" customWidth="1"/>
    <col min="12291" max="12291" width="11" style="42" customWidth="1"/>
    <col min="12292" max="12292" width="16.5703125" style="42" customWidth="1"/>
    <col min="12293" max="12542" width="9.140625" style="42"/>
    <col min="12543" max="12543" width="6.28515625" style="42" customWidth="1"/>
    <col min="12544" max="12544" width="14.42578125" style="42" customWidth="1"/>
    <col min="12545" max="12545" width="52.5703125" style="42" customWidth="1"/>
    <col min="12546" max="12546" width="10" style="42" customWidth="1"/>
    <col min="12547" max="12547" width="11" style="42" customWidth="1"/>
    <col min="12548" max="12548" width="16.5703125" style="42" customWidth="1"/>
    <col min="12549" max="12798" width="9.140625" style="42"/>
    <col min="12799" max="12799" width="6.28515625" style="42" customWidth="1"/>
    <col min="12800" max="12800" width="14.42578125" style="42" customWidth="1"/>
    <col min="12801" max="12801" width="52.5703125" style="42" customWidth="1"/>
    <col min="12802" max="12802" width="10" style="42" customWidth="1"/>
    <col min="12803" max="12803" width="11" style="42" customWidth="1"/>
    <col min="12804" max="12804" width="16.5703125" style="42" customWidth="1"/>
    <col min="12805" max="13054" width="9.140625" style="42"/>
    <col min="13055" max="13055" width="6.28515625" style="42" customWidth="1"/>
    <col min="13056" max="13056" width="14.42578125" style="42" customWidth="1"/>
    <col min="13057" max="13057" width="52.5703125" style="42" customWidth="1"/>
    <col min="13058" max="13058" width="10" style="42" customWidth="1"/>
    <col min="13059" max="13059" width="11" style="42" customWidth="1"/>
    <col min="13060" max="13060" width="16.5703125" style="42" customWidth="1"/>
    <col min="13061" max="13310" width="9.140625" style="42"/>
    <col min="13311" max="13311" width="6.28515625" style="42" customWidth="1"/>
    <col min="13312" max="13312" width="14.42578125" style="42" customWidth="1"/>
    <col min="13313" max="13313" width="52.5703125" style="42" customWidth="1"/>
    <col min="13314" max="13314" width="10" style="42" customWidth="1"/>
    <col min="13315" max="13315" width="11" style="42" customWidth="1"/>
    <col min="13316" max="13316" width="16.5703125" style="42" customWidth="1"/>
    <col min="13317" max="13566" width="9.140625" style="42"/>
    <col min="13567" max="13567" width="6.28515625" style="42" customWidth="1"/>
    <col min="13568" max="13568" width="14.42578125" style="42" customWidth="1"/>
    <col min="13569" max="13569" width="52.5703125" style="42" customWidth="1"/>
    <col min="13570" max="13570" width="10" style="42" customWidth="1"/>
    <col min="13571" max="13571" width="11" style="42" customWidth="1"/>
    <col min="13572" max="13572" width="16.5703125" style="42" customWidth="1"/>
    <col min="13573" max="13822" width="9.140625" style="42"/>
    <col min="13823" max="13823" width="6.28515625" style="42" customWidth="1"/>
    <col min="13824" max="13824" width="14.42578125" style="42" customWidth="1"/>
    <col min="13825" max="13825" width="52.5703125" style="42" customWidth="1"/>
    <col min="13826" max="13826" width="10" style="42" customWidth="1"/>
    <col min="13827" max="13827" width="11" style="42" customWidth="1"/>
    <col min="13828" max="13828" width="16.5703125" style="42" customWidth="1"/>
    <col min="13829" max="14078" width="9.140625" style="42"/>
    <col min="14079" max="14079" width="6.28515625" style="42" customWidth="1"/>
    <col min="14080" max="14080" width="14.42578125" style="42" customWidth="1"/>
    <col min="14081" max="14081" width="52.5703125" style="42" customWidth="1"/>
    <col min="14082" max="14082" width="10" style="42" customWidth="1"/>
    <col min="14083" max="14083" width="11" style="42" customWidth="1"/>
    <col min="14084" max="14084" width="16.5703125" style="42" customWidth="1"/>
    <col min="14085" max="14334" width="9.140625" style="42"/>
    <col min="14335" max="14335" width="6.28515625" style="42" customWidth="1"/>
    <col min="14336" max="14336" width="14.42578125" style="42" customWidth="1"/>
    <col min="14337" max="14337" width="52.5703125" style="42" customWidth="1"/>
    <col min="14338" max="14338" width="10" style="42" customWidth="1"/>
    <col min="14339" max="14339" width="11" style="42" customWidth="1"/>
    <col min="14340" max="14340" width="16.5703125" style="42" customWidth="1"/>
    <col min="14341" max="14590" width="9.140625" style="42"/>
    <col min="14591" max="14591" width="6.28515625" style="42" customWidth="1"/>
    <col min="14592" max="14592" width="14.42578125" style="42" customWidth="1"/>
    <col min="14593" max="14593" width="52.5703125" style="42" customWidth="1"/>
    <col min="14594" max="14594" width="10" style="42" customWidth="1"/>
    <col min="14595" max="14595" width="11" style="42" customWidth="1"/>
    <col min="14596" max="14596" width="16.5703125" style="42" customWidth="1"/>
    <col min="14597" max="14846" width="9.140625" style="42"/>
    <col min="14847" max="14847" width="6.28515625" style="42" customWidth="1"/>
    <col min="14848" max="14848" width="14.42578125" style="42" customWidth="1"/>
    <col min="14849" max="14849" width="52.5703125" style="42" customWidth="1"/>
    <col min="14850" max="14850" width="10" style="42" customWidth="1"/>
    <col min="14851" max="14851" width="11" style="42" customWidth="1"/>
    <col min="14852" max="14852" width="16.5703125" style="42" customWidth="1"/>
    <col min="14853" max="15102" width="9.140625" style="42"/>
    <col min="15103" max="15103" width="6.28515625" style="42" customWidth="1"/>
    <col min="15104" max="15104" width="14.42578125" style="42" customWidth="1"/>
    <col min="15105" max="15105" width="52.5703125" style="42" customWidth="1"/>
    <col min="15106" max="15106" width="10" style="42" customWidth="1"/>
    <col min="15107" max="15107" width="11" style="42" customWidth="1"/>
    <col min="15108" max="15108" width="16.5703125" style="42" customWidth="1"/>
    <col min="15109" max="15358" width="9.140625" style="42"/>
    <col min="15359" max="15359" width="6.28515625" style="42" customWidth="1"/>
    <col min="15360" max="15360" width="14.42578125" style="42" customWidth="1"/>
    <col min="15361" max="15361" width="52.5703125" style="42" customWidth="1"/>
    <col min="15362" max="15362" width="10" style="42" customWidth="1"/>
    <col min="15363" max="15363" width="11" style="42" customWidth="1"/>
    <col min="15364" max="15364" width="16.5703125" style="42" customWidth="1"/>
    <col min="15365" max="15614" width="9.140625" style="42"/>
    <col min="15615" max="15615" width="6.28515625" style="42" customWidth="1"/>
    <col min="15616" max="15616" width="14.42578125" style="42" customWidth="1"/>
    <col min="15617" max="15617" width="52.5703125" style="42" customWidth="1"/>
    <col min="15618" max="15618" width="10" style="42" customWidth="1"/>
    <col min="15619" max="15619" width="11" style="42" customWidth="1"/>
    <col min="15620" max="15620" width="16.5703125" style="42" customWidth="1"/>
    <col min="15621" max="15870" width="9.140625" style="42"/>
    <col min="15871" max="15871" width="6.28515625" style="42" customWidth="1"/>
    <col min="15872" max="15872" width="14.42578125" style="42" customWidth="1"/>
    <col min="15873" max="15873" width="52.5703125" style="42" customWidth="1"/>
    <col min="15874" max="15874" width="10" style="42" customWidth="1"/>
    <col min="15875" max="15875" width="11" style="42" customWidth="1"/>
    <col min="15876" max="15876" width="16.5703125" style="42" customWidth="1"/>
    <col min="15877" max="16126" width="9.140625" style="42"/>
    <col min="16127" max="16127" width="6.28515625" style="42" customWidth="1"/>
    <col min="16128" max="16128" width="14.42578125" style="42" customWidth="1"/>
    <col min="16129" max="16129" width="52.5703125" style="42" customWidth="1"/>
    <col min="16130" max="16130" width="10" style="42" customWidth="1"/>
    <col min="16131" max="16131" width="11" style="42" customWidth="1"/>
    <col min="16132" max="16132" width="16.5703125" style="42" customWidth="1"/>
    <col min="16133" max="16384" width="9.140625" style="42"/>
  </cols>
  <sheetData>
    <row r="1" spans="1:15" s="2" customFormat="1" ht="18" thickTop="1" thickBot="1">
      <c r="A1" s="1"/>
      <c r="F1" s="3" t="s">
        <v>0</v>
      </c>
      <c r="G1" s="77"/>
      <c r="H1" s="42"/>
      <c r="I1" s="42"/>
      <c r="J1" s="15"/>
      <c r="K1" s="77"/>
      <c r="L1" s="77"/>
      <c r="M1" s="16"/>
      <c r="N1" s="278" t="s">
        <v>19</v>
      </c>
      <c r="O1" s="279"/>
    </row>
    <row r="2" spans="1:15" s="2" customFormat="1" ht="16.5" customHeight="1" thickTop="1">
      <c r="A2" s="262" t="s">
        <v>38</v>
      </c>
      <c r="B2" s="262"/>
      <c r="C2" s="262"/>
      <c r="D2" s="262"/>
      <c r="E2" s="262"/>
      <c r="F2" s="262"/>
      <c r="G2" s="281" t="s">
        <v>39</v>
      </c>
      <c r="H2" s="281"/>
      <c r="I2" s="281"/>
      <c r="J2" s="281"/>
      <c r="K2" s="281"/>
      <c r="L2" s="281"/>
      <c r="M2" s="281"/>
      <c r="N2" s="281"/>
      <c r="O2" s="281"/>
    </row>
    <row r="3" spans="1:15">
      <c r="G3" s="77"/>
      <c r="J3" s="15"/>
      <c r="K3" s="77"/>
      <c r="L3" s="77"/>
      <c r="M3" s="16"/>
      <c r="N3" s="16"/>
    </row>
    <row r="4" spans="1:15">
      <c r="A4" s="263" t="s">
        <v>1</v>
      </c>
      <c r="B4" s="263"/>
      <c r="C4" s="42" t="s">
        <v>2</v>
      </c>
      <c r="G4" s="73" t="s">
        <v>1</v>
      </c>
      <c r="I4" s="42" t="s">
        <v>2</v>
      </c>
      <c r="J4" s="15"/>
      <c r="K4" s="77"/>
      <c r="L4" s="77"/>
      <c r="M4" s="16"/>
      <c r="N4" s="16"/>
    </row>
    <row r="5" spans="1:15">
      <c r="A5" s="263" t="s">
        <v>3</v>
      </c>
      <c r="B5" s="263"/>
      <c r="C5" s="42" t="s">
        <v>32</v>
      </c>
      <c r="G5" s="73" t="s">
        <v>3</v>
      </c>
      <c r="I5" s="42" t="s">
        <v>32</v>
      </c>
      <c r="J5" s="15"/>
      <c r="K5" s="77"/>
      <c r="L5" s="77"/>
      <c r="M5" s="16"/>
      <c r="N5" s="16"/>
    </row>
    <row r="6" spans="1:15">
      <c r="A6" s="263" t="s">
        <v>4</v>
      </c>
      <c r="B6" s="263"/>
      <c r="C6" s="42" t="s">
        <v>97</v>
      </c>
      <c r="G6" s="73" t="s">
        <v>4</v>
      </c>
      <c r="I6" s="42" t="s">
        <v>97</v>
      </c>
      <c r="J6" s="15"/>
      <c r="K6" s="77"/>
      <c r="L6" s="77"/>
      <c r="M6" s="16"/>
      <c r="N6" s="16"/>
    </row>
    <row r="7" spans="1:15">
      <c r="A7" s="263" t="s">
        <v>5</v>
      </c>
      <c r="B7" s="263"/>
      <c r="C7" s="42" t="s">
        <v>91</v>
      </c>
      <c r="G7" s="73" t="s">
        <v>5</v>
      </c>
      <c r="I7" s="42" t="s">
        <v>91</v>
      </c>
      <c r="J7" s="15"/>
      <c r="K7" s="77"/>
      <c r="L7" s="77"/>
      <c r="M7" s="16"/>
      <c r="N7" s="16"/>
    </row>
    <row r="8" spans="1:15">
      <c r="G8" s="77"/>
      <c r="J8" s="15"/>
      <c r="K8" s="77"/>
      <c r="L8" s="77"/>
      <c r="M8" s="16"/>
      <c r="N8" s="16"/>
    </row>
    <row r="9" spans="1:15" ht="22.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66" t="s">
        <v>10</v>
      </c>
      <c r="G9" s="266" t="s">
        <v>6</v>
      </c>
      <c r="H9" s="267" t="s">
        <v>7</v>
      </c>
      <c r="I9" s="268"/>
      <c r="J9" s="282" t="s">
        <v>8</v>
      </c>
      <c r="K9" s="254" t="s">
        <v>20</v>
      </c>
      <c r="L9" s="255"/>
      <c r="M9" s="275"/>
      <c r="N9" s="264" t="s">
        <v>21</v>
      </c>
      <c r="O9" s="266" t="s">
        <v>22</v>
      </c>
    </row>
    <row r="10" spans="1:15" ht="22.5" customHeight="1">
      <c r="A10" s="266"/>
      <c r="B10" s="269"/>
      <c r="C10" s="270"/>
      <c r="D10" s="266"/>
      <c r="E10" s="272"/>
      <c r="F10" s="266"/>
      <c r="G10" s="266"/>
      <c r="H10" s="269"/>
      <c r="I10" s="270"/>
      <c r="J10" s="282"/>
      <c r="K10" s="32" t="s">
        <v>23</v>
      </c>
      <c r="L10" s="74" t="s">
        <v>24</v>
      </c>
      <c r="M10" s="18" t="s">
        <v>25</v>
      </c>
      <c r="N10" s="265"/>
      <c r="O10" s="266"/>
    </row>
    <row r="11" spans="1:15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>E11-1</f>
        <v>-5</v>
      </c>
      <c r="G11" s="5">
        <v>-1</v>
      </c>
      <c r="H11" s="286">
        <f>G11-1</f>
        <v>-2</v>
      </c>
      <c r="I11" s="287"/>
      <c r="J11" s="19">
        <f>H11-1</f>
        <v>-3</v>
      </c>
      <c r="K11" s="5">
        <f>J11-1</f>
        <v>-4</v>
      </c>
      <c r="L11" s="5">
        <f>K11-1</f>
        <v>-5</v>
      </c>
      <c r="M11" s="20" t="s">
        <v>26</v>
      </c>
      <c r="N11" s="20" t="s">
        <v>27</v>
      </c>
      <c r="O11" s="21" t="s">
        <v>28</v>
      </c>
    </row>
    <row r="12" spans="1:15" ht="18" customHeight="1">
      <c r="A12" s="37"/>
      <c r="B12" s="38" t="s">
        <v>62</v>
      </c>
      <c r="C12" s="39"/>
      <c r="D12" s="40"/>
      <c r="E12" s="40"/>
      <c r="F12" s="40"/>
      <c r="G12" s="22"/>
      <c r="H12" s="300" t="s">
        <v>62</v>
      </c>
      <c r="I12" s="301"/>
      <c r="J12" s="6"/>
      <c r="K12" s="7"/>
      <c r="L12" s="7"/>
      <c r="M12" s="24"/>
      <c r="N12" s="24"/>
      <c r="O12" s="23"/>
    </row>
    <row r="13" spans="1:15" ht="21.75" customHeight="1">
      <c r="A13" s="24">
        <v>1</v>
      </c>
      <c r="B13" s="252" t="s">
        <v>92</v>
      </c>
      <c r="C13" s="253"/>
      <c r="D13" s="6" t="s">
        <v>18</v>
      </c>
      <c r="E13" s="7">
        <v>10</v>
      </c>
      <c r="F13" s="33"/>
      <c r="G13" s="22">
        <f t="shared" ref="G13:H23" si="0">A13</f>
        <v>1</v>
      </c>
      <c r="H13" s="252" t="str">
        <f t="shared" si="0"/>
        <v>Melakukan entri data perkebunan triwulan 4 2020</v>
      </c>
      <c r="I13" s="253"/>
      <c r="J13" s="6" t="str">
        <f t="shared" ref="J13:K23" si="1">D13</f>
        <v>dok</v>
      </c>
      <c r="K13" s="7">
        <f t="shared" si="1"/>
        <v>10</v>
      </c>
      <c r="L13" s="7"/>
      <c r="M13" s="24"/>
      <c r="N13" s="24"/>
      <c r="O13" s="23"/>
    </row>
    <row r="14" spans="1:15" ht="33.75" customHeight="1">
      <c r="A14" s="24">
        <v>2</v>
      </c>
      <c r="B14" s="252" t="s">
        <v>93</v>
      </c>
      <c r="C14" s="253"/>
      <c r="D14" s="6" t="s">
        <v>68</v>
      </c>
      <c r="E14" s="7">
        <v>10</v>
      </c>
      <c r="F14" s="33"/>
      <c r="G14" s="22">
        <f t="shared" si="0"/>
        <v>2</v>
      </c>
      <c r="H14" s="252" t="str">
        <f t="shared" si="0"/>
        <v>Monitoring dan rekap pemasukan data perkebunan triwulanan 2020 dan konfirmasi ke kabupaten/kota</v>
      </c>
      <c r="I14" s="253"/>
      <c r="J14" s="6" t="str">
        <f t="shared" si="1"/>
        <v>kabkot</v>
      </c>
      <c r="K14" s="7">
        <f t="shared" si="1"/>
        <v>10</v>
      </c>
      <c r="L14" s="7"/>
      <c r="M14" s="24"/>
      <c r="N14" s="24"/>
      <c r="O14" s="23"/>
    </row>
    <row r="15" spans="1:15" ht="22.5" customHeight="1">
      <c r="A15" s="24">
        <v>3</v>
      </c>
      <c r="B15" s="252" t="s">
        <v>94</v>
      </c>
      <c r="C15" s="253"/>
      <c r="D15" s="6" t="s">
        <v>68</v>
      </c>
      <c r="E15" s="7">
        <v>11</v>
      </c>
      <c r="F15" s="33"/>
      <c r="G15" s="22">
        <f t="shared" si="0"/>
        <v>3</v>
      </c>
      <c r="H15" s="252" t="str">
        <f t="shared" si="0"/>
        <v>Melakukan monitoring back up database KPPT ke petugas di BPS kabupaten/kota</v>
      </c>
      <c r="I15" s="253"/>
      <c r="J15" s="6" t="str">
        <f t="shared" si="1"/>
        <v>kabkot</v>
      </c>
      <c r="K15" s="7">
        <f t="shared" si="1"/>
        <v>11</v>
      </c>
      <c r="L15" s="7"/>
      <c r="M15" s="24"/>
      <c r="N15" s="24"/>
      <c r="O15" s="23"/>
    </row>
    <row r="16" spans="1:15" ht="24.75" customHeight="1">
      <c r="A16" s="24">
        <v>4</v>
      </c>
      <c r="B16" s="258" t="s">
        <v>98</v>
      </c>
      <c r="C16" s="259"/>
      <c r="D16" s="6" t="s">
        <v>35</v>
      </c>
      <c r="E16" s="7">
        <v>3</v>
      </c>
      <c r="F16" s="33"/>
      <c r="G16" s="22">
        <f t="shared" si="0"/>
        <v>4</v>
      </c>
      <c r="H16" s="252" t="str">
        <f t="shared" si="0"/>
        <v>Mengikuti internalisasi ST2013 melalui Youtube tanggal 4 Mei 2021 Pukul 09.00 - 12.00 WIB</v>
      </c>
      <c r="I16" s="253"/>
      <c r="J16" s="6" t="str">
        <f t="shared" si="1"/>
        <v>jam</v>
      </c>
      <c r="K16" s="7">
        <f t="shared" si="1"/>
        <v>3</v>
      </c>
      <c r="L16" s="7"/>
      <c r="M16" s="24"/>
      <c r="N16" s="24"/>
      <c r="O16" s="23"/>
    </row>
    <row r="17" spans="1:15" ht="22.5" customHeight="1">
      <c r="A17" s="24">
        <v>5</v>
      </c>
      <c r="B17" s="252" t="s">
        <v>99</v>
      </c>
      <c r="C17" s="253"/>
      <c r="D17" s="6" t="s">
        <v>11</v>
      </c>
      <c r="E17" s="7">
        <v>1</v>
      </c>
      <c r="F17" s="33"/>
      <c r="G17" s="22">
        <f t="shared" si="0"/>
        <v>5</v>
      </c>
      <c r="H17" s="252" t="str">
        <f t="shared" si="0"/>
        <v>Mengisi Survei Budaya Organisasi BPS secara online</v>
      </c>
      <c r="I17" s="253"/>
      <c r="J17" s="6" t="str">
        <f t="shared" si="1"/>
        <v>file</v>
      </c>
      <c r="K17" s="7">
        <f t="shared" si="1"/>
        <v>1</v>
      </c>
      <c r="L17" s="7"/>
      <c r="M17" s="24"/>
      <c r="N17" s="24"/>
      <c r="O17" s="23"/>
    </row>
    <row r="18" spans="1:15" ht="22.5" customHeight="1">
      <c r="A18" s="24">
        <v>6</v>
      </c>
      <c r="B18" s="258" t="s">
        <v>103</v>
      </c>
      <c r="C18" s="259"/>
      <c r="D18" s="6" t="s">
        <v>35</v>
      </c>
      <c r="E18" s="7">
        <v>3</v>
      </c>
      <c r="F18" s="33"/>
      <c r="G18" s="22">
        <f t="shared" si="0"/>
        <v>6</v>
      </c>
      <c r="H18" s="252" t="str">
        <f t="shared" si="0"/>
        <v>Mengikuti rapat SKJG via zoom tanggal 5 Mei 2021 Pukul 09.00 - 12.00 WIB</v>
      </c>
      <c r="I18" s="253"/>
      <c r="J18" s="6" t="str">
        <f t="shared" si="1"/>
        <v>jam</v>
      </c>
      <c r="K18" s="7">
        <f t="shared" si="1"/>
        <v>3</v>
      </c>
      <c r="L18" s="7"/>
      <c r="M18" s="24"/>
      <c r="N18" s="24"/>
      <c r="O18" s="23"/>
    </row>
    <row r="19" spans="1:15" ht="22.5" customHeight="1">
      <c r="A19" s="24">
        <v>7</v>
      </c>
      <c r="B19" s="252" t="s">
        <v>105</v>
      </c>
      <c r="C19" s="253"/>
      <c r="D19" s="6" t="s">
        <v>18</v>
      </c>
      <c r="E19" s="7">
        <v>2</v>
      </c>
      <c r="F19" s="33"/>
      <c r="G19" s="22">
        <f t="shared" si="0"/>
        <v>7</v>
      </c>
      <c r="H19" s="252" t="str">
        <f t="shared" si="0"/>
        <v>Entri Survei Perkebunan Tahunan</v>
      </c>
      <c r="I19" s="253"/>
      <c r="J19" s="6" t="str">
        <f t="shared" si="1"/>
        <v>dok</v>
      </c>
      <c r="K19" s="7">
        <f t="shared" si="1"/>
        <v>2</v>
      </c>
      <c r="L19" s="7"/>
      <c r="M19" s="24"/>
      <c r="N19" s="24"/>
      <c r="O19" s="23"/>
    </row>
    <row r="20" spans="1:15" ht="22.5" customHeight="1">
      <c r="A20" s="24">
        <v>8</v>
      </c>
      <c r="B20" s="252" t="s">
        <v>106</v>
      </c>
      <c r="C20" s="253"/>
      <c r="D20" s="6" t="s">
        <v>11</v>
      </c>
      <c r="E20" s="7">
        <v>4</v>
      </c>
      <c r="F20" s="33"/>
      <c r="G20" s="22">
        <f>A20</f>
        <v>8</v>
      </c>
      <c r="H20" s="252" t="str">
        <f t="shared" si="0"/>
        <v>Entri dan mengecek pengolahan Survei Perkebunan Triwulanan Kab. Muaro Jambi</v>
      </c>
      <c r="I20" s="253"/>
      <c r="J20" s="6" t="str">
        <f t="shared" si="1"/>
        <v>file</v>
      </c>
      <c r="K20" s="7">
        <f t="shared" si="1"/>
        <v>4</v>
      </c>
      <c r="L20" s="7"/>
      <c r="M20" s="24"/>
      <c r="N20" s="24"/>
      <c r="O20" s="23"/>
    </row>
    <row r="21" spans="1:15" ht="22.5" customHeight="1">
      <c r="A21" s="24">
        <v>9</v>
      </c>
      <c r="B21" s="252" t="s">
        <v>107</v>
      </c>
      <c r="C21" s="253"/>
      <c r="D21" s="6" t="s">
        <v>18</v>
      </c>
      <c r="E21" s="7">
        <v>2</v>
      </c>
      <c r="F21" s="33"/>
      <c r="G21" s="22">
        <f>A21</f>
        <v>9</v>
      </c>
      <c r="H21" s="252" t="str">
        <f t="shared" si="0"/>
        <v>Melakukan pencacahan Survei Perkebunan Triwulan 3 dan 4 2020</v>
      </c>
      <c r="I21" s="253"/>
      <c r="J21" s="6" t="str">
        <f t="shared" si="1"/>
        <v>dok</v>
      </c>
      <c r="K21" s="7">
        <f t="shared" si="1"/>
        <v>2</v>
      </c>
      <c r="L21" s="7"/>
      <c r="M21" s="24"/>
      <c r="N21" s="24"/>
      <c r="O21" s="23"/>
    </row>
    <row r="22" spans="1:15" ht="22.5" customHeight="1">
      <c r="A22" s="24">
        <v>10</v>
      </c>
      <c r="B22" s="252" t="s">
        <v>108</v>
      </c>
      <c r="C22" s="253"/>
      <c r="D22" s="6" t="s">
        <v>18</v>
      </c>
      <c r="E22" s="7">
        <v>4</v>
      </c>
      <c r="F22" s="33"/>
      <c r="G22" s="22">
        <v>10</v>
      </c>
      <c r="H22" s="252" t="str">
        <f t="shared" si="0"/>
        <v>Melakukan entri data perkebunan triwulan 3 dan 4 2020</v>
      </c>
      <c r="I22" s="253"/>
      <c r="J22" s="6" t="str">
        <f t="shared" si="1"/>
        <v>dok</v>
      </c>
      <c r="K22" s="7">
        <f t="shared" si="1"/>
        <v>4</v>
      </c>
      <c r="L22" s="7"/>
      <c r="M22" s="24"/>
      <c r="N22" s="24"/>
      <c r="O22" s="23"/>
    </row>
    <row r="23" spans="1:15" ht="22.5" customHeight="1">
      <c r="A23" s="24">
        <v>11</v>
      </c>
      <c r="B23" s="252" t="s">
        <v>109</v>
      </c>
      <c r="C23" s="253"/>
      <c r="D23" s="6" t="s">
        <v>18</v>
      </c>
      <c r="E23" s="7">
        <v>1</v>
      </c>
      <c r="F23" s="33"/>
      <c r="G23" s="22">
        <v>11</v>
      </c>
      <c r="H23" s="252" t="str">
        <f t="shared" si="0"/>
        <v>Entri perkebunan tahunan tahun 2020</v>
      </c>
      <c r="I23" s="253"/>
      <c r="J23" s="6" t="str">
        <f t="shared" si="1"/>
        <v>dok</v>
      </c>
      <c r="K23" s="7">
        <f t="shared" si="1"/>
        <v>1</v>
      </c>
      <c r="L23" s="7"/>
      <c r="M23" s="24"/>
      <c r="N23" s="24"/>
      <c r="O23" s="23"/>
    </row>
    <row r="24" spans="1:15" ht="22.5" customHeight="1">
      <c r="A24" s="24">
        <v>12</v>
      </c>
      <c r="B24" s="252" t="s">
        <v>117</v>
      </c>
      <c r="C24" s="253"/>
      <c r="D24" s="6" t="s">
        <v>11</v>
      </c>
      <c r="E24" s="7">
        <v>2</v>
      </c>
      <c r="F24" s="33"/>
      <c r="G24" s="22">
        <f>A24</f>
        <v>12</v>
      </c>
      <c r="H24" s="252" t="str">
        <f>B24</f>
        <v>Membuat dan mengirimkan surat monitoring perkebunan ke kabupaten/kota</v>
      </c>
      <c r="I24" s="253"/>
      <c r="J24" s="6" t="str">
        <f>D24</f>
        <v>file</v>
      </c>
      <c r="K24" s="6">
        <f>E24</f>
        <v>2</v>
      </c>
      <c r="L24" s="7"/>
      <c r="M24" s="24"/>
      <c r="N24" s="24"/>
      <c r="O24" s="23"/>
    </row>
    <row r="25" spans="1:15" ht="22.5" customHeight="1">
      <c r="A25" s="24">
        <v>13</v>
      </c>
      <c r="B25" s="252" t="s">
        <v>111</v>
      </c>
      <c r="C25" s="253"/>
      <c r="D25" s="6" t="s">
        <v>11</v>
      </c>
      <c r="E25" s="7">
        <v>1</v>
      </c>
      <c r="F25" s="33"/>
      <c r="G25" s="22">
        <f t="shared" ref="G25:G29" si="2">A25</f>
        <v>13</v>
      </c>
      <c r="H25" s="252" t="str">
        <f t="shared" ref="H25:H26" si="3">B25</f>
        <v>Rekapitulasi pengembalian alat moisture tester dari kabkot</v>
      </c>
      <c r="I25" s="253"/>
      <c r="J25" s="6" t="str">
        <f t="shared" ref="J25:J26" si="4">D25</f>
        <v>file</v>
      </c>
      <c r="K25" s="6">
        <f t="shared" ref="K25:K26" si="5">E25</f>
        <v>1</v>
      </c>
      <c r="L25" s="7"/>
      <c r="M25" s="24"/>
      <c r="N25" s="24"/>
      <c r="O25" s="23"/>
    </row>
    <row r="26" spans="1:15" ht="34.5" customHeight="1">
      <c r="A26" s="24">
        <v>14</v>
      </c>
      <c r="B26" s="258" t="s">
        <v>110</v>
      </c>
      <c r="C26" s="259"/>
      <c r="D26" s="6" t="s">
        <v>35</v>
      </c>
      <c r="E26" s="7">
        <v>4</v>
      </c>
      <c r="F26" s="33"/>
      <c r="G26" s="22">
        <f t="shared" si="2"/>
        <v>14</v>
      </c>
      <c r="H26" s="252" t="str">
        <f t="shared" si="3"/>
        <v>Mengikuti persiapan ATAP Perkebunan 2020 dan Sosialisasi Metode Estimasi Perkebunan tanggal 25 Mei 2021, Pukul 07.30 - 12.00 WIB</v>
      </c>
      <c r="I26" s="253"/>
      <c r="J26" s="6" t="str">
        <f t="shared" si="4"/>
        <v>jam</v>
      </c>
      <c r="K26" s="6">
        <f t="shared" si="5"/>
        <v>4</v>
      </c>
      <c r="L26" s="7"/>
      <c r="M26" s="24"/>
      <c r="N26" s="24"/>
      <c r="O26" s="23"/>
    </row>
    <row r="27" spans="1:15" ht="24.75" customHeight="1">
      <c r="A27" s="24">
        <v>15</v>
      </c>
      <c r="B27" s="252" t="s">
        <v>114</v>
      </c>
      <c r="C27" s="253"/>
      <c r="D27" s="6"/>
      <c r="E27" s="7"/>
      <c r="F27" s="33"/>
      <c r="G27" s="22">
        <f t="shared" si="2"/>
        <v>15</v>
      </c>
      <c r="H27" s="252" t="str">
        <f t="shared" ref="H27:H29" si="6">B27</f>
        <v>Melakukan pengecekan raw data perkebunan triwulanan se- Provinsi Jambi</v>
      </c>
      <c r="I27" s="253"/>
      <c r="J27" s="6"/>
      <c r="K27" s="6"/>
      <c r="L27" s="7"/>
      <c r="M27" s="24"/>
      <c r="N27" s="24"/>
      <c r="O27" s="23"/>
    </row>
    <row r="28" spans="1:15" ht="24.75" customHeight="1">
      <c r="A28" s="24">
        <v>16</v>
      </c>
      <c r="B28" s="252" t="s">
        <v>115</v>
      </c>
      <c r="C28" s="253"/>
      <c r="D28" s="6"/>
      <c r="E28" s="7"/>
      <c r="F28" s="33"/>
      <c r="G28" s="22">
        <f t="shared" si="2"/>
        <v>16</v>
      </c>
      <c r="H28" s="252" t="str">
        <f t="shared" si="6"/>
        <v>Melakukan perbaikan data-data perkebunan triwulanan yang tidak wajar</v>
      </c>
      <c r="I28" s="253"/>
      <c r="J28" s="6"/>
      <c r="K28" s="6"/>
      <c r="L28" s="7"/>
      <c r="M28" s="24"/>
      <c r="N28" s="24"/>
      <c r="O28" s="23"/>
    </row>
    <row r="29" spans="1:15" ht="24.75" customHeight="1">
      <c r="A29" s="24">
        <v>17</v>
      </c>
      <c r="B29" s="252" t="s">
        <v>116</v>
      </c>
      <c r="C29" s="253"/>
      <c r="D29" s="6"/>
      <c r="E29" s="7"/>
      <c r="F29" s="33"/>
      <c r="G29" s="22">
        <f t="shared" si="2"/>
        <v>17</v>
      </c>
      <c r="H29" s="252" t="str">
        <f t="shared" si="6"/>
        <v>Membuat dan mengirim surat perihal identifikasi BISA SITASI 2021 ke kabupaten/kota</v>
      </c>
      <c r="I29" s="253"/>
      <c r="J29" s="6"/>
      <c r="K29" s="6"/>
      <c r="L29" s="7"/>
      <c r="M29" s="24"/>
      <c r="N29" s="24"/>
      <c r="O29" s="23"/>
    </row>
    <row r="30" spans="1:15" ht="18.75" customHeight="1">
      <c r="A30" s="24"/>
      <c r="B30" s="252"/>
      <c r="C30" s="253"/>
      <c r="D30" s="6"/>
      <c r="E30" s="7"/>
      <c r="F30" s="33"/>
      <c r="G30" s="22"/>
      <c r="H30" s="71"/>
      <c r="I30" s="72"/>
      <c r="J30" s="6"/>
      <c r="K30" s="7"/>
      <c r="L30" s="7"/>
      <c r="M30" s="24"/>
      <c r="N30" s="24"/>
      <c r="O30" s="23"/>
    </row>
    <row r="31" spans="1:15" ht="22.5" customHeight="1">
      <c r="A31" s="266" t="s">
        <v>6</v>
      </c>
      <c r="B31" s="267" t="s">
        <v>7</v>
      </c>
      <c r="C31" s="268"/>
      <c r="D31" s="266" t="s">
        <v>8</v>
      </c>
      <c r="E31" s="271" t="s">
        <v>9</v>
      </c>
      <c r="F31" s="266" t="s">
        <v>10</v>
      </c>
      <c r="G31" s="266" t="s">
        <v>6</v>
      </c>
      <c r="H31" s="267" t="s">
        <v>7</v>
      </c>
      <c r="I31" s="268"/>
      <c r="J31" s="282" t="s">
        <v>8</v>
      </c>
      <c r="K31" s="254" t="s">
        <v>20</v>
      </c>
      <c r="L31" s="255"/>
      <c r="M31" s="275"/>
      <c r="N31" s="264" t="s">
        <v>21</v>
      </c>
      <c r="O31" s="266" t="s">
        <v>22</v>
      </c>
    </row>
    <row r="32" spans="1:15" ht="22.5" customHeight="1">
      <c r="A32" s="266"/>
      <c r="B32" s="269"/>
      <c r="C32" s="270"/>
      <c r="D32" s="266"/>
      <c r="E32" s="272"/>
      <c r="F32" s="266"/>
      <c r="G32" s="266"/>
      <c r="H32" s="269"/>
      <c r="I32" s="270"/>
      <c r="J32" s="282"/>
      <c r="K32" s="32" t="s">
        <v>23</v>
      </c>
      <c r="L32" s="74" t="s">
        <v>24</v>
      </c>
      <c r="M32" s="18" t="s">
        <v>25</v>
      </c>
      <c r="N32" s="265"/>
      <c r="O32" s="266"/>
    </row>
    <row r="33" spans="1:15" ht="18" customHeight="1">
      <c r="A33" s="5">
        <v>-1</v>
      </c>
      <c r="B33" s="286">
        <f>A33-1</f>
        <v>-2</v>
      </c>
      <c r="C33" s="287"/>
      <c r="D33" s="5">
        <f>B33-1</f>
        <v>-3</v>
      </c>
      <c r="E33" s="5">
        <f>D33-1</f>
        <v>-4</v>
      </c>
      <c r="F33" s="5">
        <f>E33-1</f>
        <v>-5</v>
      </c>
      <c r="G33" s="5">
        <v>-1</v>
      </c>
      <c r="H33" s="286">
        <f>G33-1</f>
        <v>-2</v>
      </c>
      <c r="I33" s="287"/>
      <c r="J33" s="19">
        <f>H33-1</f>
        <v>-3</v>
      </c>
      <c r="K33" s="5">
        <f>J33-1</f>
        <v>-4</v>
      </c>
      <c r="L33" s="5">
        <f>K33-1</f>
        <v>-5</v>
      </c>
      <c r="M33" s="20" t="s">
        <v>26</v>
      </c>
      <c r="N33" s="20" t="s">
        <v>27</v>
      </c>
      <c r="O33" s="21" t="s">
        <v>28</v>
      </c>
    </row>
    <row r="34" spans="1:15" ht="18.75" customHeight="1">
      <c r="A34" s="24"/>
      <c r="B34" s="78" t="s">
        <v>63</v>
      </c>
      <c r="C34" s="72"/>
      <c r="D34" s="6"/>
      <c r="E34" s="7"/>
      <c r="F34" s="33"/>
      <c r="G34" s="22"/>
      <c r="H34" s="298" t="s">
        <v>63</v>
      </c>
      <c r="I34" s="299"/>
      <c r="J34" s="6"/>
      <c r="K34" s="7"/>
      <c r="L34" s="7"/>
      <c r="M34" s="24"/>
      <c r="N34" s="24"/>
      <c r="O34" s="23"/>
    </row>
    <row r="35" spans="1:15" ht="38.25" customHeight="1">
      <c r="A35" s="24">
        <v>1</v>
      </c>
      <c r="B35" s="258" t="s">
        <v>104</v>
      </c>
      <c r="C35" s="259"/>
      <c r="D35" s="6" t="s">
        <v>35</v>
      </c>
      <c r="E35" s="7">
        <v>3</v>
      </c>
      <c r="F35" s="33"/>
      <c r="G35" s="59">
        <f>A35</f>
        <v>1</v>
      </c>
      <c r="H35" s="304" t="str">
        <f>B35</f>
        <v>Mengikuti Webinar "Kiprah Perempuan Milenial dalam Pembangunan" yang diselenggarakan BPS Provinsi Jawa Barat tanggal 6 Mei 2021 Pukul 09.00 - 12.00 WIB</v>
      </c>
      <c r="I35" s="305"/>
      <c r="J35" s="60" t="str">
        <f>D35</f>
        <v>jam</v>
      </c>
      <c r="K35" s="60">
        <f>E35</f>
        <v>3</v>
      </c>
      <c r="L35" s="7"/>
      <c r="M35" s="24"/>
      <c r="N35" s="24"/>
      <c r="O35" s="23"/>
    </row>
    <row r="36" spans="1:15" ht="17.25" customHeight="1">
      <c r="A36" s="24"/>
      <c r="B36" s="252"/>
      <c r="C36" s="253"/>
      <c r="D36" s="6"/>
      <c r="E36" s="7"/>
      <c r="F36" s="33"/>
      <c r="G36" s="22"/>
      <c r="H36" s="294"/>
      <c r="I36" s="295"/>
      <c r="J36" s="6"/>
      <c r="K36" s="7"/>
      <c r="L36" s="7"/>
      <c r="M36" s="24"/>
      <c r="N36" s="24"/>
      <c r="O36" s="23"/>
    </row>
    <row r="37" spans="1:15" ht="18" customHeight="1">
      <c r="A37" s="41"/>
      <c r="B37" s="292"/>
      <c r="C37" s="293"/>
      <c r="D37" s="41"/>
      <c r="E37" s="41"/>
      <c r="F37" s="34"/>
      <c r="G37" s="254" t="s">
        <v>29</v>
      </c>
      <c r="H37" s="255"/>
      <c r="I37" s="255"/>
      <c r="J37" s="255"/>
      <c r="K37" s="255"/>
      <c r="L37" s="275"/>
      <c r="M37" s="55"/>
      <c r="N37" s="55"/>
      <c r="O37" s="290"/>
    </row>
    <row r="38" spans="1:15" ht="18" customHeight="1">
      <c r="A38" s="254" t="s">
        <v>12</v>
      </c>
      <c r="B38" s="255"/>
      <c r="C38" s="255"/>
      <c r="D38" s="255"/>
      <c r="E38" s="255"/>
      <c r="F38" s="8"/>
      <c r="G38" s="254" t="s">
        <v>30</v>
      </c>
      <c r="H38" s="255"/>
      <c r="I38" s="255"/>
      <c r="J38" s="255"/>
      <c r="K38" s="255"/>
      <c r="L38" s="275"/>
      <c r="M38" s="276"/>
      <c r="N38" s="277"/>
      <c r="O38" s="291"/>
    </row>
    <row r="39" spans="1:15">
      <c r="A39" s="75"/>
      <c r="B39" s="9"/>
      <c r="C39" s="9"/>
      <c r="D39" s="9"/>
      <c r="E39" s="9"/>
      <c r="F39" s="10"/>
      <c r="G39" s="75"/>
      <c r="H39" s="9"/>
      <c r="I39" s="9"/>
      <c r="J39" s="76"/>
      <c r="K39" s="75"/>
      <c r="L39" s="75"/>
      <c r="M39" s="25"/>
      <c r="N39" s="25"/>
      <c r="O39" s="10"/>
    </row>
    <row r="40" spans="1:15">
      <c r="A40" s="75"/>
      <c r="B40" s="11" t="s">
        <v>13</v>
      </c>
      <c r="D40" s="9"/>
      <c r="F40" s="10"/>
      <c r="G40" s="75"/>
      <c r="H40" s="11" t="s">
        <v>31</v>
      </c>
      <c r="I40" s="17"/>
      <c r="J40" s="76"/>
      <c r="K40" s="77"/>
      <c r="L40" s="77"/>
      <c r="M40" s="25"/>
      <c r="N40" s="25"/>
      <c r="O40" s="10"/>
    </row>
    <row r="41" spans="1:15">
      <c r="A41" s="75"/>
      <c r="B41" s="9" t="s">
        <v>43</v>
      </c>
      <c r="D41" s="9"/>
      <c r="F41" s="10"/>
      <c r="G41" s="75"/>
      <c r="H41" s="9" t="s">
        <v>60</v>
      </c>
      <c r="I41" s="75"/>
      <c r="J41" s="76"/>
      <c r="K41" s="77"/>
      <c r="L41" s="77"/>
      <c r="M41" s="25"/>
      <c r="N41" s="25"/>
      <c r="O41" s="10"/>
    </row>
    <row r="42" spans="1:15">
      <c r="A42" s="75"/>
      <c r="B42" s="9"/>
      <c r="C42" s="9"/>
      <c r="D42" s="9"/>
      <c r="E42" s="9"/>
      <c r="F42" s="10"/>
      <c r="G42" s="75"/>
      <c r="H42" s="9"/>
      <c r="I42" s="9"/>
      <c r="J42" s="76"/>
      <c r="K42" s="75"/>
      <c r="L42" s="75"/>
      <c r="M42" s="25"/>
      <c r="N42" s="25"/>
      <c r="O42" s="10"/>
    </row>
    <row r="43" spans="1:15">
      <c r="A43" s="75"/>
      <c r="B43" s="280" t="s">
        <v>14</v>
      </c>
      <c r="C43" s="280"/>
      <c r="D43" s="280" t="s">
        <v>15</v>
      </c>
      <c r="E43" s="280"/>
      <c r="F43" s="280"/>
      <c r="G43" s="75"/>
      <c r="H43" s="280" t="s">
        <v>14</v>
      </c>
      <c r="I43" s="280"/>
      <c r="J43" s="76"/>
      <c r="K43" s="77"/>
      <c r="L43" s="280" t="s">
        <v>15</v>
      </c>
      <c r="M43" s="280"/>
      <c r="N43" s="280"/>
      <c r="O43" s="280"/>
    </row>
    <row r="44" spans="1:15" ht="51.75" customHeight="1">
      <c r="A44" s="75"/>
      <c r="B44" s="77"/>
      <c r="C44" s="77"/>
      <c r="D44" s="9"/>
      <c r="E44" s="75"/>
      <c r="G44" s="75"/>
      <c r="H44" s="285"/>
      <c r="I44" s="285"/>
      <c r="J44" s="15"/>
      <c r="K44" s="75"/>
      <c r="L44" s="75"/>
      <c r="M44" s="77"/>
      <c r="N44" s="25"/>
      <c r="O44" s="10"/>
    </row>
    <row r="45" spans="1:15">
      <c r="A45" s="75"/>
      <c r="B45" s="284" t="s">
        <v>33</v>
      </c>
      <c r="C45" s="284"/>
      <c r="D45" s="284" t="s">
        <v>16</v>
      </c>
      <c r="E45" s="284"/>
      <c r="F45" s="284"/>
      <c r="G45" s="75"/>
      <c r="H45" s="284" t="s">
        <v>33</v>
      </c>
      <c r="I45" s="284"/>
      <c r="J45" s="76"/>
      <c r="K45" s="77"/>
      <c r="L45" s="284" t="s">
        <v>16</v>
      </c>
      <c r="M45" s="284"/>
      <c r="N45" s="284"/>
      <c r="O45" s="284"/>
    </row>
    <row r="46" spans="1:15">
      <c r="B46" s="280" t="s">
        <v>17</v>
      </c>
      <c r="C46" s="280"/>
      <c r="D46" s="283" t="s">
        <v>208</v>
      </c>
      <c r="E46" s="283"/>
      <c r="F46" s="283"/>
      <c r="G46" s="75"/>
      <c r="H46" s="280" t="s">
        <v>17</v>
      </c>
      <c r="I46" s="280"/>
      <c r="J46" s="76"/>
      <c r="K46" s="77"/>
      <c r="L46" s="283" t="s">
        <v>208</v>
      </c>
      <c r="M46" s="283"/>
      <c r="N46" s="283"/>
      <c r="O46" s="283"/>
    </row>
    <row r="47" spans="1:15">
      <c r="A47" s="75"/>
      <c r="B47" s="9"/>
      <c r="C47" s="9"/>
      <c r="D47" s="9"/>
      <c r="E47" s="10"/>
    </row>
  </sheetData>
  <mergeCells count="93">
    <mergeCell ref="B27:C27"/>
    <mergeCell ref="B28:C28"/>
    <mergeCell ref="B29:C29"/>
    <mergeCell ref="H27:I27"/>
    <mergeCell ref="H28:I28"/>
    <mergeCell ref="H29:I29"/>
    <mergeCell ref="B24:C24"/>
    <mergeCell ref="B25:C25"/>
    <mergeCell ref="B26:C26"/>
    <mergeCell ref="H24:I24"/>
    <mergeCell ref="H25:I25"/>
    <mergeCell ref="H26:I26"/>
    <mergeCell ref="A6:B6"/>
    <mergeCell ref="N1:O1"/>
    <mergeCell ref="A2:F2"/>
    <mergeCell ref="G2:O2"/>
    <mergeCell ref="A4:B4"/>
    <mergeCell ref="A5:B5"/>
    <mergeCell ref="K9:M9"/>
    <mergeCell ref="N9:N10"/>
    <mergeCell ref="O9:O10"/>
    <mergeCell ref="A7:B7"/>
    <mergeCell ref="A9:A10"/>
    <mergeCell ref="B9:C10"/>
    <mergeCell ref="D9:D10"/>
    <mergeCell ref="E9:E10"/>
    <mergeCell ref="F9:F10"/>
    <mergeCell ref="B14:C14"/>
    <mergeCell ref="H14:I14"/>
    <mergeCell ref="G9:G10"/>
    <mergeCell ref="H9:I10"/>
    <mergeCell ref="J9:J10"/>
    <mergeCell ref="B11:C11"/>
    <mergeCell ref="H11:I11"/>
    <mergeCell ref="H12:I12"/>
    <mergeCell ref="B13:C13"/>
    <mergeCell ref="H13:I13"/>
    <mergeCell ref="B15:C15"/>
    <mergeCell ref="H15:I15"/>
    <mergeCell ref="B16:C16"/>
    <mergeCell ref="H16:I16"/>
    <mergeCell ref="B17:C17"/>
    <mergeCell ref="H17:I17"/>
    <mergeCell ref="B18:C18"/>
    <mergeCell ref="H18:I18"/>
    <mergeCell ref="B19:C19"/>
    <mergeCell ref="H19:I19"/>
    <mergeCell ref="B20:C20"/>
    <mergeCell ref="H20:I20"/>
    <mergeCell ref="B21:C21"/>
    <mergeCell ref="H21:I21"/>
    <mergeCell ref="B22:C22"/>
    <mergeCell ref="H22:I22"/>
    <mergeCell ref="B23:C23"/>
    <mergeCell ref="H23:I23"/>
    <mergeCell ref="K31:M31"/>
    <mergeCell ref="N31:N32"/>
    <mergeCell ref="O31:O32"/>
    <mergeCell ref="B30:C30"/>
    <mergeCell ref="A31:A32"/>
    <mergeCell ref="B31:C32"/>
    <mergeCell ref="D31:D32"/>
    <mergeCell ref="E31:E32"/>
    <mergeCell ref="F31:F32"/>
    <mergeCell ref="B36:C36"/>
    <mergeCell ref="H36:I36"/>
    <mergeCell ref="G31:G32"/>
    <mergeCell ref="H31:I32"/>
    <mergeCell ref="J31:J32"/>
    <mergeCell ref="B33:C33"/>
    <mergeCell ref="H33:I33"/>
    <mergeCell ref="H34:I34"/>
    <mergeCell ref="B35:C35"/>
    <mergeCell ref="H35:I35"/>
    <mergeCell ref="B37:C37"/>
    <mergeCell ref="G37:L37"/>
    <mergeCell ref="O37:O38"/>
    <mergeCell ref="A38:E38"/>
    <mergeCell ref="G38:L38"/>
    <mergeCell ref="M38:N38"/>
    <mergeCell ref="B46:C46"/>
    <mergeCell ref="D46:F46"/>
    <mergeCell ref="H46:I46"/>
    <mergeCell ref="L46:O46"/>
    <mergeCell ref="B43:C43"/>
    <mergeCell ref="D43:F43"/>
    <mergeCell ref="H43:I43"/>
    <mergeCell ref="L43:O43"/>
    <mergeCell ref="H44:I44"/>
    <mergeCell ref="B45:C45"/>
    <mergeCell ref="D45:F45"/>
    <mergeCell ref="H45:I45"/>
    <mergeCell ref="L45:O45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orientation="landscape" horizontalDpi="4294967293" r:id="rId1"/>
  <rowBreaks count="1" manualBreakCount="1">
    <brk id="30" max="16383" man="1"/>
  </rowBreaks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view="pageBreakPreview" topLeftCell="D31" zoomScale="90" zoomScaleNormal="100" zoomScaleSheetLayoutView="90" workbookViewId="0">
      <selection activeCell="H30" sqref="H30:I30"/>
    </sheetView>
  </sheetViews>
  <sheetFormatPr defaultRowHeight="14.25"/>
  <cols>
    <col min="1" max="1" width="6.28515625" style="86" customWidth="1"/>
    <col min="2" max="2" width="14.42578125" style="87" customWidth="1"/>
    <col min="3" max="3" width="59.28515625" style="87" customWidth="1"/>
    <col min="4" max="4" width="11.140625" style="87" customWidth="1"/>
    <col min="5" max="5" width="11" style="87" customWidth="1"/>
    <col min="6" max="6" width="16.5703125" style="87" customWidth="1"/>
    <col min="7" max="7" width="7.140625" style="87" customWidth="1"/>
    <col min="8" max="8" width="9.140625" style="87"/>
    <col min="9" max="9" width="67.28515625" style="87" customWidth="1"/>
    <col min="10" max="254" width="9.140625" style="87"/>
    <col min="255" max="255" width="6.28515625" style="87" customWidth="1"/>
    <col min="256" max="256" width="14.42578125" style="87" customWidth="1"/>
    <col min="257" max="257" width="52.5703125" style="87" customWidth="1"/>
    <col min="258" max="258" width="10" style="87" customWidth="1"/>
    <col min="259" max="259" width="11" style="87" customWidth="1"/>
    <col min="260" max="260" width="16.5703125" style="87" customWidth="1"/>
    <col min="261" max="510" width="9.140625" style="87"/>
    <col min="511" max="511" width="6.28515625" style="87" customWidth="1"/>
    <col min="512" max="512" width="14.42578125" style="87" customWidth="1"/>
    <col min="513" max="513" width="52.5703125" style="87" customWidth="1"/>
    <col min="514" max="514" width="10" style="87" customWidth="1"/>
    <col min="515" max="515" width="11" style="87" customWidth="1"/>
    <col min="516" max="516" width="16.5703125" style="87" customWidth="1"/>
    <col min="517" max="766" width="9.140625" style="87"/>
    <col min="767" max="767" width="6.28515625" style="87" customWidth="1"/>
    <col min="768" max="768" width="14.42578125" style="87" customWidth="1"/>
    <col min="769" max="769" width="52.5703125" style="87" customWidth="1"/>
    <col min="770" max="770" width="10" style="87" customWidth="1"/>
    <col min="771" max="771" width="11" style="87" customWidth="1"/>
    <col min="772" max="772" width="16.5703125" style="87" customWidth="1"/>
    <col min="773" max="1022" width="9.140625" style="87"/>
    <col min="1023" max="1023" width="6.28515625" style="87" customWidth="1"/>
    <col min="1024" max="1024" width="14.42578125" style="87" customWidth="1"/>
    <col min="1025" max="1025" width="52.5703125" style="87" customWidth="1"/>
    <col min="1026" max="1026" width="10" style="87" customWidth="1"/>
    <col min="1027" max="1027" width="11" style="87" customWidth="1"/>
    <col min="1028" max="1028" width="16.5703125" style="87" customWidth="1"/>
    <col min="1029" max="1278" width="9.140625" style="87"/>
    <col min="1279" max="1279" width="6.28515625" style="87" customWidth="1"/>
    <col min="1280" max="1280" width="14.42578125" style="87" customWidth="1"/>
    <col min="1281" max="1281" width="52.5703125" style="87" customWidth="1"/>
    <col min="1282" max="1282" width="10" style="87" customWidth="1"/>
    <col min="1283" max="1283" width="11" style="87" customWidth="1"/>
    <col min="1284" max="1284" width="16.5703125" style="87" customWidth="1"/>
    <col min="1285" max="1534" width="9.140625" style="87"/>
    <col min="1535" max="1535" width="6.28515625" style="87" customWidth="1"/>
    <col min="1536" max="1536" width="14.42578125" style="87" customWidth="1"/>
    <col min="1537" max="1537" width="52.5703125" style="87" customWidth="1"/>
    <col min="1538" max="1538" width="10" style="87" customWidth="1"/>
    <col min="1539" max="1539" width="11" style="87" customWidth="1"/>
    <col min="1540" max="1540" width="16.5703125" style="87" customWidth="1"/>
    <col min="1541" max="1790" width="9.140625" style="87"/>
    <col min="1791" max="1791" width="6.28515625" style="87" customWidth="1"/>
    <col min="1792" max="1792" width="14.42578125" style="87" customWidth="1"/>
    <col min="1793" max="1793" width="52.5703125" style="87" customWidth="1"/>
    <col min="1794" max="1794" width="10" style="87" customWidth="1"/>
    <col min="1795" max="1795" width="11" style="87" customWidth="1"/>
    <col min="1796" max="1796" width="16.5703125" style="87" customWidth="1"/>
    <col min="1797" max="2046" width="9.140625" style="87"/>
    <col min="2047" max="2047" width="6.28515625" style="87" customWidth="1"/>
    <col min="2048" max="2048" width="14.42578125" style="87" customWidth="1"/>
    <col min="2049" max="2049" width="52.5703125" style="87" customWidth="1"/>
    <col min="2050" max="2050" width="10" style="87" customWidth="1"/>
    <col min="2051" max="2051" width="11" style="87" customWidth="1"/>
    <col min="2052" max="2052" width="16.5703125" style="87" customWidth="1"/>
    <col min="2053" max="2302" width="9.140625" style="87"/>
    <col min="2303" max="2303" width="6.28515625" style="87" customWidth="1"/>
    <col min="2304" max="2304" width="14.42578125" style="87" customWidth="1"/>
    <col min="2305" max="2305" width="52.5703125" style="87" customWidth="1"/>
    <col min="2306" max="2306" width="10" style="87" customWidth="1"/>
    <col min="2307" max="2307" width="11" style="87" customWidth="1"/>
    <col min="2308" max="2308" width="16.5703125" style="87" customWidth="1"/>
    <col min="2309" max="2558" width="9.140625" style="87"/>
    <col min="2559" max="2559" width="6.28515625" style="87" customWidth="1"/>
    <col min="2560" max="2560" width="14.42578125" style="87" customWidth="1"/>
    <col min="2561" max="2561" width="52.5703125" style="87" customWidth="1"/>
    <col min="2562" max="2562" width="10" style="87" customWidth="1"/>
    <col min="2563" max="2563" width="11" style="87" customWidth="1"/>
    <col min="2564" max="2564" width="16.5703125" style="87" customWidth="1"/>
    <col min="2565" max="2814" width="9.140625" style="87"/>
    <col min="2815" max="2815" width="6.28515625" style="87" customWidth="1"/>
    <col min="2816" max="2816" width="14.42578125" style="87" customWidth="1"/>
    <col min="2817" max="2817" width="52.5703125" style="87" customWidth="1"/>
    <col min="2818" max="2818" width="10" style="87" customWidth="1"/>
    <col min="2819" max="2819" width="11" style="87" customWidth="1"/>
    <col min="2820" max="2820" width="16.5703125" style="87" customWidth="1"/>
    <col min="2821" max="3070" width="9.140625" style="87"/>
    <col min="3071" max="3071" width="6.28515625" style="87" customWidth="1"/>
    <col min="3072" max="3072" width="14.42578125" style="87" customWidth="1"/>
    <col min="3073" max="3073" width="52.5703125" style="87" customWidth="1"/>
    <col min="3074" max="3074" width="10" style="87" customWidth="1"/>
    <col min="3075" max="3075" width="11" style="87" customWidth="1"/>
    <col min="3076" max="3076" width="16.5703125" style="87" customWidth="1"/>
    <col min="3077" max="3326" width="9.140625" style="87"/>
    <col min="3327" max="3327" width="6.28515625" style="87" customWidth="1"/>
    <col min="3328" max="3328" width="14.42578125" style="87" customWidth="1"/>
    <col min="3329" max="3329" width="52.5703125" style="87" customWidth="1"/>
    <col min="3330" max="3330" width="10" style="87" customWidth="1"/>
    <col min="3331" max="3331" width="11" style="87" customWidth="1"/>
    <col min="3332" max="3332" width="16.5703125" style="87" customWidth="1"/>
    <col min="3333" max="3582" width="9.140625" style="87"/>
    <col min="3583" max="3583" width="6.28515625" style="87" customWidth="1"/>
    <col min="3584" max="3584" width="14.42578125" style="87" customWidth="1"/>
    <col min="3585" max="3585" width="52.5703125" style="87" customWidth="1"/>
    <col min="3586" max="3586" width="10" style="87" customWidth="1"/>
    <col min="3587" max="3587" width="11" style="87" customWidth="1"/>
    <col min="3588" max="3588" width="16.5703125" style="87" customWidth="1"/>
    <col min="3589" max="3838" width="9.140625" style="87"/>
    <col min="3839" max="3839" width="6.28515625" style="87" customWidth="1"/>
    <col min="3840" max="3840" width="14.42578125" style="87" customWidth="1"/>
    <col min="3841" max="3841" width="52.5703125" style="87" customWidth="1"/>
    <col min="3842" max="3842" width="10" style="87" customWidth="1"/>
    <col min="3843" max="3843" width="11" style="87" customWidth="1"/>
    <col min="3844" max="3844" width="16.5703125" style="87" customWidth="1"/>
    <col min="3845" max="4094" width="9.140625" style="87"/>
    <col min="4095" max="4095" width="6.28515625" style="87" customWidth="1"/>
    <col min="4096" max="4096" width="14.42578125" style="87" customWidth="1"/>
    <col min="4097" max="4097" width="52.5703125" style="87" customWidth="1"/>
    <col min="4098" max="4098" width="10" style="87" customWidth="1"/>
    <col min="4099" max="4099" width="11" style="87" customWidth="1"/>
    <col min="4100" max="4100" width="16.5703125" style="87" customWidth="1"/>
    <col min="4101" max="4350" width="9.140625" style="87"/>
    <col min="4351" max="4351" width="6.28515625" style="87" customWidth="1"/>
    <col min="4352" max="4352" width="14.42578125" style="87" customWidth="1"/>
    <col min="4353" max="4353" width="52.5703125" style="87" customWidth="1"/>
    <col min="4354" max="4354" width="10" style="87" customWidth="1"/>
    <col min="4355" max="4355" width="11" style="87" customWidth="1"/>
    <col min="4356" max="4356" width="16.5703125" style="87" customWidth="1"/>
    <col min="4357" max="4606" width="9.140625" style="87"/>
    <col min="4607" max="4607" width="6.28515625" style="87" customWidth="1"/>
    <col min="4608" max="4608" width="14.42578125" style="87" customWidth="1"/>
    <col min="4609" max="4609" width="52.5703125" style="87" customWidth="1"/>
    <col min="4610" max="4610" width="10" style="87" customWidth="1"/>
    <col min="4611" max="4611" width="11" style="87" customWidth="1"/>
    <col min="4612" max="4612" width="16.5703125" style="87" customWidth="1"/>
    <col min="4613" max="4862" width="9.140625" style="87"/>
    <col min="4863" max="4863" width="6.28515625" style="87" customWidth="1"/>
    <col min="4864" max="4864" width="14.42578125" style="87" customWidth="1"/>
    <col min="4865" max="4865" width="52.5703125" style="87" customWidth="1"/>
    <col min="4866" max="4866" width="10" style="87" customWidth="1"/>
    <col min="4867" max="4867" width="11" style="87" customWidth="1"/>
    <col min="4868" max="4868" width="16.5703125" style="87" customWidth="1"/>
    <col min="4869" max="5118" width="9.140625" style="87"/>
    <col min="5119" max="5119" width="6.28515625" style="87" customWidth="1"/>
    <col min="5120" max="5120" width="14.42578125" style="87" customWidth="1"/>
    <col min="5121" max="5121" width="52.5703125" style="87" customWidth="1"/>
    <col min="5122" max="5122" width="10" style="87" customWidth="1"/>
    <col min="5123" max="5123" width="11" style="87" customWidth="1"/>
    <col min="5124" max="5124" width="16.5703125" style="87" customWidth="1"/>
    <col min="5125" max="5374" width="9.140625" style="87"/>
    <col min="5375" max="5375" width="6.28515625" style="87" customWidth="1"/>
    <col min="5376" max="5376" width="14.42578125" style="87" customWidth="1"/>
    <col min="5377" max="5377" width="52.5703125" style="87" customWidth="1"/>
    <col min="5378" max="5378" width="10" style="87" customWidth="1"/>
    <col min="5379" max="5379" width="11" style="87" customWidth="1"/>
    <col min="5380" max="5380" width="16.5703125" style="87" customWidth="1"/>
    <col min="5381" max="5630" width="9.140625" style="87"/>
    <col min="5631" max="5631" width="6.28515625" style="87" customWidth="1"/>
    <col min="5632" max="5632" width="14.42578125" style="87" customWidth="1"/>
    <col min="5633" max="5633" width="52.5703125" style="87" customWidth="1"/>
    <col min="5634" max="5634" width="10" style="87" customWidth="1"/>
    <col min="5635" max="5635" width="11" style="87" customWidth="1"/>
    <col min="5636" max="5636" width="16.5703125" style="87" customWidth="1"/>
    <col min="5637" max="5886" width="9.140625" style="87"/>
    <col min="5887" max="5887" width="6.28515625" style="87" customWidth="1"/>
    <col min="5888" max="5888" width="14.42578125" style="87" customWidth="1"/>
    <col min="5889" max="5889" width="52.5703125" style="87" customWidth="1"/>
    <col min="5890" max="5890" width="10" style="87" customWidth="1"/>
    <col min="5891" max="5891" width="11" style="87" customWidth="1"/>
    <col min="5892" max="5892" width="16.5703125" style="87" customWidth="1"/>
    <col min="5893" max="6142" width="9.140625" style="87"/>
    <col min="6143" max="6143" width="6.28515625" style="87" customWidth="1"/>
    <col min="6144" max="6144" width="14.42578125" style="87" customWidth="1"/>
    <col min="6145" max="6145" width="52.5703125" style="87" customWidth="1"/>
    <col min="6146" max="6146" width="10" style="87" customWidth="1"/>
    <col min="6147" max="6147" width="11" style="87" customWidth="1"/>
    <col min="6148" max="6148" width="16.5703125" style="87" customWidth="1"/>
    <col min="6149" max="6398" width="9.140625" style="87"/>
    <col min="6399" max="6399" width="6.28515625" style="87" customWidth="1"/>
    <col min="6400" max="6400" width="14.42578125" style="87" customWidth="1"/>
    <col min="6401" max="6401" width="52.5703125" style="87" customWidth="1"/>
    <col min="6402" max="6402" width="10" style="87" customWidth="1"/>
    <col min="6403" max="6403" width="11" style="87" customWidth="1"/>
    <col min="6404" max="6404" width="16.5703125" style="87" customWidth="1"/>
    <col min="6405" max="6654" width="9.140625" style="87"/>
    <col min="6655" max="6655" width="6.28515625" style="87" customWidth="1"/>
    <col min="6656" max="6656" width="14.42578125" style="87" customWidth="1"/>
    <col min="6657" max="6657" width="52.5703125" style="87" customWidth="1"/>
    <col min="6658" max="6658" width="10" style="87" customWidth="1"/>
    <col min="6659" max="6659" width="11" style="87" customWidth="1"/>
    <col min="6660" max="6660" width="16.5703125" style="87" customWidth="1"/>
    <col min="6661" max="6910" width="9.140625" style="87"/>
    <col min="6911" max="6911" width="6.28515625" style="87" customWidth="1"/>
    <col min="6912" max="6912" width="14.42578125" style="87" customWidth="1"/>
    <col min="6913" max="6913" width="52.5703125" style="87" customWidth="1"/>
    <col min="6914" max="6914" width="10" style="87" customWidth="1"/>
    <col min="6915" max="6915" width="11" style="87" customWidth="1"/>
    <col min="6916" max="6916" width="16.5703125" style="87" customWidth="1"/>
    <col min="6917" max="7166" width="9.140625" style="87"/>
    <col min="7167" max="7167" width="6.28515625" style="87" customWidth="1"/>
    <col min="7168" max="7168" width="14.42578125" style="87" customWidth="1"/>
    <col min="7169" max="7169" width="52.5703125" style="87" customWidth="1"/>
    <col min="7170" max="7170" width="10" style="87" customWidth="1"/>
    <col min="7171" max="7171" width="11" style="87" customWidth="1"/>
    <col min="7172" max="7172" width="16.5703125" style="87" customWidth="1"/>
    <col min="7173" max="7422" width="9.140625" style="87"/>
    <col min="7423" max="7423" width="6.28515625" style="87" customWidth="1"/>
    <col min="7424" max="7424" width="14.42578125" style="87" customWidth="1"/>
    <col min="7425" max="7425" width="52.5703125" style="87" customWidth="1"/>
    <col min="7426" max="7426" width="10" style="87" customWidth="1"/>
    <col min="7427" max="7427" width="11" style="87" customWidth="1"/>
    <col min="7428" max="7428" width="16.5703125" style="87" customWidth="1"/>
    <col min="7429" max="7678" width="9.140625" style="87"/>
    <col min="7679" max="7679" width="6.28515625" style="87" customWidth="1"/>
    <col min="7680" max="7680" width="14.42578125" style="87" customWidth="1"/>
    <col min="7681" max="7681" width="52.5703125" style="87" customWidth="1"/>
    <col min="7682" max="7682" width="10" style="87" customWidth="1"/>
    <col min="7683" max="7683" width="11" style="87" customWidth="1"/>
    <col min="7684" max="7684" width="16.5703125" style="87" customWidth="1"/>
    <col min="7685" max="7934" width="9.140625" style="87"/>
    <col min="7935" max="7935" width="6.28515625" style="87" customWidth="1"/>
    <col min="7936" max="7936" width="14.42578125" style="87" customWidth="1"/>
    <col min="7937" max="7937" width="52.5703125" style="87" customWidth="1"/>
    <col min="7938" max="7938" width="10" style="87" customWidth="1"/>
    <col min="7939" max="7939" width="11" style="87" customWidth="1"/>
    <col min="7940" max="7940" width="16.5703125" style="87" customWidth="1"/>
    <col min="7941" max="8190" width="9.140625" style="87"/>
    <col min="8191" max="8191" width="6.28515625" style="87" customWidth="1"/>
    <col min="8192" max="8192" width="14.42578125" style="87" customWidth="1"/>
    <col min="8193" max="8193" width="52.5703125" style="87" customWidth="1"/>
    <col min="8194" max="8194" width="10" style="87" customWidth="1"/>
    <col min="8195" max="8195" width="11" style="87" customWidth="1"/>
    <col min="8196" max="8196" width="16.5703125" style="87" customWidth="1"/>
    <col min="8197" max="8446" width="9.140625" style="87"/>
    <col min="8447" max="8447" width="6.28515625" style="87" customWidth="1"/>
    <col min="8448" max="8448" width="14.42578125" style="87" customWidth="1"/>
    <col min="8449" max="8449" width="52.5703125" style="87" customWidth="1"/>
    <col min="8450" max="8450" width="10" style="87" customWidth="1"/>
    <col min="8451" max="8451" width="11" style="87" customWidth="1"/>
    <col min="8452" max="8452" width="16.5703125" style="87" customWidth="1"/>
    <col min="8453" max="8702" width="9.140625" style="87"/>
    <col min="8703" max="8703" width="6.28515625" style="87" customWidth="1"/>
    <col min="8704" max="8704" width="14.42578125" style="87" customWidth="1"/>
    <col min="8705" max="8705" width="52.5703125" style="87" customWidth="1"/>
    <col min="8706" max="8706" width="10" style="87" customWidth="1"/>
    <col min="8707" max="8707" width="11" style="87" customWidth="1"/>
    <col min="8708" max="8708" width="16.5703125" style="87" customWidth="1"/>
    <col min="8709" max="8958" width="9.140625" style="87"/>
    <col min="8959" max="8959" width="6.28515625" style="87" customWidth="1"/>
    <col min="8960" max="8960" width="14.42578125" style="87" customWidth="1"/>
    <col min="8961" max="8961" width="52.5703125" style="87" customWidth="1"/>
    <col min="8962" max="8962" width="10" style="87" customWidth="1"/>
    <col min="8963" max="8963" width="11" style="87" customWidth="1"/>
    <col min="8964" max="8964" width="16.5703125" style="87" customWidth="1"/>
    <col min="8965" max="9214" width="9.140625" style="87"/>
    <col min="9215" max="9215" width="6.28515625" style="87" customWidth="1"/>
    <col min="9216" max="9216" width="14.42578125" style="87" customWidth="1"/>
    <col min="9217" max="9217" width="52.5703125" style="87" customWidth="1"/>
    <col min="9218" max="9218" width="10" style="87" customWidth="1"/>
    <col min="9219" max="9219" width="11" style="87" customWidth="1"/>
    <col min="9220" max="9220" width="16.5703125" style="87" customWidth="1"/>
    <col min="9221" max="9470" width="9.140625" style="87"/>
    <col min="9471" max="9471" width="6.28515625" style="87" customWidth="1"/>
    <col min="9472" max="9472" width="14.42578125" style="87" customWidth="1"/>
    <col min="9473" max="9473" width="52.5703125" style="87" customWidth="1"/>
    <col min="9474" max="9474" width="10" style="87" customWidth="1"/>
    <col min="9475" max="9475" width="11" style="87" customWidth="1"/>
    <col min="9476" max="9476" width="16.5703125" style="87" customWidth="1"/>
    <col min="9477" max="9726" width="9.140625" style="87"/>
    <col min="9727" max="9727" width="6.28515625" style="87" customWidth="1"/>
    <col min="9728" max="9728" width="14.42578125" style="87" customWidth="1"/>
    <col min="9729" max="9729" width="52.5703125" style="87" customWidth="1"/>
    <col min="9730" max="9730" width="10" style="87" customWidth="1"/>
    <col min="9731" max="9731" width="11" style="87" customWidth="1"/>
    <col min="9732" max="9732" width="16.5703125" style="87" customWidth="1"/>
    <col min="9733" max="9982" width="9.140625" style="87"/>
    <col min="9983" max="9983" width="6.28515625" style="87" customWidth="1"/>
    <col min="9984" max="9984" width="14.42578125" style="87" customWidth="1"/>
    <col min="9985" max="9985" width="52.5703125" style="87" customWidth="1"/>
    <col min="9986" max="9986" width="10" style="87" customWidth="1"/>
    <col min="9987" max="9987" width="11" style="87" customWidth="1"/>
    <col min="9988" max="9988" width="16.5703125" style="87" customWidth="1"/>
    <col min="9989" max="10238" width="9.140625" style="87"/>
    <col min="10239" max="10239" width="6.28515625" style="87" customWidth="1"/>
    <col min="10240" max="10240" width="14.42578125" style="87" customWidth="1"/>
    <col min="10241" max="10241" width="52.5703125" style="87" customWidth="1"/>
    <col min="10242" max="10242" width="10" style="87" customWidth="1"/>
    <col min="10243" max="10243" width="11" style="87" customWidth="1"/>
    <col min="10244" max="10244" width="16.5703125" style="87" customWidth="1"/>
    <col min="10245" max="10494" width="9.140625" style="87"/>
    <col min="10495" max="10495" width="6.28515625" style="87" customWidth="1"/>
    <col min="10496" max="10496" width="14.42578125" style="87" customWidth="1"/>
    <col min="10497" max="10497" width="52.5703125" style="87" customWidth="1"/>
    <col min="10498" max="10498" width="10" style="87" customWidth="1"/>
    <col min="10499" max="10499" width="11" style="87" customWidth="1"/>
    <col min="10500" max="10500" width="16.5703125" style="87" customWidth="1"/>
    <col min="10501" max="10750" width="9.140625" style="87"/>
    <col min="10751" max="10751" width="6.28515625" style="87" customWidth="1"/>
    <col min="10752" max="10752" width="14.42578125" style="87" customWidth="1"/>
    <col min="10753" max="10753" width="52.5703125" style="87" customWidth="1"/>
    <col min="10754" max="10754" width="10" style="87" customWidth="1"/>
    <col min="10755" max="10755" width="11" style="87" customWidth="1"/>
    <col min="10756" max="10756" width="16.5703125" style="87" customWidth="1"/>
    <col min="10757" max="11006" width="9.140625" style="87"/>
    <col min="11007" max="11007" width="6.28515625" style="87" customWidth="1"/>
    <col min="11008" max="11008" width="14.42578125" style="87" customWidth="1"/>
    <col min="11009" max="11009" width="52.5703125" style="87" customWidth="1"/>
    <col min="11010" max="11010" width="10" style="87" customWidth="1"/>
    <col min="11011" max="11011" width="11" style="87" customWidth="1"/>
    <col min="11012" max="11012" width="16.5703125" style="87" customWidth="1"/>
    <col min="11013" max="11262" width="9.140625" style="87"/>
    <col min="11263" max="11263" width="6.28515625" style="87" customWidth="1"/>
    <col min="11264" max="11264" width="14.42578125" style="87" customWidth="1"/>
    <col min="11265" max="11265" width="52.5703125" style="87" customWidth="1"/>
    <col min="11266" max="11266" width="10" style="87" customWidth="1"/>
    <col min="11267" max="11267" width="11" style="87" customWidth="1"/>
    <col min="11268" max="11268" width="16.5703125" style="87" customWidth="1"/>
    <col min="11269" max="11518" width="9.140625" style="87"/>
    <col min="11519" max="11519" width="6.28515625" style="87" customWidth="1"/>
    <col min="11520" max="11520" width="14.42578125" style="87" customWidth="1"/>
    <col min="11521" max="11521" width="52.5703125" style="87" customWidth="1"/>
    <col min="11522" max="11522" width="10" style="87" customWidth="1"/>
    <col min="11523" max="11523" width="11" style="87" customWidth="1"/>
    <col min="11524" max="11524" width="16.5703125" style="87" customWidth="1"/>
    <col min="11525" max="11774" width="9.140625" style="87"/>
    <col min="11775" max="11775" width="6.28515625" style="87" customWidth="1"/>
    <col min="11776" max="11776" width="14.42578125" style="87" customWidth="1"/>
    <col min="11777" max="11777" width="52.5703125" style="87" customWidth="1"/>
    <col min="11778" max="11778" width="10" style="87" customWidth="1"/>
    <col min="11779" max="11779" width="11" style="87" customWidth="1"/>
    <col min="11780" max="11780" width="16.5703125" style="87" customWidth="1"/>
    <col min="11781" max="12030" width="9.140625" style="87"/>
    <col min="12031" max="12031" width="6.28515625" style="87" customWidth="1"/>
    <col min="12032" max="12032" width="14.42578125" style="87" customWidth="1"/>
    <col min="12033" max="12033" width="52.5703125" style="87" customWidth="1"/>
    <col min="12034" max="12034" width="10" style="87" customWidth="1"/>
    <col min="12035" max="12035" width="11" style="87" customWidth="1"/>
    <col min="12036" max="12036" width="16.5703125" style="87" customWidth="1"/>
    <col min="12037" max="12286" width="9.140625" style="87"/>
    <col min="12287" max="12287" width="6.28515625" style="87" customWidth="1"/>
    <col min="12288" max="12288" width="14.42578125" style="87" customWidth="1"/>
    <col min="12289" max="12289" width="52.5703125" style="87" customWidth="1"/>
    <col min="12290" max="12290" width="10" style="87" customWidth="1"/>
    <col min="12291" max="12291" width="11" style="87" customWidth="1"/>
    <col min="12292" max="12292" width="16.5703125" style="87" customWidth="1"/>
    <col min="12293" max="12542" width="9.140625" style="87"/>
    <col min="12543" max="12543" width="6.28515625" style="87" customWidth="1"/>
    <col min="12544" max="12544" width="14.42578125" style="87" customWidth="1"/>
    <col min="12545" max="12545" width="52.5703125" style="87" customWidth="1"/>
    <col min="12546" max="12546" width="10" style="87" customWidth="1"/>
    <col min="12547" max="12547" width="11" style="87" customWidth="1"/>
    <col min="12548" max="12548" width="16.5703125" style="87" customWidth="1"/>
    <col min="12549" max="12798" width="9.140625" style="87"/>
    <col min="12799" max="12799" width="6.28515625" style="87" customWidth="1"/>
    <col min="12800" max="12800" width="14.42578125" style="87" customWidth="1"/>
    <col min="12801" max="12801" width="52.5703125" style="87" customWidth="1"/>
    <col min="12802" max="12802" width="10" style="87" customWidth="1"/>
    <col min="12803" max="12803" width="11" style="87" customWidth="1"/>
    <col min="12804" max="12804" width="16.5703125" style="87" customWidth="1"/>
    <col min="12805" max="13054" width="9.140625" style="87"/>
    <col min="13055" max="13055" width="6.28515625" style="87" customWidth="1"/>
    <col min="13056" max="13056" width="14.42578125" style="87" customWidth="1"/>
    <col min="13057" max="13057" width="52.5703125" style="87" customWidth="1"/>
    <col min="13058" max="13058" width="10" style="87" customWidth="1"/>
    <col min="13059" max="13059" width="11" style="87" customWidth="1"/>
    <col min="13060" max="13060" width="16.5703125" style="87" customWidth="1"/>
    <col min="13061" max="13310" width="9.140625" style="87"/>
    <col min="13311" max="13311" width="6.28515625" style="87" customWidth="1"/>
    <col min="13312" max="13312" width="14.42578125" style="87" customWidth="1"/>
    <col min="13313" max="13313" width="52.5703125" style="87" customWidth="1"/>
    <col min="13314" max="13314" width="10" style="87" customWidth="1"/>
    <col min="13315" max="13315" width="11" style="87" customWidth="1"/>
    <col min="13316" max="13316" width="16.5703125" style="87" customWidth="1"/>
    <col min="13317" max="13566" width="9.140625" style="87"/>
    <col min="13567" max="13567" width="6.28515625" style="87" customWidth="1"/>
    <col min="13568" max="13568" width="14.42578125" style="87" customWidth="1"/>
    <col min="13569" max="13569" width="52.5703125" style="87" customWidth="1"/>
    <col min="13570" max="13570" width="10" style="87" customWidth="1"/>
    <col min="13571" max="13571" width="11" style="87" customWidth="1"/>
    <col min="13572" max="13572" width="16.5703125" style="87" customWidth="1"/>
    <col min="13573" max="13822" width="9.140625" style="87"/>
    <col min="13823" max="13823" width="6.28515625" style="87" customWidth="1"/>
    <col min="13824" max="13824" width="14.42578125" style="87" customWidth="1"/>
    <col min="13825" max="13825" width="52.5703125" style="87" customWidth="1"/>
    <col min="13826" max="13826" width="10" style="87" customWidth="1"/>
    <col min="13827" max="13827" width="11" style="87" customWidth="1"/>
    <col min="13828" max="13828" width="16.5703125" style="87" customWidth="1"/>
    <col min="13829" max="14078" width="9.140625" style="87"/>
    <col min="14079" max="14079" width="6.28515625" style="87" customWidth="1"/>
    <col min="14080" max="14080" width="14.42578125" style="87" customWidth="1"/>
    <col min="14081" max="14081" width="52.5703125" style="87" customWidth="1"/>
    <col min="14082" max="14082" width="10" style="87" customWidth="1"/>
    <col min="14083" max="14083" width="11" style="87" customWidth="1"/>
    <col min="14084" max="14084" width="16.5703125" style="87" customWidth="1"/>
    <col min="14085" max="14334" width="9.140625" style="87"/>
    <col min="14335" max="14335" width="6.28515625" style="87" customWidth="1"/>
    <col min="14336" max="14336" width="14.42578125" style="87" customWidth="1"/>
    <col min="14337" max="14337" width="52.5703125" style="87" customWidth="1"/>
    <col min="14338" max="14338" width="10" style="87" customWidth="1"/>
    <col min="14339" max="14339" width="11" style="87" customWidth="1"/>
    <col min="14340" max="14340" width="16.5703125" style="87" customWidth="1"/>
    <col min="14341" max="14590" width="9.140625" style="87"/>
    <col min="14591" max="14591" width="6.28515625" style="87" customWidth="1"/>
    <col min="14592" max="14592" width="14.42578125" style="87" customWidth="1"/>
    <col min="14593" max="14593" width="52.5703125" style="87" customWidth="1"/>
    <col min="14594" max="14594" width="10" style="87" customWidth="1"/>
    <col min="14595" max="14595" width="11" style="87" customWidth="1"/>
    <col min="14596" max="14596" width="16.5703125" style="87" customWidth="1"/>
    <col min="14597" max="14846" width="9.140625" style="87"/>
    <col min="14847" max="14847" width="6.28515625" style="87" customWidth="1"/>
    <col min="14848" max="14848" width="14.42578125" style="87" customWidth="1"/>
    <col min="14849" max="14849" width="52.5703125" style="87" customWidth="1"/>
    <col min="14850" max="14850" width="10" style="87" customWidth="1"/>
    <col min="14851" max="14851" width="11" style="87" customWidth="1"/>
    <col min="14852" max="14852" width="16.5703125" style="87" customWidth="1"/>
    <col min="14853" max="15102" width="9.140625" style="87"/>
    <col min="15103" max="15103" width="6.28515625" style="87" customWidth="1"/>
    <col min="15104" max="15104" width="14.42578125" style="87" customWidth="1"/>
    <col min="15105" max="15105" width="52.5703125" style="87" customWidth="1"/>
    <col min="15106" max="15106" width="10" style="87" customWidth="1"/>
    <col min="15107" max="15107" width="11" style="87" customWidth="1"/>
    <col min="15108" max="15108" width="16.5703125" style="87" customWidth="1"/>
    <col min="15109" max="15358" width="9.140625" style="87"/>
    <col min="15359" max="15359" width="6.28515625" style="87" customWidth="1"/>
    <col min="15360" max="15360" width="14.42578125" style="87" customWidth="1"/>
    <col min="15361" max="15361" width="52.5703125" style="87" customWidth="1"/>
    <col min="15362" max="15362" width="10" style="87" customWidth="1"/>
    <col min="15363" max="15363" width="11" style="87" customWidth="1"/>
    <col min="15364" max="15364" width="16.5703125" style="87" customWidth="1"/>
    <col min="15365" max="15614" width="9.140625" style="87"/>
    <col min="15615" max="15615" width="6.28515625" style="87" customWidth="1"/>
    <col min="15616" max="15616" width="14.42578125" style="87" customWidth="1"/>
    <col min="15617" max="15617" width="52.5703125" style="87" customWidth="1"/>
    <col min="15618" max="15618" width="10" style="87" customWidth="1"/>
    <col min="15619" max="15619" width="11" style="87" customWidth="1"/>
    <col min="15620" max="15620" width="16.5703125" style="87" customWidth="1"/>
    <col min="15621" max="15870" width="9.140625" style="87"/>
    <col min="15871" max="15871" width="6.28515625" style="87" customWidth="1"/>
    <col min="15872" max="15872" width="14.42578125" style="87" customWidth="1"/>
    <col min="15873" max="15873" width="52.5703125" style="87" customWidth="1"/>
    <col min="15874" max="15874" width="10" style="87" customWidth="1"/>
    <col min="15875" max="15875" width="11" style="87" customWidth="1"/>
    <col min="15876" max="15876" width="16.5703125" style="87" customWidth="1"/>
    <col min="15877" max="16126" width="9.140625" style="87"/>
    <col min="16127" max="16127" width="6.28515625" style="87" customWidth="1"/>
    <col min="16128" max="16128" width="14.42578125" style="87" customWidth="1"/>
    <col min="16129" max="16129" width="52.5703125" style="87" customWidth="1"/>
    <col min="16130" max="16130" width="10" style="87" customWidth="1"/>
    <col min="16131" max="16131" width="11" style="87" customWidth="1"/>
    <col min="16132" max="16132" width="16.5703125" style="87" customWidth="1"/>
    <col min="16133" max="16384" width="9.140625" style="87"/>
  </cols>
  <sheetData>
    <row r="1" spans="1:15" s="84" customFormat="1" ht="18" thickTop="1" thickBot="1">
      <c r="A1" s="83"/>
      <c r="F1" s="85" t="s">
        <v>0</v>
      </c>
      <c r="G1" s="86"/>
      <c r="H1" s="87"/>
      <c r="I1" s="87"/>
      <c r="J1" s="88"/>
      <c r="K1" s="86"/>
      <c r="L1" s="86"/>
      <c r="M1" s="89"/>
      <c r="N1" s="307" t="s">
        <v>19</v>
      </c>
      <c r="O1" s="308"/>
    </row>
    <row r="2" spans="1:15" s="84" customFormat="1" ht="16.5" customHeight="1" thickTop="1">
      <c r="A2" s="309" t="s">
        <v>38</v>
      </c>
      <c r="B2" s="309"/>
      <c r="C2" s="309"/>
      <c r="D2" s="309"/>
      <c r="E2" s="309"/>
      <c r="F2" s="309"/>
      <c r="G2" s="310" t="s">
        <v>39</v>
      </c>
      <c r="H2" s="310"/>
      <c r="I2" s="310"/>
      <c r="J2" s="310"/>
      <c r="K2" s="310"/>
      <c r="L2" s="310"/>
      <c r="M2" s="310"/>
      <c r="N2" s="310"/>
      <c r="O2" s="310"/>
    </row>
    <row r="3" spans="1:15">
      <c r="G3" s="86"/>
      <c r="J3" s="88"/>
      <c r="K3" s="86"/>
      <c r="L3" s="86"/>
      <c r="M3" s="89"/>
      <c r="N3" s="89"/>
    </row>
    <row r="4" spans="1:15">
      <c r="A4" s="306" t="s">
        <v>1</v>
      </c>
      <c r="B4" s="306"/>
      <c r="C4" s="87" t="s">
        <v>2</v>
      </c>
      <c r="G4" s="90" t="s">
        <v>1</v>
      </c>
      <c r="I4" s="87" t="s">
        <v>2</v>
      </c>
      <c r="J4" s="88"/>
      <c r="K4" s="86"/>
      <c r="L4" s="86"/>
      <c r="M4" s="89"/>
      <c r="N4" s="89"/>
    </row>
    <row r="5" spans="1:15">
      <c r="A5" s="306" t="s">
        <v>3</v>
      </c>
      <c r="B5" s="306"/>
      <c r="C5" s="87" t="s">
        <v>32</v>
      </c>
      <c r="G5" s="90" t="s">
        <v>3</v>
      </c>
      <c r="I5" s="87" t="s">
        <v>32</v>
      </c>
      <c r="J5" s="88"/>
      <c r="K5" s="86"/>
      <c r="L5" s="86"/>
      <c r="M5" s="89"/>
      <c r="N5" s="89"/>
    </row>
    <row r="6" spans="1:15">
      <c r="A6" s="306" t="s">
        <v>4</v>
      </c>
      <c r="B6" s="306"/>
      <c r="C6" s="87" t="s">
        <v>97</v>
      </c>
      <c r="G6" s="90" t="s">
        <v>4</v>
      </c>
      <c r="I6" s="87" t="s">
        <v>97</v>
      </c>
      <c r="J6" s="88"/>
      <c r="K6" s="86"/>
      <c r="L6" s="86"/>
      <c r="M6" s="89"/>
      <c r="N6" s="89"/>
    </row>
    <row r="7" spans="1:15">
      <c r="A7" s="306" t="s">
        <v>5</v>
      </c>
      <c r="B7" s="306"/>
      <c r="C7" s="87" t="s">
        <v>112</v>
      </c>
      <c r="G7" s="90" t="s">
        <v>5</v>
      </c>
      <c r="I7" s="87" t="s">
        <v>112</v>
      </c>
      <c r="J7" s="88"/>
      <c r="K7" s="86"/>
      <c r="L7" s="86"/>
      <c r="M7" s="89"/>
      <c r="N7" s="89"/>
    </row>
    <row r="8" spans="1:15">
      <c r="G8" s="86"/>
      <c r="J8" s="88"/>
      <c r="K8" s="86"/>
      <c r="L8" s="86"/>
      <c r="M8" s="89"/>
      <c r="N8" s="89"/>
    </row>
    <row r="9" spans="1:15" ht="22.5" customHeight="1">
      <c r="A9" s="316" t="s">
        <v>6</v>
      </c>
      <c r="B9" s="317" t="s">
        <v>7</v>
      </c>
      <c r="C9" s="318"/>
      <c r="D9" s="316" t="s">
        <v>8</v>
      </c>
      <c r="E9" s="321" t="s">
        <v>9</v>
      </c>
      <c r="F9" s="316" t="s">
        <v>10</v>
      </c>
      <c r="G9" s="316" t="s">
        <v>6</v>
      </c>
      <c r="H9" s="317" t="s">
        <v>7</v>
      </c>
      <c r="I9" s="318"/>
      <c r="J9" s="323" t="s">
        <v>8</v>
      </c>
      <c r="K9" s="311" t="s">
        <v>20</v>
      </c>
      <c r="L9" s="312"/>
      <c r="M9" s="313"/>
      <c r="N9" s="314" t="s">
        <v>21</v>
      </c>
      <c r="O9" s="316" t="s">
        <v>22</v>
      </c>
    </row>
    <row r="10" spans="1:15" ht="22.5" customHeight="1">
      <c r="A10" s="316"/>
      <c r="B10" s="319"/>
      <c r="C10" s="320"/>
      <c r="D10" s="316"/>
      <c r="E10" s="322"/>
      <c r="F10" s="316"/>
      <c r="G10" s="316"/>
      <c r="H10" s="319"/>
      <c r="I10" s="320"/>
      <c r="J10" s="323"/>
      <c r="K10" s="91" t="s">
        <v>23</v>
      </c>
      <c r="L10" s="92" t="s">
        <v>24</v>
      </c>
      <c r="M10" s="93" t="s">
        <v>25</v>
      </c>
      <c r="N10" s="315"/>
      <c r="O10" s="316"/>
    </row>
    <row r="11" spans="1:15" ht="18" customHeight="1">
      <c r="A11" s="94">
        <v>-1</v>
      </c>
      <c r="B11" s="324">
        <f>A11-1</f>
        <v>-2</v>
      </c>
      <c r="C11" s="325"/>
      <c r="D11" s="94">
        <f>B11-1</f>
        <v>-3</v>
      </c>
      <c r="E11" s="94">
        <f>D11-1</f>
        <v>-4</v>
      </c>
      <c r="F11" s="94">
        <f>E11-1</f>
        <v>-5</v>
      </c>
      <c r="G11" s="94">
        <v>-1</v>
      </c>
      <c r="H11" s="324">
        <f>G11-1</f>
        <v>-2</v>
      </c>
      <c r="I11" s="325"/>
      <c r="J11" s="95">
        <f>H11-1</f>
        <v>-3</v>
      </c>
      <c r="K11" s="94">
        <f>J11-1</f>
        <v>-4</v>
      </c>
      <c r="L11" s="94">
        <f>K11-1</f>
        <v>-5</v>
      </c>
      <c r="M11" s="96" t="s">
        <v>26</v>
      </c>
      <c r="N11" s="96" t="s">
        <v>27</v>
      </c>
      <c r="O11" s="97" t="s">
        <v>28</v>
      </c>
    </row>
    <row r="12" spans="1:15" ht="18" customHeight="1">
      <c r="A12" s="98"/>
      <c r="B12" s="99" t="s">
        <v>62</v>
      </c>
      <c r="C12" s="100"/>
      <c r="D12" s="101"/>
      <c r="E12" s="101"/>
      <c r="F12" s="101"/>
      <c r="G12" s="102"/>
      <c r="H12" s="326" t="s">
        <v>62</v>
      </c>
      <c r="I12" s="327"/>
      <c r="J12" s="103"/>
      <c r="K12" s="104"/>
      <c r="L12" s="104"/>
      <c r="M12" s="105"/>
      <c r="N12" s="105"/>
      <c r="O12" s="106"/>
    </row>
    <row r="13" spans="1:15" ht="30" customHeight="1">
      <c r="A13" s="105">
        <v>1</v>
      </c>
      <c r="B13" s="288" t="s">
        <v>139</v>
      </c>
      <c r="C13" s="289"/>
      <c r="D13" s="103" t="s">
        <v>11</v>
      </c>
      <c r="E13" s="104">
        <v>2</v>
      </c>
      <c r="F13" s="107"/>
      <c r="G13" s="102">
        <f t="shared" ref="G13:H28" si="0">A13</f>
        <v>1</v>
      </c>
      <c r="H13" s="288" t="str">
        <f t="shared" si="0"/>
        <v>Mencari/menyiapkan data harga dan volume ekspor kelapa sawit dan karet ke Bidang Distribusi</v>
      </c>
      <c r="I13" s="289"/>
      <c r="J13" s="103" t="str">
        <f t="shared" ref="J13:K23" si="1">D13</f>
        <v>file</v>
      </c>
      <c r="K13" s="104">
        <f t="shared" si="1"/>
        <v>2</v>
      </c>
      <c r="L13" s="104">
        <f>K13</f>
        <v>2</v>
      </c>
      <c r="M13" s="105">
        <v>100</v>
      </c>
      <c r="N13" s="105">
        <v>98</v>
      </c>
      <c r="O13" s="106"/>
    </row>
    <row r="14" spans="1:15" ht="22.5" customHeight="1">
      <c r="A14" s="105">
        <v>2</v>
      </c>
      <c r="B14" s="288" t="s">
        <v>140</v>
      </c>
      <c r="C14" s="289"/>
      <c r="D14" s="103" t="s">
        <v>11</v>
      </c>
      <c r="E14" s="104">
        <v>1</v>
      </c>
      <c r="F14" s="107"/>
      <c r="G14" s="102">
        <f t="shared" si="0"/>
        <v>2</v>
      </c>
      <c r="H14" s="288" t="str">
        <f t="shared" si="0"/>
        <v>Membuat surat perihal workshop hasil SKJG dan mengirimkan ke kabupaten/kota</v>
      </c>
      <c r="I14" s="289"/>
      <c r="J14" s="103" t="str">
        <f t="shared" si="1"/>
        <v>file</v>
      </c>
      <c r="K14" s="104">
        <f t="shared" si="1"/>
        <v>1</v>
      </c>
      <c r="L14" s="104">
        <f t="shared" ref="L14:L32" si="2">K14</f>
        <v>1</v>
      </c>
      <c r="M14" s="105">
        <v>100</v>
      </c>
      <c r="N14" s="105">
        <v>98</v>
      </c>
      <c r="O14" s="106"/>
    </row>
    <row r="15" spans="1:15" ht="22.5" customHeight="1">
      <c r="A15" s="105">
        <v>3</v>
      </c>
      <c r="B15" s="288" t="s">
        <v>113</v>
      </c>
      <c r="C15" s="289"/>
      <c r="D15" s="103" t="s">
        <v>68</v>
      </c>
      <c r="E15" s="104">
        <v>11</v>
      </c>
      <c r="F15" s="107"/>
      <c r="G15" s="102">
        <f t="shared" si="0"/>
        <v>3</v>
      </c>
      <c r="H15" s="288" t="str">
        <f t="shared" si="0"/>
        <v>Menjadi admin KPPT dan assign nama-sama admin kabupaten/kota</v>
      </c>
      <c r="I15" s="289"/>
      <c r="J15" s="103" t="str">
        <f t="shared" si="1"/>
        <v>kabkot</v>
      </c>
      <c r="K15" s="104">
        <f t="shared" si="1"/>
        <v>11</v>
      </c>
      <c r="L15" s="104">
        <f t="shared" si="2"/>
        <v>11</v>
      </c>
      <c r="M15" s="105">
        <v>100</v>
      </c>
      <c r="N15" s="105">
        <v>98</v>
      </c>
      <c r="O15" s="106"/>
    </row>
    <row r="16" spans="1:15" ht="35.25" customHeight="1">
      <c r="A16" s="105">
        <v>4</v>
      </c>
      <c r="B16" s="288" t="s">
        <v>118</v>
      </c>
      <c r="C16" s="289"/>
      <c r="D16" s="103" t="s">
        <v>11</v>
      </c>
      <c r="E16" s="104">
        <v>2</v>
      </c>
      <c r="F16" s="107"/>
      <c r="G16" s="102">
        <f t="shared" si="0"/>
        <v>4</v>
      </c>
      <c r="H16" s="288" t="str">
        <f t="shared" si="0"/>
        <v>Melakukan pengecekan raw data survei perkebunan triwulanan dan membandingkan dengan tahun 2019</v>
      </c>
      <c r="I16" s="289"/>
      <c r="J16" s="103" t="str">
        <f t="shared" si="1"/>
        <v>file</v>
      </c>
      <c r="K16" s="104">
        <f t="shared" si="1"/>
        <v>2</v>
      </c>
      <c r="L16" s="104">
        <f t="shared" si="2"/>
        <v>2</v>
      </c>
      <c r="M16" s="105">
        <v>100</v>
      </c>
      <c r="N16" s="105">
        <v>98</v>
      </c>
      <c r="O16" s="106"/>
    </row>
    <row r="17" spans="1:15" ht="18" customHeight="1">
      <c r="A17" s="105">
        <v>5</v>
      </c>
      <c r="B17" s="288" t="s">
        <v>119</v>
      </c>
      <c r="C17" s="289"/>
      <c r="D17" s="103" t="s">
        <v>35</v>
      </c>
      <c r="E17" s="104">
        <v>3</v>
      </c>
      <c r="F17" s="107"/>
      <c r="G17" s="102">
        <f t="shared" si="0"/>
        <v>5</v>
      </c>
      <c r="H17" s="288" t="str">
        <f t="shared" si="0"/>
        <v>Mengikuti webinar Satu Data Kehutanan tanggal 3 Juni 2021</v>
      </c>
      <c r="I17" s="289"/>
      <c r="J17" s="103" t="str">
        <f t="shared" si="1"/>
        <v>jam</v>
      </c>
      <c r="K17" s="104">
        <f t="shared" si="1"/>
        <v>3</v>
      </c>
      <c r="L17" s="104">
        <f t="shared" si="2"/>
        <v>3</v>
      </c>
      <c r="M17" s="105">
        <v>100</v>
      </c>
      <c r="N17" s="105">
        <v>98</v>
      </c>
      <c r="O17" s="106"/>
    </row>
    <row r="18" spans="1:15" ht="17.25" customHeight="1">
      <c r="A18" s="105">
        <v>6</v>
      </c>
      <c r="B18" s="288" t="s">
        <v>120</v>
      </c>
      <c r="C18" s="289"/>
      <c r="D18" s="103" t="s">
        <v>35</v>
      </c>
      <c r="E18" s="104">
        <v>3</v>
      </c>
      <c r="F18" s="107"/>
      <c r="G18" s="102">
        <f t="shared" si="0"/>
        <v>6</v>
      </c>
      <c r="H18" s="288" t="str">
        <f t="shared" si="0"/>
        <v>Mengikuti evaluasi hasil survei SKJG via zoom tanggal 4 Juni 2021</v>
      </c>
      <c r="I18" s="289"/>
      <c r="J18" s="103" t="str">
        <f t="shared" si="1"/>
        <v>jam</v>
      </c>
      <c r="K18" s="104">
        <f t="shared" si="1"/>
        <v>3</v>
      </c>
      <c r="L18" s="104">
        <f t="shared" si="2"/>
        <v>3</v>
      </c>
      <c r="M18" s="105">
        <v>100</v>
      </c>
      <c r="N18" s="105">
        <v>98</v>
      </c>
      <c r="O18" s="106"/>
    </row>
    <row r="19" spans="1:15" ht="18.75" customHeight="1">
      <c r="A19" s="105">
        <v>7</v>
      </c>
      <c r="B19" s="288" t="s">
        <v>122</v>
      </c>
      <c r="C19" s="289"/>
      <c r="D19" s="103" t="s">
        <v>141</v>
      </c>
      <c r="E19" s="104">
        <v>5</v>
      </c>
      <c r="F19" s="107"/>
      <c r="G19" s="102">
        <f t="shared" si="0"/>
        <v>7</v>
      </c>
      <c r="H19" s="288" t="str">
        <f t="shared" si="0"/>
        <v>Monitoring sampel KPPT bulan Januari - Mei 2021 kabupaten/kota</v>
      </c>
      <c r="I19" s="289"/>
      <c r="J19" s="103" t="str">
        <f t="shared" si="1"/>
        <v>bulan</v>
      </c>
      <c r="K19" s="104">
        <f t="shared" si="1"/>
        <v>5</v>
      </c>
      <c r="L19" s="104">
        <f t="shared" si="2"/>
        <v>5</v>
      </c>
      <c r="M19" s="105">
        <v>100</v>
      </c>
      <c r="N19" s="105">
        <v>98</v>
      </c>
      <c r="O19" s="106"/>
    </row>
    <row r="20" spans="1:15" ht="21.75" customHeight="1">
      <c r="A20" s="105">
        <v>8</v>
      </c>
      <c r="B20" s="288" t="s">
        <v>121</v>
      </c>
      <c r="C20" s="289"/>
      <c r="D20" s="103" t="s">
        <v>142</v>
      </c>
      <c r="E20" s="104">
        <v>2</v>
      </c>
      <c r="F20" s="107"/>
      <c r="G20" s="102">
        <f t="shared" si="0"/>
        <v>8</v>
      </c>
      <c r="H20" s="288" t="str">
        <f t="shared" si="0"/>
        <v>Membantu assignment sampel KPPT 2021</v>
      </c>
      <c r="I20" s="289"/>
      <c r="J20" s="103" t="str">
        <f t="shared" si="1"/>
        <v>kab</v>
      </c>
      <c r="K20" s="104">
        <f t="shared" si="1"/>
        <v>2</v>
      </c>
      <c r="L20" s="104">
        <f t="shared" si="2"/>
        <v>2</v>
      </c>
      <c r="M20" s="105">
        <v>100</v>
      </c>
      <c r="N20" s="105">
        <v>98</v>
      </c>
      <c r="O20" s="106"/>
    </row>
    <row r="21" spans="1:15" ht="21.75" customHeight="1">
      <c r="A21" s="105">
        <v>9</v>
      </c>
      <c r="B21" s="288" t="s">
        <v>123</v>
      </c>
      <c r="C21" s="289"/>
      <c r="D21" s="103" t="s">
        <v>11</v>
      </c>
      <c r="E21" s="104">
        <v>1</v>
      </c>
      <c r="F21" s="107"/>
      <c r="G21" s="102">
        <f t="shared" si="0"/>
        <v>9</v>
      </c>
      <c r="H21" s="288" t="str">
        <f t="shared" si="0"/>
        <v>Rekapitulasi hasil identifikasi SITASI kabupaten/kota</v>
      </c>
      <c r="I21" s="289"/>
      <c r="J21" s="103" t="str">
        <f t="shared" si="1"/>
        <v>file</v>
      </c>
      <c r="K21" s="104">
        <f t="shared" si="1"/>
        <v>1</v>
      </c>
      <c r="L21" s="104">
        <f t="shared" si="2"/>
        <v>1</v>
      </c>
      <c r="M21" s="105">
        <v>100</v>
      </c>
      <c r="N21" s="105">
        <v>98</v>
      </c>
      <c r="O21" s="106"/>
    </row>
    <row r="22" spans="1:15" ht="18.75" customHeight="1">
      <c r="A22" s="105">
        <v>10</v>
      </c>
      <c r="B22" s="288" t="s">
        <v>124</v>
      </c>
      <c r="C22" s="289"/>
      <c r="D22" s="103" t="s">
        <v>18</v>
      </c>
      <c r="E22" s="104">
        <v>12</v>
      </c>
      <c r="F22" s="107"/>
      <c r="G22" s="102">
        <f t="shared" si="0"/>
        <v>10</v>
      </c>
      <c r="H22" s="288" t="str">
        <f t="shared" si="0"/>
        <v xml:space="preserve">Entri survei perusahaan perkebunan tahunan </v>
      </c>
      <c r="I22" s="289"/>
      <c r="J22" s="103" t="str">
        <f t="shared" si="1"/>
        <v>dok</v>
      </c>
      <c r="K22" s="104">
        <f t="shared" si="1"/>
        <v>12</v>
      </c>
      <c r="L22" s="104">
        <f t="shared" si="2"/>
        <v>12</v>
      </c>
      <c r="M22" s="105">
        <v>100</v>
      </c>
      <c r="N22" s="105">
        <v>98</v>
      </c>
      <c r="O22" s="106"/>
    </row>
    <row r="23" spans="1:15" ht="18.75" customHeight="1">
      <c r="A23" s="105">
        <v>11</v>
      </c>
      <c r="B23" s="288" t="s">
        <v>125</v>
      </c>
      <c r="C23" s="289"/>
      <c r="D23" s="103" t="s">
        <v>18</v>
      </c>
      <c r="E23" s="104">
        <v>15</v>
      </c>
      <c r="F23" s="107"/>
      <c r="G23" s="102">
        <f t="shared" si="0"/>
        <v>11</v>
      </c>
      <c r="H23" s="288" t="str">
        <f t="shared" si="0"/>
        <v>Entri survei perusahaan perkebunan triwulanan</v>
      </c>
      <c r="I23" s="289"/>
      <c r="J23" s="103" t="str">
        <f t="shared" si="1"/>
        <v>dok</v>
      </c>
      <c r="K23" s="104">
        <f t="shared" si="1"/>
        <v>15</v>
      </c>
      <c r="L23" s="104">
        <f t="shared" si="2"/>
        <v>15</v>
      </c>
      <c r="M23" s="105">
        <v>100</v>
      </c>
      <c r="N23" s="105">
        <v>98</v>
      </c>
      <c r="O23" s="106"/>
    </row>
    <row r="24" spans="1:15" ht="18.75" customHeight="1">
      <c r="A24" s="105">
        <v>12</v>
      </c>
      <c r="B24" s="288" t="s">
        <v>126</v>
      </c>
      <c r="C24" s="289"/>
      <c r="D24" s="103" t="s">
        <v>35</v>
      </c>
      <c r="E24" s="104">
        <v>13</v>
      </c>
      <c r="F24" s="107"/>
      <c r="G24" s="102">
        <f t="shared" si="0"/>
        <v>12</v>
      </c>
      <c r="H24" s="288" t="str">
        <f>B24</f>
        <v>Mengikuti pembahasan ATAP Perkebunan melalui zoom tanggal 16 - 18 Juni 2021</v>
      </c>
      <c r="I24" s="289"/>
      <c r="J24" s="103" t="str">
        <f>D24</f>
        <v>jam</v>
      </c>
      <c r="K24" s="103">
        <f>E24</f>
        <v>13</v>
      </c>
      <c r="L24" s="104">
        <f t="shared" si="2"/>
        <v>13</v>
      </c>
      <c r="M24" s="105">
        <v>100</v>
      </c>
      <c r="N24" s="105">
        <v>98</v>
      </c>
      <c r="O24" s="106"/>
    </row>
    <row r="25" spans="1:15" ht="32.25" customHeight="1">
      <c r="A25" s="105">
        <v>13</v>
      </c>
      <c r="B25" s="288" t="s">
        <v>146</v>
      </c>
      <c r="C25" s="289"/>
      <c r="D25" s="103" t="s">
        <v>11</v>
      </c>
      <c r="E25" s="104">
        <v>2</v>
      </c>
      <c r="F25" s="107"/>
      <c r="G25" s="102">
        <f t="shared" si="0"/>
        <v>13</v>
      </c>
      <c r="H25" s="288" t="str">
        <f t="shared" ref="H25:H26" si="3">B25</f>
        <v>Melakukan peramalan angka produksi Perkebunan tahun 2020 menggunakan ARIMA dan Fungsi Transfer</v>
      </c>
      <c r="I25" s="289"/>
      <c r="J25" s="103" t="str">
        <f t="shared" ref="J25:K26" si="4">D25</f>
        <v>file</v>
      </c>
      <c r="K25" s="103">
        <f t="shared" si="4"/>
        <v>2</v>
      </c>
      <c r="L25" s="104">
        <f t="shared" si="2"/>
        <v>2</v>
      </c>
      <c r="M25" s="105">
        <v>100</v>
      </c>
      <c r="N25" s="105">
        <v>98</v>
      </c>
      <c r="O25" s="106"/>
    </row>
    <row r="26" spans="1:15" ht="34.5" customHeight="1">
      <c r="A26" s="105">
        <v>14</v>
      </c>
      <c r="B26" s="288" t="s">
        <v>127</v>
      </c>
      <c r="C26" s="289"/>
      <c r="D26" s="103" t="s">
        <v>143</v>
      </c>
      <c r="E26" s="104">
        <v>197</v>
      </c>
      <c r="F26" s="107"/>
      <c r="G26" s="102">
        <f t="shared" si="0"/>
        <v>14</v>
      </c>
      <c r="H26" s="288" t="str">
        <f t="shared" si="3"/>
        <v>Melakukan pengecekan raw data survei perkebunan triwulanan untuk perusahaan yang sudah tutup dan membandingkan dengan data dari Dinas Perkebunan</v>
      </c>
      <c r="I26" s="289"/>
      <c r="J26" s="103" t="str">
        <f t="shared" si="4"/>
        <v>perusahaan</v>
      </c>
      <c r="K26" s="103">
        <f t="shared" si="4"/>
        <v>197</v>
      </c>
      <c r="L26" s="104">
        <f t="shared" si="2"/>
        <v>197</v>
      </c>
      <c r="M26" s="105">
        <v>100</v>
      </c>
      <c r="N26" s="105">
        <v>98</v>
      </c>
      <c r="O26" s="106"/>
    </row>
    <row r="27" spans="1:15" ht="34.5" customHeight="1">
      <c r="A27" s="105">
        <v>15</v>
      </c>
      <c r="B27" s="288" t="s">
        <v>128</v>
      </c>
      <c r="C27" s="289"/>
      <c r="D27" s="103" t="s">
        <v>143</v>
      </c>
      <c r="E27" s="104">
        <v>72</v>
      </c>
      <c r="F27" s="107"/>
      <c r="G27" s="102">
        <f t="shared" si="0"/>
        <v>15</v>
      </c>
      <c r="H27" s="288" t="str">
        <f t="shared" ref="H27:H28" si="5">B27</f>
        <v>Melakukan imputasi data perkebunan triwulanan yang bersumber dari Dinas Perkebunan Prov. Jambi dan data tahun sebelumnya</v>
      </c>
      <c r="I27" s="289"/>
      <c r="J27" s="103" t="str">
        <f t="shared" ref="J27:J28" si="6">D27</f>
        <v>perusahaan</v>
      </c>
      <c r="K27" s="103">
        <f t="shared" ref="K27:K28" si="7">E27</f>
        <v>72</v>
      </c>
      <c r="L27" s="104">
        <f t="shared" si="2"/>
        <v>72</v>
      </c>
      <c r="M27" s="105">
        <v>100</v>
      </c>
      <c r="N27" s="105">
        <v>98</v>
      </c>
      <c r="O27" s="106"/>
    </row>
    <row r="28" spans="1:15" ht="34.5" customHeight="1">
      <c r="A28" s="105">
        <v>16</v>
      </c>
      <c r="B28" s="288" t="s">
        <v>129</v>
      </c>
      <c r="C28" s="289"/>
      <c r="D28" s="103" t="s">
        <v>35</v>
      </c>
      <c r="E28" s="104">
        <v>3</v>
      </c>
      <c r="F28" s="107"/>
      <c r="G28" s="102">
        <f t="shared" si="0"/>
        <v>16</v>
      </c>
      <c r="H28" s="288" t="str">
        <f t="shared" si="5"/>
        <v>Mengikuti zoom meeting Rapat Koordinasi Pembahasan Angka Sementara Statistik Produksi Kehutanan 2020 tanggal 22 Juni 2021 Pukul 09.00 - 12.00 WIB</v>
      </c>
      <c r="I28" s="289"/>
      <c r="J28" s="103" t="str">
        <f t="shared" si="6"/>
        <v>jam</v>
      </c>
      <c r="K28" s="103">
        <f t="shared" si="7"/>
        <v>3</v>
      </c>
      <c r="L28" s="104">
        <f t="shared" si="2"/>
        <v>3</v>
      </c>
      <c r="M28" s="105">
        <v>100</v>
      </c>
      <c r="N28" s="105">
        <v>98</v>
      </c>
      <c r="O28" s="106"/>
    </row>
    <row r="29" spans="1:15" ht="24" customHeight="1">
      <c r="A29" s="105">
        <v>17</v>
      </c>
      <c r="B29" s="288" t="s">
        <v>130</v>
      </c>
      <c r="C29" s="289"/>
      <c r="D29" s="103" t="s">
        <v>143</v>
      </c>
      <c r="E29" s="104">
        <v>72</v>
      </c>
      <c r="F29" s="107"/>
      <c r="G29" s="102">
        <f t="shared" ref="G29:G32" si="8">A29</f>
        <v>17</v>
      </c>
      <c r="H29" s="288" t="str">
        <f t="shared" ref="H29:H30" si="9">B29</f>
        <v>Melakukan entri hasil imputasi perkebunan triwulanan</v>
      </c>
      <c r="I29" s="289"/>
      <c r="J29" s="103" t="str">
        <f t="shared" ref="J29:J32" si="10">D29</f>
        <v>perusahaan</v>
      </c>
      <c r="K29" s="103">
        <f t="shared" ref="K29:K32" si="11">E29</f>
        <v>72</v>
      </c>
      <c r="L29" s="104">
        <f t="shared" si="2"/>
        <v>72</v>
      </c>
      <c r="M29" s="105">
        <v>100</v>
      </c>
      <c r="N29" s="105">
        <v>98</v>
      </c>
      <c r="O29" s="106"/>
    </row>
    <row r="30" spans="1:15" ht="34.5" customHeight="1">
      <c r="A30" s="105">
        <v>18</v>
      </c>
      <c r="B30" s="288" t="s">
        <v>131</v>
      </c>
      <c r="C30" s="289"/>
      <c r="D30" s="103" t="s">
        <v>143</v>
      </c>
      <c r="E30" s="104">
        <v>197</v>
      </c>
      <c r="F30" s="107"/>
      <c r="G30" s="102">
        <f t="shared" si="8"/>
        <v>18</v>
      </c>
      <c r="H30" s="288" t="str">
        <f t="shared" si="9"/>
        <v>Melakukan pengecekan raw data perkebunan triwulanna dan membandingkan dengan hasil BPS RI</v>
      </c>
      <c r="I30" s="289"/>
      <c r="J30" s="103" t="str">
        <f t="shared" si="10"/>
        <v>perusahaan</v>
      </c>
      <c r="K30" s="103">
        <f t="shared" si="11"/>
        <v>197</v>
      </c>
      <c r="L30" s="104">
        <f t="shared" si="2"/>
        <v>197</v>
      </c>
      <c r="M30" s="105">
        <v>100</v>
      </c>
      <c r="N30" s="105">
        <v>98</v>
      </c>
      <c r="O30" s="106"/>
    </row>
    <row r="31" spans="1:15" ht="26.25" customHeight="1">
      <c r="A31" s="105">
        <v>19</v>
      </c>
      <c r="B31" s="288" t="s">
        <v>132</v>
      </c>
      <c r="C31" s="289"/>
      <c r="D31" s="103" t="s">
        <v>68</v>
      </c>
      <c r="E31" s="104">
        <v>11</v>
      </c>
      <c r="F31" s="107"/>
      <c r="G31" s="102">
        <f t="shared" si="8"/>
        <v>19</v>
      </c>
      <c r="H31" s="288" t="str">
        <f t="shared" ref="H31:H32" si="12">B31</f>
        <v>Melakukan assign petugas admin kabupaten KPPT 2021 bulan Juni 20201</v>
      </c>
      <c r="I31" s="289"/>
      <c r="J31" s="103" t="str">
        <f t="shared" si="10"/>
        <v>kabkot</v>
      </c>
      <c r="K31" s="103">
        <f t="shared" si="11"/>
        <v>11</v>
      </c>
      <c r="L31" s="104">
        <f t="shared" si="2"/>
        <v>11</v>
      </c>
      <c r="M31" s="105">
        <v>100</v>
      </c>
      <c r="N31" s="105">
        <v>98</v>
      </c>
      <c r="O31" s="106"/>
    </row>
    <row r="32" spans="1:15" ht="26.25" customHeight="1">
      <c r="A32" s="105">
        <v>20</v>
      </c>
      <c r="B32" s="288" t="s">
        <v>134</v>
      </c>
      <c r="C32" s="289"/>
      <c r="D32" s="103" t="s">
        <v>11</v>
      </c>
      <c r="E32" s="104">
        <v>20</v>
      </c>
      <c r="F32" s="107"/>
      <c r="G32" s="102">
        <f t="shared" si="8"/>
        <v>20</v>
      </c>
      <c r="H32" s="288" t="str">
        <f t="shared" si="12"/>
        <v>Membantu persiapan ASEM Hortikultura 2020 dengan melakukan tabulasi data TBF</v>
      </c>
      <c r="I32" s="289"/>
      <c r="J32" s="103" t="str">
        <f t="shared" si="10"/>
        <v>file</v>
      </c>
      <c r="K32" s="103">
        <f t="shared" si="11"/>
        <v>20</v>
      </c>
      <c r="L32" s="104">
        <f t="shared" si="2"/>
        <v>20</v>
      </c>
      <c r="M32" s="105">
        <v>100</v>
      </c>
      <c r="N32" s="105">
        <v>98</v>
      </c>
      <c r="O32" s="106"/>
    </row>
    <row r="33" spans="1:15" ht="18.75" customHeight="1">
      <c r="A33" s="105"/>
      <c r="B33" s="288"/>
      <c r="C33" s="289"/>
      <c r="D33" s="103"/>
      <c r="E33" s="104"/>
      <c r="F33" s="107"/>
      <c r="G33" s="102"/>
      <c r="H33" s="81"/>
      <c r="I33" s="82"/>
      <c r="J33" s="103"/>
      <c r="K33" s="104"/>
      <c r="L33" s="104"/>
      <c r="M33" s="105"/>
      <c r="N33" s="105"/>
      <c r="O33" s="106"/>
    </row>
    <row r="34" spans="1:15" ht="22.5" customHeight="1">
      <c r="A34" s="316" t="s">
        <v>6</v>
      </c>
      <c r="B34" s="317" t="s">
        <v>7</v>
      </c>
      <c r="C34" s="318"/>
      <c r="D34" s="316" t="s">
        <v>8</v>
      </c>
      <c r="E34" s="321" t="s">
        <v>9</v>
      </c>
      <c r="F34" s="316" t="s">
        <v>10</v>
      </c>
      <c r="G34" s="316" t="s">
        <v>6</v>
      </c>
      <c r="H34" s="317" t="s">
        <v>7</v>
      </c>
      <c r="I34" s="318"/>
      <c r="J34" s="323" t="s">
        <v>8</v>
      </c>
      <c r="K34" s="311" t="s">
        <v>20</v>
      </c>
      <c r="L34" s="312"/>
      <c r="M34" s="313"/>
      <c r="N34" s="314" t="s">
        <v>21</v>
      </c>
      <c r="O34" s="316" t="s">
        <v>22</v>
      </c>
    </row>
    <row r="35" spans="1:15" ht="22.5" customHeight="1">
      <c r="A35" s="316"/>
      <c r="B35" s="319"/>
      <c r="C35" s="320"/>
      <c r="D35" s="316"/>
      <c r="E35" s="322"/>
      <c r="F35" s="316"/>
      <c r="G35" s="316"/>
      <c r="H35" s="319"/>
      <c r="I35" s="320"/>
      <c r="J35" s="323"/>
      <c r="K35" s="91" t="s">
        <v>23</v>
      </c>
      <c r="L35" s="92" t="s">
        <v>24</v>
      </c>
      <c r="M35" s="93" t="s">
        <v>25</v>
      </c>
      <c r="N35" s="315"/>
      <c r="O35" s="316"/>
    </row>
    <row r="36" spans="1:15" ht="18" customHeight="1">
      <c r="A36" s="94">
        <v>-1</v>
      </c>
      <c r="B36" s="324">
        <f>A36-1</f>
        <v>-2</v>
      </c>
      <c r="C36" s="325"/>
      <c r="D36" s="94">
        <f>B36-1</f>
        <v>-3</v>
      </c>
      <c r="E36" s="94">
        <f>D36-1</f>
        <v>-4</v>
      </c>
      <c r="F36" s="94">
        <f>E36-1</f>
        <v>-5</v>
      </c>
      <c r="G36" s="94">
        <v>-1</v>
      </c>
      <c r="H36" s="324">
        <f>G36-1</f>
        <v>-2</v>
      </c>
      <c r="I36" s="325"/>
      <c r="J36" s="95">
        <f>H36-1</f>
        <v>-3</v>
      </c>
      <c r="K36" s="94">
        <f>J36-1</f>
        <v>-4</v>
      </c>
      <c r="L36" s="94">
        <f>K36-1</f>
        <v>-5</v>
      </c>
      <c r="M36" s="96" t="s">
        <v>26</v>
      </c>
      <c r="N36" s="96" t="s">
        <v>27</v>
      </c>
      <c r="O36" s="97" t="s">
        <v>28</v>
      </c>
    </row>
    <row r="37" spans="1:15" ht="18.75" customHeight="1">
      <c r="A37" s="105"/>
      <c r="B37" s="108" t="s">
        <v>63</v>
      </c>
      <c r="C37" s="82"/>
      <c r="D37" s="103"/>
      <c r="E37" s="104"/>
      <c r="F37" s="107"/>
      <c r="G37" s="102"/>
      <c r="H37" s="336" t="s">
        <v>63</v>
      </c>
      <c r="I37" s="337"/>
      <c r="J37" s="103"/>
      <c r="K37" s="104"/>
      <c r="L37" s="104"/>
      <c r="M37" s="105"/>
      <c r="N37" s="105"/>
      <c r="O37" s="106"/>
    </row>
    <row r="38" spans="1:15" ht="27.75" customHeight="1">
      <c r="A38" s="105">
        <v>1</v>
      </c>
      <c r="B38" s="288" t="s">
        <v>133</v>
      </c>
      <c r="C38" s="289"/>
      <c r="D38" s="103" t="s">
        <v>35</v>
      </c>
      <c r="E38" s="104">
        <v>2</v>
      </c>
      <c r="F38" s="107"/>
      <c r="G38" s="109">
        <f>A38</f>
        <v>1</v>
      </c>
      <c r="H38" s="304" t="str">
        <f>B38</f>
        <v>Mengikuti kuliah tamu "Kupas Tuntas SUSENAS" antara BPS Prov. Jawa Timur dan ITS</v>
      </c>
      <c r="I38" s="305"/>
      <c r="J38" s="110" t="str">
        <f>D38</f>
        <v>jam</v>
      </c>
      <c r="K38" s="110">
        <f>E38</f>
        <v>2</v>
      </c>
      <c r="L38" s="104">
        <v>2</v>
      </c>
      <c r="M38" s="105">
        <v>100</v>
      </c>
      <c r="N38" s="105">
        <v>98</v>
      </c>
      <c r="O38" s="106"/>
    </row>
    <row r="39" spans="1:15" ht="17.25" customHeight="1">
      <c r="A39" s="105"/>
      <c r="B39" s="288"/>
      <c r="C39" s="289"/>
      <c r="D39" s="103"/>
      <c r="E39" s="104"/>
      <c r="F39" s="107"/>
      <c r="G39" s="102"/>
      <c r="H39" s="328"/>
      <c r="I39" s="329"/>
      <c r="J39" s="103"/>
      <c r="K39" s="104"/>
      <c r="L39" s="104"/>
      <c r="M39" s="105"/>
      <c r="N39" s="105"/>
      <c r="O39" s="106"/>
    </row>
    <row r="40" spans="1:15" ht="18" customHeight="1">
      <c r="A40" s="111"/>
      <c r="B40" s="334"/>
      <c r="C40" s="335"/>
      <c r="D40" s="111"/>
      <c r="E40" s="111"/>
      <c r="F40" s="112"/>
      <c r="G40" s="311" t="s">
        <v>29</v>
      </c>
      <c r="H40" s="312"/>
      <c r="I40" s="312"/>
      <c r="J40" s="312"/>
      <c r="K40" s="312"/>
      <c r="L40" s="313"/>
      <c r="M40" s="55">
        <f>AVERAGE(M13:M32)</f>
        <v>100</v>
      </c>
      <c r="N40" s="55">
        <f>AVERAGE(N13:N32)</f>
        <v>98</v>
      </c>
      <c r="O40" s="273"/>
    </row>
    <row r="41" spans="1:15" ht="18" customHeight="1">
      <c r="A41" s="311" t="s">
        <v>12</v>
      </c>
      <c r="B41" s="312"/>
      <c r="C41" s="312"/>
      <c r="D41" s="312"/>
      <c r="E41" s="312"/>
      <c r="F41" s="113"/>
      <c r="G41" s="311" t="s">
        <v>30</v>
      </c>
      <c r="H41" s="312"/>
      <c r="I41" s="312"/>
      <c r="J41" s="312"/>
      <c r="K41" s="312"/>
      <c r="L41" s="313"/>
      <c r="M41" s="276">
        <f>AVERAGE(M40:N40)</f>
        <v>99</v>
      </c>
      <c r="N41" s="277"/>
      <c r="O41" s="274"/>
    </row>
    <row r="42" spans="1:15">
      <c r="A42" s="114"/>
      <c r="B42" s="115"/>
      <c r="C42" s="115"/>
      <c r="D42" s="115"/>
      <c r="E42" s="115"/>
      <c r="F42" s="116"/>
      <c r="G42" s="114"/>
      <c r="H42" s="115"/>
      <c r="I42" s="115"/>
      <c r="J42" s="117"/>
      <c r="K42" s="114"/>
      <c r="L42" s="114"/>
      <c r="M42" s="118"/>
      <c r="N42" s="118"/>
      <c r="O42" s="116"/>
    </row>
    <row r="43" spans="1:15">
      <c r="A43" s="114"/>
      <c r="B43" s="119" t="s">
        <v>13</v>
      </c>
      <c r="D43" s="115"/>
      <c r="F43" s="116"/>
      <c r="G43" s="114"/>
      <c r="H43" s="119" t="s">
        <v>31</v>
      </c>
      <c r="I43" s="120"/>
      <c r="J43" s="117"/>
      <c r="K43" s="86"/>
      <c r="L43" s="86"/>
      <c r="M43" s="118"/>
      <c r="N43" s="118"/>
      <c r="O43" s="116"/>
    </row>
    <row r="44" spans="1:15">
      <c r="A44" s="114"/>
      <c r="B44" s="115" t="s">
        <v>136</v>
      </c>
      <c r="D44" s="115"/>
      <c r="F44" s="116"/>
      <c r="G44" s="114"/>
      <c r="H44" s="115" t="s">
        <v>137</v>
      </c>
      <c r="I44" s="114"/>
      <c r="J44" s="117"/>
      <c r="K44" s="86"/>
      <c r="L44" s="86"/>
      <c r="M44" s="118"/>
      <c r="N44" s="118"/>
      <c r="O44" s="116"/>
    </row>
    <row r="45" spans="1:15">
      <c r="A45" s="114"/>
      <c r="B45" s="115"/>
      <c r="C45" s="115"/>
      <c r="D45" s="115"/>
      <c r="E45" s="115"/>
      <c r="F45" s="116"/>
      <c r="G45" s="114"/>
      <c r="H45" s="115"/>
      <c r="I45" s="115"/>
      <c r="J45" s="117"/>
      <c r="K45" s="114"/>
      <c r="L45" s="114"/>
      <c r="M45" s="118"/>
      <c r="N45" s="118"/>
      <c r="O45" s="116"/>
    </row>
    <row r="46" spans="1:15">
      <c r="A46" s="114"/>
      <c r="B46" s="331" t="s">
        <v>14</v>
      </c>
      <c r="C46" s="331"/>
      <c r="D46" s="331" t="s">
        <v>15</v>
      </c>
      <c r="E46" s="331"/>
      <c r="F46" s="331"/>
      <c r="G46" s="114"/>
      <c r="H46" s="331" t="s">
        <v>14</v>
      </c>
      <c r="I46" s="331"/>
      <c r="J46" s="117"/>
      <c r="K46" s="86"/>
      <c r="L46" s="331" t="s">
        <v>15</v>
      </c>
      <c r="M46" s="331"/>
      <c r="N46" s="331"/>
      <c r="O46" s="331"/>
    </row>
    <row r="47" spans="1:15" ht="51.75" customHeight="1">
      <c r="A47" s="114"/>
      <c r="B47" s="86"/>
      <c r="C47" s="86"/>
      <c r="D47" s="115"/>
      <c r="E47" s="114"/>
      <c r="G47" s="114"/>
      <c r="H47" s="332"/>
      <c r="I47" s="332"/>
      <c r="J47" s="88"/>
      <c r="K47" s="114"/>
      <c r="L47" s="114"/>
      <c r="M47" s="86"/>
      <c r="N47" s="118"/>
      <c r="O47" s="116"/>
    </row>
    <row r="48" spans="1:15">
      <c r="A48" s="114"/>
      <c r="B48" s="333" t="s">
        <v>33</v>
      </c>
      <c r="C48" s="333"/>
      <c r="D48" s="333" t="s">
        <v>16</v>
      </c>
      <c r="E48" s="333"/>
      <c r="F48" s="333"/>
      <c r="G48" s="114"/>
      <c r="H48" s="333" t="s">
        <v>33</v>
      </c>
      <c r="I48" s="333"/>
      <c r="J48" s="117"/>
      <c r="K48" s="86"/>
      <c r="L48" s="333" t="s">
        <v>16</v>
      </c>
      <c r="M48" s="333"/>
      <c r="N48" s="333"/>
      <c r="O48" s="333"/>
    </row>
    <row r="49" spans="1:15">
      <c r="B49" s="331" t="s">
        <v>17</v>
      </c>
      <c r="C49" s="331"/>
      <c r="D49" s="330" t="s">
        <v>208</v>
      </c>
      <c r="E49" s="330"/>
      <c r="F49" s="330"/>
      <c r="G49" s="114"/>
      <c r="H49" s="331" t="s">
        <v>17</v>
      </c>
      <c r="I49" s="331"/>
      <c r="J49" s="117"/>
      <c r="K49" s="86"/>
      <c r="L49" s="330" t="s">
        <v>208</v>
      </c>
      <c r="M49" s="330"/>
      <c r="N49" s="330"/>
      <c r="O49" s="330"/>
    </row>
    <row r="50" spans="1:15">
      <c r="A50" s="114"/>
      <c r="B50" s="115"/>
      <c r="C50" s="115"/>
      <c r="D50" s="115"/>
      <c r="E50" s="116"/>
    </row>
  </sheetData>
  <mergeCells count="99">
    <mergeCell ref="B32:C32"/>
    <mergeCell ref="H32:I32"/>
    <mergeCell ref="B49:C49"/>
    <mergeCell ref="D49:F49"/>
    <mergeCell ref="H49:I49"/>
    <mergeCell ref="B40:C40"/>
    <mergeCell ref="G40:L40"/>
    <mergeCell ref="G34:G35"/>
    <mergeCell ref="H34:I35"/>
    <mergeCell ref="J34:J35"/>
    <mergeCell ref="B36:C36"/>
    <mergeCell ref="H36:I36"/>
    <mergeCell ref="H37:I37"/>
    <mergeCell ref="B38:C38"/>
    <mergeCell ref="H38:I38"/>
    <mergeCell ref="K34:M34"/>
    <mergeCell ref="L49:O49"/>
    <mergeCell ref="B46:C46"/>
    <mergeCell ref="D46:F46"/>
    <mergeCell ref="H46:I46"/>
    <mergeCell ref="L46:O46"/>
    <mergeCell ref="H47:I47"/>
    <mergeCell ref="B48:C48"/>
    <mergeCell ref="D48:F48"/>
    <mergeCell ref="H48:I48"/>
    <mergeCell ref="L48:O48"/>
    <mergeCell ref="O40:O41"/>
    <mergeCell ref="A41:E41"/>
    <mergeCell ref="G41:L41"/>
    <mergeCell ref="M41:N41"/>
    <mergeCell ref="B39:C39"/>
    <mergeCell ref="H39:I39"/>
    <mergeCell ref="N34:N35"/>
    <mergeCell ref="O34:O35"/>
    <mergeCell ref="B33:C33"/>
    <mergeCell ref="A34:A35"/>
    <mergeCell ref="B34:C35"/>
    <mergeCell ref="D34:D35"/>
    <mergeCell ref="E34:E35"/>
    <mergeCell ref="F34:F35"/>
    <mergeCell ref="B24:C24"/>
    <mergeCell ref="H24:I24"/>
    <mergeCell ref="B25:C25"/>
    <mergeCell ref="H25:I25"/>
    <mergeCell ref="B26:C26"/>
    <mergeCell ref="H26:I26"/>
    <mergeCell ref="B21:C21"/>
    <mergeCell ref="H21:I21"/>
    <mergeCell ref="B22:C22"/>
    <mergeCell ref="H22:I22"/>
    <mergeCell ref="B23:C23"/>
    <mergeCell ref="H23:I23"/>
    <mergeCell ref="B18:C18"/>
    <mergeCell ref="H18:I18"/>
    <mergeCell ref="B19:C19"/>
    <mergeCell ref="H19:I19"/>
    <mergeCell ref="B20:C20"/>
    <mergeCell ref="H20:I20"/>
    <mergeCell ref="B15:C15"/>
    <mergeCell ref="H15:I15"/>
    <mergeCell ref="B16:C16"/>
    <mergeCell ref="H16:I16"/>
    <mergeCell ref="B17:C17"/>
    <mergeCell ref="H17:I17"/>
    <mergeCell ref="B14:C14"/>
    <mergeCell ref="H14:I14"/>
    <mergeCell ref="G9:G10"/>
    <mergeCell ref="H9:I10"/>
    <mergeCell ref="J9:J10"/>
    <mergeCell ref="B11:C11"/>
    <mergeCell ref="H11:I11"/>
    <mergeCell ref="H12:I12"/>
    <mergeCell ref="B13:C13"/>
    <mergeCell ref="H13:I13"/>
    <mergeCell ref="K9:M9"/>
    <mergeCell ref="N9:N10"/>
    <mergeCell ref="O9:O10"/>
    <mergeCell ref="A7:B7"/>
    <mergeCell ref="A9:A10"/>
    <mergeCell ref="B9:C10"/>
    <mergeCell ref="D9:D10"/>
    <mergeCell ref="E9:E10"/>
    <mergeCell ref="F9:F10"/>
    <mergeCell ref="A6:B6"/>
    <mergeCell ref="N1:O1"/>
    <mergeCell ref="A2:F2"/>
    <mergeCell ref="G2:O2"/>
    <mergeCell ref="A4:B4"/>
    <mergeCell ref="A5:B5"/>
    <mergeCell ref="B27:C27"/>
    <mergeCell ref="B28:C28"/>
    <mergeCell ref="H27:I27"/>
    <mergeCell ref="H28:I28"/>
    <mergeCell ref="H31:I31"/>
    <mergeCell ref="B29:C29"/>
    <mergeCell ref="B30:C30"/>
    <mergeCell ref="B31:C31"/>
    <mergeCell ref="H29:I29"/>
    <mergeCell ref="H30:I30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horizontalDpi="4294967293" r:id="rId1"/>
  <rowBreaks count="1" manualBreakCount="1">
    <brk id="26" max="14" man="1"/>
  </rowBreaks>
  <colBreaks count="1" manualBreakCount="1">
    <brk id="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view="pageBreakPreview" topLeftCell="A16" zoomScale="90" zoomScaleNormal="100" zoomScaleSheetLayoutView="90" workbookViewId="0">
      <selection activeCell="B21" sqref="B21:C21"/>
    </sheetView>
  </sheetViews>
  <sheetFormatPr defaultRowHeight="14.25"/>
  <cols>
    <col min="1" max="1" width="6.28515625" style="155" customWidth="1"/>
    <col min="2" max="2" width="14.42578125" style="87" customWidth="1"/>
    <col min="3" max="3" width="59.28515625" style="87" customWidth="1"/>
    <col min="4" max="4" width="10" style="87" customWidth="1"/>
    <col min="5" max="7" width="11" style="87" customWidth="1"/>
    <col min="8" max="8" width="12" style="87" customWidth="1"/>
    <col min="9" max="9" width="7.140625" style="87" customWidth="1"/>
    <col min="10" max="10" width="9.140625" style="87"/>
    <col min="11" max="11" width="67.28515625" style="87" customWidth="1"/>
    <col min="12" max="12" width="9.140625" style="87"/>
    <col min="13" max="13" width="6.140625" style="87" customWidth="1"/>
    <col min="14" max="14" width="8.7109375" style="87" customWidth="1"/>
    <col min="15" max="15" width="5.140625" style="87" customWidth="1"/>
    <col min="16" max="17" width="8.7109375" style="87" customWidth="1"/>
    <col min="18" max="19" width="6.7109375" style="87" customWidth="1"/>
    <col min="20" max="258" width="9.140625" style="87"/>
    <col min="259" max="259" width="6.28515625" style="87" customWidth="1"/>
    <col min="260" max="260" width="14.42578125" style="87" customWidth="1"/>
    <col min="261" max="261" width="52.5703125" style="87" customWidth="1"/>
    <col min="262" max="262" width="10" style="87" customWidth="1"/>
    <col min="263" max="263" width="11" style="87" customWidth="1"/>
    <col min="264" max="264" width="16.5703125" style="87" customWidth="1"/>
    <col min="265" max="514" width="9.140625" style="87"/>
    <col min="515" max="515" width="6.28515625" style="87" customWidth="1"/>
    <col min="516" max="516" width="14.42578125" style="87" customWidth="1"/>
    <col min="517" max="517" width="52.5703125" style="87" customWidth="1"/>
    <col min="518" max="518" width="10" style="87" customWidth="1"/>
    <col min="519" max="519" width="11" style="87" customWidth="1"/>
    <col min="520" max="520" width="16.5703125" style="87" customWidth="1"/>
    <col min="521" max="770" width="9.140625" style="87"/>
    <col min="771" max="771" width="6.28515625" style="87" customWidth="1"/>
    <col min="772" max="772" width="14.42578125" style="87" customWidth="1"/>
    <col min="773" max="773" width="52.5703125" style="87" customWidth="1"/>
    <col min="774" max="774" width="10" style="87" customWidth="1"/>
    <col min="775" max="775" width="11" style="87" customWidth="1"/>
    <col min="776" max="776" width="16.5703125" style="87" customWidth="1"/>
    <col min="777" max="1026" width="9.140625" style="87"/>
    <col min="1027" max="1027" width="6.28515625" style="87" customWidth="1"/>
    <col min="1028" max="1028" width="14.42578125" style="87" customWidth="1"/>
    <col min="1029" max="1029" width="52.5703125" style="87" customWidth="1"/>
    <col min="1030" max="1030" width="10" style="87" customWidth="1"/>
    <col min="1031" max="1031" width="11" style="87" customWidth="1"/>
    <col min="1032" max="1032" width="16.5703125" style="87" customWidth="1"/>
    <col min="1033" max="1282" width="9.140625" style="87"/>
    <col min="1283" max="1283" width="6.28515625" style="87" customWidth="1"/>
    <col min="1284" max="1284" width="14.42578125" style="87" customWidth="1"/>
    <col min="1285" max="1285" width="52.5703125" style="87" customWidth="1"/>
    <col min="1286" max="1286" width="10" style="87" customWidth="1"/>
    <col min="1287" max="1287" width="11" style="87" customWidth="1"/>
    <col min="1288" max="1288" width="16.5703125" style="87" customWidth="1"/>
    <col min="1289" max="1538" width="9.140625" style="87"/>
    <col min="1539" max="1539" width="6.28515625" style="87" customWidth="1"/>
    <col min="1540" max="1540" width="14.42578125" style="87" customWidth="1"/>
    <col min="1541" max="1541" width="52.5703125" style="87" customWidth="1"/>
    <col min="1542" max="1542" width="10" style="87" customWidth="1"/>
    <col min="1543" max="1543" width="11" style="87" customWidth="1"/>
    <col min="1544" max="1544" width="16.5703125" style="87" customWidth="1"/>
    <col min="1545" max="1794" width="9.140625" style="87"/>
    <col min="1795" max="1795" width="6.28515625" style="87" customWidth="1"/>
    <col min="1796" max="1796" width="14.42578125" style="87" customWidth="1"/>
    <col min="1797" max="1797" width="52.5703125" style="87" customWidth="1"/>
    <col min="1798" max="1798" width="10" style="87" customWidth="1"/>
    <col min="1799" max="1799" width="11" style="87" customWidth="1"/>
    <col min="1800" max="1800" width="16.5703125" style="87" customWidth="1"/>
    <col min="1801" max="2050" width="9.140625" style="87"/>
    <col min="2051" max="2051" width="6.28515625" style="87" customWidth="1"/>
    <col min="2052" max="2052" width="14.42578125" style="87" customWidth="1"/>
    <col min="2053" max="2053" width="52.5703125" style="87" customWidth="1"/>
    <col min="2054" max="2054" width="10" style="87" customWidth="1"/>
    <col min="2055" max="2055" width="11" style="87" customWidth="1"/>
    <col min="2056" max="2056" width="16.5703125" style="87" customWidth="1"/>
    <col min="2057" max="2306" width="9.140625" style="87"/>
    <col min="2307" max="2307" width="6.28515625" style="87" customWidth="1"/>
    <col min="2308" max="2308" width="14.42578125" style="87" customWidth="1"/>
    <col min="2309" max="2309" width="52.5703125" style="87" customWidth="1"/>
    <col min="2310" max="2310" width="10" style="87" customWidth="1"/>
    <col min="2311" max="2311" width="11" style="87" customWidth="1"/>
    <col min="2312" max="2312" width="16.5703125" style="87" customWidth="1"/>
    <col min="2313" max="2562" width="9.140625" style="87"/>
    <col min="2563" max="2563" width="6.28515625" style="87" customWidth="1"/>
    <col min="2564" max="2564" width="14.42578125" style="87" customWidth="1"/>
    <col min="2565" max="2565" width="52.5703125" style="87" customWidth="1"/>
    <col min="2566" max="2566" width="10" style="87" customWidth="1"/>
    <col min="2567" max="2567" width="11" style="87" customWidth="1"/>
    <col min="2568" max="2568" width="16.5703125" style="87" customWidth="1"/>
    <col min="2569" max="2818" width="9.140625" style="87"/>
    <col min="2819" max="2819" width="6.28515625" style="87" customWidth="1"/>
    <col min="2820" max="2820" width="14.42578125" style="87" customWidth="1"/>
    <col min="2821" max="2821" width="52.5703125" style="87" customWidth="1"/>
    <col min="2822" max="2822" width="10" style="87" customWidth="1"/>
    <col min="2823" max="2823" width="11" style="87" customWidth="1"/>
    <col min="2824" max="2824" width="16.5703125" style="87" customWidth="1"/>
    <col min="2825" max="3074" width="9.140625" style="87"/>
    <col min="3075" max="3075" width="6.28515625" style="87" customWidth="1"/>
    <col min="3076" max="3076" width="14.42578125" style="87" customWidth="1"/>
    <col min="3077" max="3077" width="52.5703125" style="87" customWidth="1"/>
    <col min="3078" max="3078" width="10" style="87" customWidth="1"/>
    <col min="3079" max="3079" width="11" style="87" customWidth="1"/>
    <col min="3080" max="3080" width="16.5703125" style="87" customWidth="1"/>
    <col min="3081" max="3330" width="9.140625" style="87"/>
    <col min="3331" max="3331" width="6.28515625" style="87" customWidth="1"/>
    <col min="3332" max="3332" width="14.42578125" style="87" customWidth="1"/>
    <col min="3333" max="3333" width="52.5703125" style="87" customWidth="1"/>
    <col min="3334" max="3334" width="10" style="87" customWidth="1"/>
    <col min="3335" max="3335" width="11" style="87" customWidth="1"/>
    <col min="3336" max="3336" width="16.5703125" style="87" customWidth="1"/>
    <col min="3337" max="3586" width="9.140625" style="87"/>
    <col min="3587" max="3587" width="6.28515625" style="87" customWidth="1"/>
    <col min="3588" max="3588" width="14.42578125" style="87" customWidth="1"/>
    <col min="3589" max="3589" width="52.5703125" style="87" customWidth="1"/>
    <col min="3590" max="3590" width="10" style="87" customWidth="1"/>
    <col min="3591" max="3591" width="11" style="87" customWidth="1"/>
    <col min="3592" max="3592" width="16.5703125" style="87" customWidth="1"/>
    <col min="3593" max="3842" width="9.140625" style="87"/>
    <col min="3843" max="3843" width="6.28515625" style="87" customWidth="1"/>
    <col min="3844" max="3844" width="14.42578125" style="87" customWidth="1"/>
    <col min="3845" max="3845" width="52.5703125" style="87" customWidth="1"/>
    <col min="3846" max="3846" width="10" style="87" customWidth="1"/>
    <col min="3847" max="3847" width="11" style="87" customWidth="1"/>
    <col min="3848" max="3848" width="16.5703125" style="87" customWidth="1"/>
    <col min="3849" max="4098" width="9.140625" style="87"/>
    <col min="4099" max="4099" width="6.28515625" style="87" customWidth="1"/>
    <col min="4100" max="4100" width="14.42578125" style="87" customWidth="1"/>
    <col min="4101" max="4101" width="52.5703125" style="87" customWidth="1"/>
    <col min="4102" max="4102" width="10" style="87" customWidth="1"/>
    <col min="4103" max="4103" width="11" style="87" customWidth="1"/>
    <col min="4104" max="4104" width="16.5703125" style="87" customWidth="1"/>
    <col min="4105" max="4354" width="9.140625" style="87"/>
    <col min="4355" max="4355" width="6.28515625" style="87" customWidth="1"/>
    <col min="4356" max="4356" width="14.42578125" style="87" customWidth="1"/>
    <col min="4357" max="4357" width="52.5703125" style="87" customWidth="1"/>
    <col min="4358" max="4358" width="10" style="87" customWidth="1"/>
    <col min="4359" max="4359" width="11" style="87" customWidth="1"/>
    <col min="4360" max="4360" width="16.5703125" style="87" customWidth="1"/>
    <col min="4361" max="4610" width="9.140625" style="87"/>
    <col min="4611" max="4611" width="6.28515625" style="87" customWidth="1"/>
    <col min="4612" max="4612" width="14.42578125" style="87" customWidth="1"/>
    <col min="4613" max="4613" width="52.5703125" style="87" customWidth="1"/>
    <col min="4614" max="4614" width="10" style="87" customWidth="1"/>
    <col min="4615" max="4615" width="11" style="87" customWidth="1"/>
    <col min="4616" max="4616" width="16.5703125" style="87" customWidth="1"/>
    <col min="4617" max="4866" width="9.140625" style="87"/>
    <col min="4867" max="4867" width="6.28515625" style="87" customWidth="1"/>
    <col min="4868" max="4868" width="14.42578125" style="87" customWidth="1"/>
    <col min="4869" max="4869" width="52.5703125" style="87" customWidth="1"/>
    <col min="4870" max="4870" width="10" style="87" customWidth="1"/>
    <col min="4871" max="4871" width="11" style="87" customWidth="1"/>
    <col min="4872" max="4872" width="16.5703125" style="87" customWidth="1"/>
    <col min="4873" max="5122" width="9.140625" style="87"/>
    <col min="5123" max="5123" width="6.28515625" style="87" customWidth="1"/>
    <col min="5124" max="5124" width="14.42578125" style="87" customWidth="1"/>
    <col min="5125" max="5125" width="52.5703125" style="87" customWidth="1"/>
    <col min="5126" max="5126" width="10" style="87" customWidth="1"/>
    <col min="5127" max="5127" width="11" style="87" customWidth="1"/>
    <col min="5128" max="5128" width="16.5703125" style="87" customWidth="1"/>
    <col min="5129" max="5378" width="9.140625" style="87"/>
    <col min="5379" max="5379" width="6.28515625" style="87" customWidth="1"/>
    <col min="5380" max="5380" width="14.42578125" style="87" customWidth="1"/>
    <col min="5381" max="5381" width="52.5703125" style="87" customWidth="1"/>
    <col min="5382" max="5382" width="10" style="87" customWidth="1"/>
    <col min="5383" max="5383" width="11" style="87" customWidth="1"/>
    <col min="5384" max="5384" width="16.5703125" style="87" customWidth="1"/>
    <col min="5385" max="5634" width="9.140625" style="87"/>
    <col min="5635" max="5635" width="6.28515625" style="87" customWidth="1"/>
    <col min="5636" max="5636" width="14.42578125" style="87" customWidth="1"/>
    <col min="5637" max="5637" width="52.5703125" style="87" customWidth="1"/>
    <col min="5638" max="5638" width="10" style="87" customWidth="1"/>
    <col min="5639" max="5639" width="11" style="87" customWidth="1"/>
    <col min="5640" max="5640" width="16.5703125" style="87" customWidth="1"/>
    <col min="5641" max="5890" width="9.140625" style="87"/>
    <col min="5891" max="5891" width="6.28515625" style="87" customWidth="1"/>
    <col min="5892" max="5892" width="14.42578125" style="87" customWidth="1"/>
    <col min="5893" max="5893" width="52.5703125" style="87" customWidth="1"/>
    <col min="5894" max="5894" width="10" style="87" customWidth="1"/>
    <col min="5895" max="5895" width="11" style="87" customWidth="1"/>
    <col min="5896" max="5896" width="16.5703125" style="87" customWidth="1"/>
    <col min="5897" max="6146" width="9.140625" style="87"/>
    <col min="6147" max="6147" width="6.28515625" style="87" customWidth="1"/>
    <col min="6148" max="6148" width="14.42578125" style="87" customWidth="1"/>
    <col min="6149" max="6149" width="52.5703125" style="87" customWidth="1"/>
    <col min="6150" max="6150" width="10" style="87" customWidth="1"/>
    <col min="6151" max="6151" width="11" style="87" customWidth="1"/>
    <col min="6152" max="6152" width="16.5703125" style="87" customWidth="1"/>
    <col min="6153" max="6402" width="9.140625" style="87"/>
    <col min="6403" max="6403" width="6.28515625" style="87" customWidth="1"/>
    <col min="6404" max="6404" width="14.42578125" style="87" customWidth="1"/>
    <col min="6405" max="6405" width="52.5703125" style="87" customWidth="1"/>
    <col min="6406" max="6406" width="10" style="87" customWidth="1"/>
    <col min="6407" max="6407" width="11" style="87" customWidth="1"/>
    <col min="6408" max="6408" width="16.5703125" style="87" customWidth="1"/>
    <col min="6409" max="6658" width="9.140625" style="87"/>
    <col min="6659" max="6659" width="6.28515625" style="87" customWidth="1"/>
    <col min="6660" max="6660" width="14.42578125" style="87" customWidth="1"/>
    <col min="6661" max="6661" width="52.5703125" style="87" customWidth="1"/>
    <col min="6662" max="6662" width="10" style="87" customWidth="1"/>
    <col min="6663" max="6663" width="11" style="87" customWidth="1"/>
    <col min="6664" max="6664" width="16.5703125" style="87" customWidth="1"/>
    <col min="6665" max="6914" width="9.140625" style="87"/>
    <col min="6915" max="6915" width="6.28515625" style="87" customWidth="1"/>
    <col min="6916" max="6916" width="14.42578125" style="87" customWidth="1"/>
    <col min="6917" max="6917" width="52.5703125" style="87" customWidth="1"/>
    <col min="6918" max="6918" width="10" style="87" customWidth="1"/>
    <col min="6919" max="6919" width="11" style="87" customWidth="1"/>
    <col min="6920" max="6920" width="16.5703125" style="87" customWidth="1"/>
    <col min="6921" max="7170" width="9.140625" style="87"/>
    <col min="7171" max="7171" width="6.28515625" style="87" customWidth="1"/>
    <col min="7172" max="7172" width="14.42578125" style="87" customWidth="1"/>
    <col min="7173" max="7173" width="52.5703125" style="87" customWidth="1"/>
    <col min="7174" max="7174" width="10" style="87" customWidth="1"/>
    <col min="7175" max="7175" width="11" style="87" customWidth="1"/>
    <col min="7176" max="7176" width="16.5703125" style="87" customWidth="1"/>
    <col min="7177" max="7426" width="9.140625" style="87"/>
    <col min="7427" max="7427" width="6.28515625" style="87" customWidth="1"/>
    <col min="7428" max="7428" width="14.42578125" style="87" customWidth="1"/>
    <col min="7429" max="7429" width="52.5703125" style="87" customWidth="1"/>
    <col min="7430" max="7430" width="10" style="87" customWidth="1"/>
    <col min="7431" max="7431" width="11" style="87" customWidth="1"/>
    <col min="7432" max="7432" width="16.5703125" style="87" customWidth="1"/>
    <col min="7433" max="7682" width="9.140625" style="87"/>
    <col min="7683" max="7683" width="6.28515625" style="87" customWidth="1"/>
    <col min="7684" max="7684" width="14.42578125" style="87" customWidth="1"/>
    <col min="7685" max="7685" width="52.5703125" style="87" customWidth="1"/>
    <col min="7686" max="7686" width="10" style="87" customWidth="1"/>
    <col min="7687" max="7687" width="11" style="87" customWidth="1"/>
    <col min="7688" max="7688" width="16.5703125" style="87" customWidth="1"/>
    <col min="7689" max="7938" width="9.140625" style="87"/>
    <col min="7939" max="7939" width="6.28515625" style="87" customWidth="1"/>
    <col min="7940" max="7940" width="14.42578125" style="87" customWidth="1"/>
    <col min="7941" max="7941" width="52.5703125" style="87" customWidth="1"/>
    <col min="7942" max="7942" width="10" style="87" customWidth="1"/>
    <col min="7943" max="7943" width="11" style="87" customWidth="1"/>
    <col min="7944" max="7944" width="16.5703125" style="87" customWidth="1"/>
    <col min="7945" max="8194" width="9.140625" style="87"/>
    <col min="8195" max="8195" width="6.28515625" style="87" customWidth="1"/>
    <col min="8196" max="8196" width="14.42578125" style="87" customWidth="1"/>
    <col min="8197" max="8197" width="52.5703125" style="87" customWidth="1"/>
    <col min="8198" max="8198" width="10" style="87" customWidth="1"/>
    <col min="8199" max="8199" width="11" style="87" customWidth="1"/>
    <col min="8200" max="8200" width="16.5703125" style="87" customWidth="1"/>
    <col min="8201" max="8450" width="9.140625" style="87"/>
    <col min="8451" max="8451" width="6.28515625" style="87" customWidth="1"/>
    <col min="8452" max="8452" width="14.42578125" style="87" customWidth="1"/>
    <col min="8453" max="8453" width="52.5703125" style="87" customWidth="1"/>
    <col min="8454" max="8454" width="10" style="87" customWidth="1"/>
    <col min="8455" max="8455" width="11" style="87" customWidth="1"/>
    <col min="8456" max="8456" width="16.5703125" style="87" customWidth="1"/>
    <col min="8457" max="8706" width="9.140625" style="87"/>
    <col min="8707" max="8707" width="6.28515625" style="87" customWidth="1"/>
    <col min="8708" max="8708" width="14.42578125" style="87" customWidth="1"/>
    <col min="8709" max="8709" width="52.5703125" style="87" customWidth="1"/>
    <col min="8710" max="8710" width="10" style="87" customWidth="1"/>
    <col min="8711" max="8711" width="11" style="87" customWidth="1"/>
    <col min="8712" max="8712" width="16.5703125" style="87" customWidth="1"/>
    <col min="8713" max="8962" width="9.140625" style="87"/>
    <col min="8963" max="8963" width="6.28515625" style="87" customWidth="1"/>
    <col min="8964" max="8964" width="14.42578125" style="87" customWidth="1"/>
    <col min="8965" max="8965" width="52.5703125" style="87" customWidth="1"/>
    <col min="8966" max="8966" width="10" style="87" customWidth="1"/>
    <col min="8967" max="8967" width="11" style="87" customWidth="1"/>
    <col min="8968" max="8968" width="16.5703125" style="87" customWidth="1"/>
    <col min="8969" max="9218" width="9.140625" style="87"/>
    <col min="9219" max="9219" width="6.28515625" style="87" customWidth="1"/>
    <col min="9220" max="9220" width="14.42578125" style="87" customWidth="1"/>
    <col min="9221" max="9221" width="52.5703125" style="87" customWidth="1"/>
    <col min="9222" max="9222" width="10" style="87" customWidth="1"/>
    <col min="9223" max="9223" width="11" style="87" customWidth="1"/>
    <col min="9224" max="9224" width="16.5703125" style="87" customWidth="1"/>
    <col min="9225" max="9474" width="9.140625" style="87"/>
    <col min="9475" max="9475" width="6.28515625" style="87" customWidth="1"/>
    <col min="9476" max="9476" width="14.42578125" style="87" customWidth="1"/>
    <col min="9477" max="9477" width="52.5703125" style="87" customWidth="1"/>
    <col min="9478" max="9478" width="10" style="87" customWidth="1"/>
    <col min="9479" max="9479" width="11" style="87" customWidth="1"/>
    <col min="9480" max="9480" width="16.5703125" style="87" customWidth="1"/>
    <col min="9481" max="9730" width="9.140625" style="87"/>
    <col min="9731" max="9731" width="6.28515625" style="87" customWidth="1"/>
    <col min="9732" max="9732" width="14.42578125" style="87" customWidth="1"/>
    <col min="9733" max="9733" width="52.5703125" style="87" customWidth="1"/>
    <col min="9734" max="9734" width="10" style="87" customWidth="1"/>
    <col min="9735" max="9735" width="11" style="87" customWidth="1"/>
    <col min="9736" max="9736" width="16.5703125" style="87" customWidth="1"/>
    <col min="9737" max="9986" width="9.140625" style="87"/>
    <col min="9987" max="9987" width="6.28515625" style="87" customWidth="1"/>
    <col min="9988" max="9988" width="14.42578125" style="87" customWidth="1"/>
    <col min="9989" max="9989" width="52.5703125" style="87" customWidth="1"/>
    <col min="9990" max="9990" width="10" style="87" customWidth="1"/>
    <col min="9991" max="9991" width="11" style="87" customWidth="1"/>
    <col min="9992" max="9992" width="16.5703125" style="87" customWidth="1"/>
    <col min="9993" max="10242" width="9.140625" style="87"/>
    <col min="10243" max="10243" width="6.28515625" style="87" customWidth="1"/>
    <col min="10244" max="10244" width="14.42578125" style="87" customWidth="1"/>
    <col min="10245" max="10245" width="52.5703125" style="87" customWidth="1"/>
    <col min="10246" max="10246" width="10" style="87" customWidth="1"/>
    <col min="10247" max="10247" width="11" style="87" customWidth="1"/>
    <col min="10248" max="10248" width="16.5703125" style="87" customWidth="1"/>
    <col min="10249" max="10498" width="9.140625" style="87"/>
    <col min="10499" max="10499" width="6.28515625" style="87" customWidth="1"/>
    <col min="10500" max="10500" width="14.42578125" style="87" customWidth="1"/>
    <col min="10501" max="10501" width="52.5703125" style="87" customWidth="1"/>
    <col min="10502" max="10502" width="10" style="87" customWidth="1"/>
    <col min="10503" max="10503" width="11" style="87" customWidth="1"/>
    <col min="10504" max="10504" width="16.5703125" style="87" customWidth="1"/>
    <col min="10505" max="10754" width="9.140625" style="87"/>
    <col min="10755" max="10755" width="6.28515625" style="87" customWidth="1"/>
    <col min="10756" max="10756" width="14.42578125" style="87" customWidth="1"/>
    <col min="10757" max="10757" width="52.5703125" style="87" customWidth="1"/>
    <col min="10758" max="10758" width="10" style="87" customWidth="1"/>
    <col min="10759" max="10759" width="11" style="87" customWidth="1"/>
    <col min="10760" max="10760" width="16.5703125" style="87" customWidth="1"/>
    <col min="10761" max="11010" width="9.140625" style="87"/>
    <col min="11011" max="11011" width="6.28515625" style="87" customWidth="1"/>
    <col min="11012" max="11012" width="14.42578125" style="87" customWidth="1"/>
    <col min="11013" max="11013" width="52.5703125" style="87" customWidth="1"/>
    <col min="11014" max="11014" width="10" style="87" customWidth="1"/>
    <col min="11015" max="11015" width="11" style="87" customWidth="1"/>
    <col min="11016" max="11016" width="16.5703125" style="87" customWidth="1"/>
    <col min="11017" max="11266" width="9.140625" style="87"/>
    <col min="11267" max="11267" width="6.28515625" style="87" customWidth="1"/>
    <col min="11268" max="11268" width="14.42578125" style="87" customWidth="1"/>
    <col min="11269" max="11269" width="52.5703125" style="87" customWidth="1"/>
    <col min="11270" max="11270" width="10" style="87" customWidth="1"/>
    <col min="11271" max="11271" width="11" style="87" customWidth="1"/>
    <col min="11272" max="11272" width="16.5703125" style="87" customWidth="1"/>
    <col min="11273" max="11522" width="9.140625" style="87"/>
    <col min="11523" max="11523" width="6.28515625" style="87" customWidth="1"/>
    <col min="11524" max="11524" width="14.42578125" style="87" customWidth="1"/>
    <col min="11525" max="11525" width="52.5703125" style="87" customWidth="1"/>
    <col min="11526" max="11526" width="10" style="87" customWidth="1"/>
    <col min="11527" max="11527" width="11" style="87" customWidth="1"/>
    <col min="11528" max="11528" width="16.5703125" style="87" customWidth="1"/>
    <col min="11529" max="11778" width="9.140625" style="87"/>
    <col min="11779" max="11779" width="6.28515625" style="87" customWidth="1"/>
    <col min="11780" max="11780" width="14.42578125" style="87" customWidth="1"/>
    <col min="11781" max="11781" width="52.5703125" style="87" customWidth="1"/>
    <col min="11782" max="11782" width="10" style="87" customWidth="1"/>
    <col min="11783" max="11783" width="11" style="87" customWidth="1"/>
    <col min="11784" max="11784" width="16.5703125" style="87" customWidth="1"/>
    <col min="11785" max="12034" width="9.140625" style="87"/>
    <col min="12035" max="12035" width="6.28515625" style="87" customWidth="1"/>
    <col min="12036" max="12036" width="14.42578125" style="87" customWidth="1"/>
    <col min="12037" max="12037" width="52.5703125" style="87" customWidth="1"/>
    <col min="12038" max="12038" width="10" style="87" customWidth="1"/>
    <col min="12039" max="12039" width="11" style="87" customWidth="1"/>
    <col min="12040" max="12040" width="16.5703125" style="87" customWidth="1"/>
    <col min="12041" max="12290" width="9.140625" style="87"/>
    <col min="12291" max="12291" width="6.28515625" style="87" customWidth="1"/>
    <col min="12292" max="12292" width="14.42578125" style="87" customWidth="1"/>
    <col min="12293" max="12293" width="52.5703125" style="87" customWidth="1"/>
    <col min="12294" max="12294" width="10" style="87" customWidth="1"/>
    <col min="12295" max="12295" width="11" style="87" customWidth="1"/>
    <col min="12296" max="12296" width="16.5703125" style="87" customWidth="1"/>
    <col min="12297" max="12546" width="9.140625" style="87"/>
    <col min="12547" max="12547" width="6.28515625" style="87" customWidth="1"/>
    <col min="12548" max="12548" width="14.42578125" style="87" customWidth="1"/>
    <col min="12549" max="12549" width="52.5703125" style="87" customWidth="1"/>
    <col min="12550" max="12550" width="10" style="87" customWidth="1"/>
    <col min="12551" max="12551" width="11" style="87" customWidth="1"/>
    <col min="12552" max="12552" width="16.5703125" style="87" customWidth="1"/>
    <col min="12553" max="12802" width="9.140625" style="87"/>
    <col min="12803" max="12803" width="6.28515625" style="87" customWidth="1"/>
    <col min="12804" max="12804" width="14.42578125" style="87" customWidth="1"/>
    <col min="12805" max="12805" width="52.5703125" style="87" customWidth="1"/>
    <col min="12806" max="12806" width="10" style="87" customWidth="1"/>
    <col min="12807" max="12807" width="11" style="87" customWidth="1"/>
    <col min="12808" max="12808" width="16.5703125" style="87" customWidth="1"/>
    <col min="12809" max="13058" width="9.140625" style="87"/>
    <col min="13059" max="13059" width="6.28515625" style="87" customWidth="1"/>
    <col min="13060" max="13060" width="14.42578125" style="87" customWidth="1"/>
    <col min="13061" max="13061" width="52.5703125" style="87" customWidth="1"/>
    <col min="13062" max="13062" width="10" style="87" customWidth="1"/>
    <col min="13063" max="13063" width="11" style="87" customWidth="1"/>
    <col min="13064" max="13064" width="16.5703125" style="87" customWidth="1"/>
    <col min="13065" max="13314" width="9.140625" style="87"/>
    <col min="13315" max="13315" width="6.28515625" style="87" customWidth="1"/>
    <col min="13316" max="13316" width="14.42578125" style="87" customWidth="1"/>
    <col min="13317" max="13317" width="52.5703125" style="87" customWidth="1"/>
    <col min="13318" max="13318" width="10" style="87" customWidth="1"/>
    <col min="13319" max="13319" width="11" style="87" customWidth="1"/>
    <col min="13320" max="13320" width="16.5703125" style="87" customWidth="1"/>
    <col min="13321" max="13570" width="9.140625" style="87"/>
    <col min="13571" max="13571" width="6.28515625" style="87" customWidth="1"/>
    <col min="13572" max="13572" width="14.42578125" style="87" customWidth="1"/>
    <col min="13573" max="13573" width="52.5703125" style="87" customWidth="1"/>
    <col min="13574" max="13574" width="10" style="87" customWidth="1"/>
    <col min="13575" max="13575" width="11" style="87" customWidth="1"/>
    <col min="13576" max="13576" width="16.5703125" style="87" customWidth="1"/>
    <col min="13577" max="13826" width="9.140625" style="87"/>
    <col min="13827" max="13827" width="6.28515625" style="87" customWidth="1"/>
    <col min="13828" max="13828" width="14.42578125" style="87" customWidth="1"/>
    <col min="13829" max="13829" width="52.5703125" style="87" customWidth="1"/>
    <col min="13830" max="13830" width="10" style="87" customWidth="1"/>
    <col min="13831" max="13831" width="11" style="87" customWidth="1"/>
    <col min="13832" max="13832" width="16.5703125" style="87" customWidth="1"/>
    <col min="13833" max="14082" width="9.140625" style="87"/>
    <col min="14083" max="14083" width="6.28515625" style="87" customWidth="1"/>
    <col min="14084" max="14084" width="14.42578125" style="87" customWidth="1"/>
    <col min="14085" max="14085" width="52.5703125" style="87" customWidth="1"/>
    <col min="14086" max="14086" width="10" style="87" customWidth="1"/>
    <col min="14087" max="14087" width="11" style="87" customWidth="1"/>
    <col min="14088" max="14088" width="16.5703125" style="87" customWidth="1"/>
    <col min="14089" max="14338" width="9.140625" style="87"/>
    <col min="14339" max="14339" width="6.28515625" style="87" customWidth="1"/>
    <col min="14340" max="14340" width="14.42578125" style="87" customWidth="1"/>
    <col min="14341" max="14341" width="52.5703125" style="87" customWidth="1"/>
    <col min="14342" max="14342" width="10" style="87" customWidth="1"/>
    <col min="14343" max="14343" width="11" style="87" customWidth="1"/>
    <col min="14344" max="14344" width="16.5703125" style="87" customWidth="1"/>
    <col min="14345" max="14594" width="9.140625" style="87"/>
    <col min="14595" max="14595" width="6.28515625" style="87" customWidth="1"/>
    <col min="14596" max="14596" width="14.42578125" style="87" customWidth="1"/>
    <col min="14597" max="14597" width="52.5703125" style="87" customWidth="1"/>
    <col min="14598" max="14598" width="10" style="87" customWidth="1"/>
    <col min="14599" max="14599" width="11" style="87" customWidth="1"/>
    <col min="14600" max="14600" width="16.5703125" style="87" customWidth="1"/>
    <col min="14601" max="14850" width="9.140625" style="87"/>
    <col min="14851" max="14851" width="6.28515625" style="87" customWidth="1"/>
    <col min="14852" max="14852" width="14.42578125" style="87" customWidth="1"/>
    <col min="14853" max="14853" width="52.5703125" style="87" customWidth="1"/>
    <col min="14854" max="14854" width="10" style="87" customWidth="1"/>
    <col min="14855" max="14855" width="11" style="87" customWidth="1"/>
    <col min="14856" max="14856" width="16.5703125" style="87" customWidth="1"/>
    <col min="14857" max="15106" width="9.140625" style="87"/>
    <col min="15107" max="15107" width="6.28515625" style="87" customWidth="1"/>
    <col min="15108" max="15108" width="14.42578125" style="87" customWidth="1"/>
    <col min="15109" max="15109" width="52.5703125" style="87" customWidth="1"/>
    <col min="15110" max="15110" width="10" style="87" customWidth="1"/>
    <col min="15111" max="15111" width="11" style="87" customWidth="1"/>
    <col min="15112" max="15112" width="16.5703125" style="87" customWidth="1"/>
    <col min="15113" max="15362" width="9.140625" style="87"/>
    <col min="15363" max="15363" width="6.28515625" style="87" customWidth="1"/>
    <col min="15364" max="15364" width="14.42578125" style="87" customWidth="1"/>
    <col min="15365" max="15365" width="52.5703125" style="87" customWidth="1"/>
    <col min="15366" max="15366" width="10" style="87" customWidth="1"/>
    <col min="15367" max="15367" width="11" style="87" customWidth="1"/>
    <col min="15368" max="15368" width="16.5703125" style="87" customWidth="1"/>
    <col min="15369" max="15618" width="9.140625" style="87"/>
    <col min="15619" max="15619" width="6.28515625" style="87" customWidth="1"/>
    <col min="15620" max="15620" width="14.42578125" style="87" customWidth="1"/>
    <col min="15621" max="15621" width="52.5703125" style="87" customWidth="1"/>
    <col min="15622" max="15622" width="10" style="87" customWidth="1"/>
    <col min="15623" max="15623" width="11" style="87" customWidth="1"/>
    <col min="15624" max="15624" width="16.5703125" style="87" customWidth="1"/>
    <col min="15625" max="15874" width="9.140625" style="87"/>
    <col min="15875" max="15875" width="6.28515625" style="87" customWidth="1"/>
    <col min="15876" max="15876" width="14.42578125" style="87" customWidth="1"/>
    <col min="15877" max="15877" width="52.5703125" style="87" customWidth="1"/>
    <col min="15878" max="15878" width="10" style="87" customWidth="1"/>
    <col min="15879" max="15879" width="11" style="87" customWidth="1"/>
    <col min="15880" max="15880" width="16.5703125" style="87" customWidth="1"/>
    <col min="15881" max="16130" width="9.140625" style="87"/>
    <col min="16131" max="16131" width="6.28515625" style="87" customWidth="1"/>
    <col min="16132" max="16132" width="14.42578125" style="87" customWidth="1"/>
    <col min="16133" max="16133" width="52.5703125" style="87" customWidth="1"/>
    <col min="16134" max="16134" width="10" style="87" customWidth="1"/>
    <col min="16135" max="16135" width="11" style="87" customWidth="1"/>
    <col min="16136" max="16136" width="16.5703125" style="87" customWidth="1"/>
    <col min="16137" max="16384" width="9.140625" style="87"/>
  </cols>
  <sheetData>
    <row r="1" spans="1:19" s="84" customFormat="1" ht="16.5" customHeight="1" thickTop="1" thickBot="1">
      <c r="A1" s="83"/>
      <c r="H1" s="85" t="s">
        <v>0</v>
      </c>
      <c r="I1" s="155"/>
      <c r="J1" s="87"/>
      <c r="K1" s="87"/>
      <c r="L1" s="88"/>
      <c r="M1" s="155"/>
      <c r="N1" s="155"/>
      <c r="O1" s="89"/>
      <c r="P1" s="307" t="s">
        <v>19</v>
      </c>
      <c r="Q1" s="338"/>
      <c r="R1" s="338"/>
      <c r="S1" s="308"/>
    </row>
    <row r="2" spans="1:19" s="84" customFormat="1" ht="16.5" customHeight="1" thickTop="1">
      <c r="A2" s="309" t="s">
        <v>38</v>
      </c>
      <c r="B2" s="309"/>
      <c r="C2" s="309"/>
      <c r="D2" s="309"/>
      <c r="E2" s="309"/>
      <c r="F2" s="309"/>
      <c r="G2" s="309"/>
      <c r="H2" s="309"/>
      <c r="I2" s="310" t="s">
        <v>39</v>
      </c>
      <c r="J2" s="310"/>
      <c r="K2" s="310"/>
      <c r="L2" s="310"/>
      <c r="M2" s="310"/>
      <c r="N2" s="310"/>
      <c r="O2" s="310"/>
      <c r="P2" s="310"/>
      <c r="Q2" s="310"/>
      <c r="R2" s="310"/>
      <c r="S2" s="310"/>
    </row>
    <row r="3" spans="1:19" ht="8.25" customHeight="1">
      <c r="I3" s="155"/>
      <c r="L3" s="88"/>
      <c r="M3" s="155"/>
      <c r="N3" s="155"/>
      <c r="O3" s="89"/>
      <c r="P3" s="89"/>
      <c r="Q3" s="89"/>
      <c r="R3" s="89"/>
    </row>
    <row r="4" spans="1:19">
      <c r="A4" s="306" t="s">
        <v>1</v>
      </c>
      <c r="B4" s="306"/>
      <c r="C4" s="87" t="s">
        <v>2</v>
      </c>
      <c r="I4" s="158" t="s">
        <v>1</v>
      </c>
      <c r="K4" s="87" t="s">
        <v>2</v>
      </c>
      <c r="L4" s="88"/>
      <c r="M4" s="155"/>
      <c r="N4" s="155"/>
      <c r="O4" s="89"/>
      <c r="P4" s="89"/>
      <c r="Q4" s="89"/>
      <c r="R4" s="89"/>
    </row>
    <row r="5" spans="1:19">
      <c r="A5" s="306" t="s">
        <v>3</v>
      </c>
      <c r="B5" s="306"/>
      <c r="C5" s="87" t="s">
        <v>32</v>
      </c>
      <c r="I5" s="158" t="s">
        <v>3</v>
      </c>
      <c r="K5" s="87" t="s">
        <v>32</v>
      </c>
      <c r="L5" s="88"/>
      <c r="M5" s="155"/>
      <c r="N5" s="155"/>
      <c r="O5" s="89"/>
      <c r="P5" s="89"/>
      <c r="Q5" s="89"/>
      <c r="R5" s="89"/>
    </row>
    <row r="6" spans="1:19">
      <c r="A6" s="306" t="s">
        <v>4</v>
      </c>
      <c r="B6" s="306"/>
      <c r="C6" s="87" t="s">
        <v>97</v>
      </c>
      <c r="I6" s="158" t="s">
        <v>4</v>
      </c>
      <c r="K6" s="87" t="s">
        <v>97</v>
      </c>
      <c r="L6" s="88"/>
      <c r="M6" s="155"/>
      <c r="N6" s="155"/>
      <c r="O6" s="89"/>
      <c r="P6" s="89"/>
      <c r="Q6" s="89"/>
      <c r="R6" s="89"/>
    </row>
    <row r="7" spans="1:19">
      <c r="A7" s="306" t="s">
        <v>5</v>
      </c>
      <c r="B7" s="306"/>
      <c r="C7" s="87" t="s">
        <v>135</v>
      </c>
      <c r="I7" s="158" t="s">
        <v>5</v>
      </c>
      <c r="K7" s="87" t="s">
        <v>135</v>
      </c>
      <c r="L7" s="88"/>
      <c r="M7" s="155"/>
      <c r="N7" s="155"/>
      <c r="O7" s="89"/>
      <c r="P7" s="89"/>
      <c r="Q7" s="89"/>
      <c r="R7" s="89"/>
    </row>
    <row r="8" spans="1:19" ht="7.5" customHeight="1">
      <c r="I8" s="155"/>
      <c r="L8" s="88"/>
      <c r="M8" s="155"/>
      <c r="N8" s="155"/>
      <c r="O8" s="89"/>
      <c r="P8" s="89"/>
      <c r="Q8" s="89"/>
      <c r="R8" s="89"/>
    </row>
    <row r="9" spans="1:19" ht="22.5" customHeight="1">
      <c r="A9" s="316" t="s">
        <v>6</v>
      </c>
      <c r="B9" s="317" t="s">
        <v>7</v>
      </c>
      <c r="C9" s="318"/>
      <c r="D9" s="316" t="s">
        <v>8</v>
      </c>
      <c r="E9" s="321" t="s">
        <v>9</v>
      </c>
      <c r="F9" s="321" t="s">
        <v>153</v>
      </c>
      <c r="G9" s="321" t="s">
        <v>154</v>
      </c>
      <c r="H9" s="316" t="s">
        <v>10</v>
      </c>
      <c r="I9" s="316" t="s">
        <v>6</v>
      </c>
      <c r="J9" s="317" t="s">
        <v>7</v>
      </c>
      <c r="K9" s="318"/>
      <c r="L9" s="323" t="s">
        <v>8</v>
      </c>
      <c r="M9" s="311" t="s">
        <v>20</v>
      </c>
      <c r="N9" s="312"/>
      <c r="O9" s="313"/>
      <c r="P9" s="314" t="s">
        <v>21</v>
      </c>
      <c r="Q9" s="321" t="s">
        <v>153</v>
      </c>
      <c r="R9" s="321" t="s">
        <v>154</v>
      </c>
      <c r="S9" s="316" t="s">
        <v>22</v>
      </c>
    </row>
    <row r="10" spans="1:19" ht="21" customHeight="1">
      <c r="A10" s="316"/>
      <c r="B10" s="319"/>
      <c r="C10" s="320"/>
      <c r="D10" s="316"/>
      <c r="E10" s="322"/>
      <c r="F10" s="322"/>
      <c r="G10" s="322"/>
      <c r="H10" s="316"/>
      <c r="I10" s="316"/>
      <c r="J10" s="319"/>
      <c r="K10" s="320"/>
      <c r="L10" s="323"/>
      <c r="M10" s="91" t="s">
        <v>23</v>
      </c>
      <c r="N10" s="156" t="s">
        <v>24</v>
      </c>
      <c r="O10" s="93" t="s">
        <v>25</v>
      </c>
      <c r="P10" s="315"/>
      <c r="Q10" s="322"/>
      <c r="R10" s="322"/>
      <c r="S10" s="316"/>
    </row>
    <row r="11" spans="1:19" ht="18" customHeight="1">
      <c r="A11" s="94">
        <v>-1</v>
      </c>
      <c r="B11" s="324">
        <f>A11-1</f>
        <v>-2</v>
      </c>
      <c r="C11" s="325"/>
      <c r="D11" s="94">
        <f>B11-1</f>
        <v>-3</v>
      </c>
      <c r="E11" s="94">
        <f>D11-1</f>
        <v>-4</v>
      </c>
      <c r="F11" s="94">
        <f t="shared" ref="F11:H11" si="0">E11-1</f>
        <v>-5</v>
      </c>
      <c r="G11" s="94">
        <f t="shared" si="0"/>
        <v>-6</v>
      </c>
      <c r="H11" s="94">
        <f t="shared" si="0"/>
        <v>-7</v>
      </c>
      <c r="I11" s="94">
        <v>-1</v>
      </c>
      <c r="J11" s="324">
        <f>I11-1</f>
        <v>-2</v>
      </c>
      <c r="K11" s="325"/>
      <c r="L11" s="95">
        <f>J11-1</f>
        <v>-3</v>
      </c>
      <c r="M11" s="94">
        <f>L11-1</f>
        <v>-4</v>
      </c>
      <c r="N11" s="94">
        <f>M11-1</f>
        <v>-5</v>
      </c>
      <c r="O11" s="96" t="s">
        <v>26</v>
      </c>
      <c r="P11" s="96" t="s">
        <v>27</v>
      </c>
      <c r="Q11" s="96" t="s">
        <v>28</v>
      </c>
      <c r="R11" s="96" t="s">
        <v>155</v>
      </c>
      <c r="S11" s="96" t="s">
        <v>156</v>
      </c>
    </row>
    <row r="12" spans="1:19" ht="18" customHeight="1">
      <c r="A12" s="98"/>
      <c r="B12" s="99" t="s">
        <v>62</v>
      </c>
      <c r="C12" s="100"/>
      <c r="D12" s="101"/>
      <c r="E12" s="101"/>
      <c r="F12" s="101"/>
      <c r="G12" s="101"/>
      <c r="H12" s="101"/>
      <c r="I12" s="102"/>
      <c r="J12" s="326" t="s">
        <v>62</v>
      </c>
      <c r="K12" s="327"/>
      <c r="L12" s="103"/>
      <c r="M12" s="104"/>
      <c r="N12" s="104"/>
      <c r="O12" s="105"/>
      <c r="P12" s="105"/>
      <c r="Q12" s="105"/>
      <c r="R12" s="105"/>
      <c r="S12" s="106"/>
    </row>
    <row r="13" spans="1:19" ht="22.5" customHeight="1">
      <c r="A13" s="105">
        <v>1</v>
      </c>
      <c r="B13" s="288" t="s">
        <v>144</v>
      </c>
      <c r="C13" s="289"/>
      <c r="D13" s="103" t="s">
        <v>68</v>
      </c>
      <c r="E13" s="104">
        <v>11</v>
      </c>
      <c r="F13" s="104"/>
      <c r="G13" s="104"/>
      <c r="H13" s="107"/>
      <c r="I13" s="102">
        <f t="shared" ref="I13:J23" si="1">A13</f>
        <v>1</v>
      </c>
      <c r="J13" s="288" t="str">
        <f t="shared" si="1"/>
        <v>Melakukan assign admin kabupaten/kota KPPT bulan Juni 2021</v>
      </c>
      <c r="K13" s="289"/>
      <c r="L13" s="103" t="str">
        <f t="shared" ref="L13:M23" si="2">D13</f>
        <v>kabkot</v>
      </c>
      <c r="M13" s="104">
        <f t="shared" si="2"/>
        <v>11</v>
      </c>
      <c r="N13" s="104">
        <f>M13</f>
        <v>11</v>
      </c>
      <c r="O13" s="105">
        <v>100</v>
      </c>
      <c r="P13" s="105">
        <v>98</v>
      </c>
      <c r="Q13" s="105">
        <f>F13</f>
        <v>0</v>
      </c>
      <c r="R13" s="105">
        <f>G13</f>
        <v>0</v>
      </c>
      <c r="S13" s="106"/>
    </row>
    <row r="14" spans="1:19" ht="22.5" customHeight="1">
      <c r="A14" s="105">
        <v>2</v>
      </c>
      <c r="B14" s="288" t="s">
        <v>145</v>
      </c>
      <c r="C14" s="289"/>
      <c r="D14" s="103" t="s">
        <v>11</v>
      </c>
      <c r="E14" s="104">
        <v>1</v>
      </c>
      <c r="F14" s="104"/>
      <c r="G14" s="104"/>
      <c r="H14" s="107"/>
      <c r="I14" s="102">
        <f t="shared" si="1"/>
        <v>2</v>
      </c>
      <c r="J14" s="288" t="str">
        <f t="shared" si="1"/>
        <v>Membuat DUPAK Fungsional semester 1 2021</v>
      </c>
      <c r="K14" s="289"/>
      <c r="L14" s="103" t="str">
        <f t="shared" si="2"/>
        <v>file</v>
      </c>
      <c r="M14" s="104">
        <f t="shared" si="2"/>
        <v>1</v>
      </c>
      <c r="N14" s="104">
        <f t="shared" ref="N14:N27" si="3">M14</f>
        <v>1</v>
      </c>
      <c r="O14" s="105">
        <v>100</v>
      </c>
      <c r="P14" s="105">
        <v>98</v>
      </c>
      <c r="Q14" s="105">
        <f t="shared" ref="Q14:Q27" si="4">F14</f>
        <v>0</v>
      </c>
      <c r="R14" s="105">
        <f t="shared" ref="R14:R27" si="5">G14</f>
        <v>0</v>
      </c>
      <c r="S14" s="106"/>
    </row>
    <row r="15" spans="1:19" ht="22.5" customHeight="1">
      <c r="A15" s="105">
        <v>3</v>
      </c>
      <c r="B15" s="288" t="s">
        <v>174</v>
      </c>
      <c r="C15" s="289"/>
      <c r="D15" s="103" t="s">
        <v>18</v>
      </c>
      <c r="E15" s="104">
        <v>20</v>
      </c>
      <c r="F15" s="104" t="s">
        <v>177</v>
      </c>
      <c r="G15" s="104">
        <f>0.002*E15</f>
        <v>0.04</v>
      </c>
      <c r="H15" s="107"/>
      <c r="I15" s="102">
        <f t="shared" si="1"/>
        <v>3</v>
      </c>
      <c r="J15" s="288" t="str">
        <f t="shared" si="1"/>
        <v>Melakukan pemeriksaan dan entri dokumen perkebunan triwulanan</v>
      </c>
      <c r="K15" s="289"/>
      <c r="L15" s="103" t="str">
        <f t="shared" si="2"/>
        <v>dok</v>
      </c>
      <c r="M15" s="104">
        <f t="shared" si="2"/>
        <v>20</v>
      </c>
      <c r="N15" s="104">
        <f t="shared" si="3"/>
        <v>20</v>
      </c>
      <c r="O15" s="105">
        <v>100</v>
      </c>
      <c r="P15" s="105">
        <v>98</v>
      </c>
      <c r="Q15" s="105" t="str">
        <f t="shared" si="4"/>
        <v>II.B.6.a</v>
      </c>
      <c r="R15" s="105">
        <f t="shared" si="5"/>
        <v>0.04</v>
      </c>
      <c r="S15" s="106"/>
    </row>
    <row r="16" spans="1:19" ht="22.5" customHeight="1">
      <c r="A16" s="105">
        <v>4</v>
      </c>
      <c r="B16" s="288" t="s">
        <v>175</v>
      </c>
      <c r="C16" s="289"/>
      <c r="D16" s="103" t="s">
        <v>18</v>
      </c>
      <c r="E16" s="104">
        <v>2</v>
      </c>
      <c r="F16" s="104" t="s">
        <v>178</v>
      </c>
      <c r="G16" s="104">
        <f>0.003*2</f>
        <v>6.0000000000000001E-3</v>
      </c>
      <c r="H16" s="107"/>
      <c r="I16" s="102">
        <f t="shared" si="1"/>
        <v>4</v>
      </c>
      <c r="J16" s="288" t="str">
        <f t="shared" si="1"/>
        <v>Melakukan pemeriksaan dan entri dokumen perkebunan tahunan</v>
      </c>
      <c r="K16" s="289"/>
      <c r="L16" s="103" t="str">
        <f t="shared" si="2"/>
        <v>dok</v>
      </c>
      <c r="M16" s="104">
        <f t="shared" si="2"/>
        <v>2</v>
      </c>
      <c r="N16" s="104">
        <f t="shared" si="3"/>
        <v>2</v>
      </c>
      <c r="O16" s="105">
        <v>100</v>
      </c>
      <c r="P16" s="105">
        <v>98</v>
      </c>
      <c r="Q16" s="105" t="str">
        <f t="shared" si="4"/>
        <v>II.B.6.b</v>
      </c>
      <c r="R16" s="105">
        <f t="shared" si="5"/>
        <v>6.0000000000000001E-3</v>
      </c>
      <c r="S16" s="106"/>
    </row>
    <row r="17" spans="1:19" ht="22.5" customHeight="1">
      <c r="A17" s="105">
        <v>5</v>
      </c>
      <c r="B17" s="288" t="s">
        <v>147</v>
      </c>
      <c r="C17" s="289"/>
      <c r="D17" s="103" t="s">
        <v>11</v>
      </c>
      <c r="E17" s="104">
        <v>1</v>
      </c>
      <c r="F17" s="104"/>
      <c r="G17" s="104"/>
      <c r="H17" s="107"/>
      <c r="I17" s="102">
        <f t="shared" si="1"/>
        <v>5</v>
      </c>
      <c r="J17" s="288" t="str">
        <f t="shared" si="1"/>
        <v>Membuat surat perihal optimalisasi pelaksanaan kegiatan SITASI 2021</v>
      </c>
      <c r="K17" s="289"/>
      <c r="L17" s="103" t="str">
        <f t="shared" si="2"/>
        <v>file</v>
      </c>
      <c r="M17" s="104">
        <f t="shared" si="2"/>
        <v>1</v>
      </c>
      <c r="N17" s="104">
        <f t="shared" si="3"/>
        <v>1</v>
      </c>
      <c r="O17" s="105">
        <v>100</v>
      </c>
      <c r="P17" s="105">
        <v>98</v>
      </c>
      <c r="Q17" s="105">
        <f t="shared" si="4"/>
        <v>0</v>
      </c>
      <c r="R17" s="105">
        <f t="shared" si="5"/>
        <v>0</v>
      </c>
      <c r="S17" s="106"/>
    </row>
    <row r="18" spans="1:19" ht="22.5" customHeight="1">
      <c r="A18" s="105">
        <v>6</v>
      </c>
      <c r="B18" s="288" t="s">
        <v>148</v>
      </c>
      <c r="C18" s="289"/>
      <c r="D18" s="103" t="s">
        <v>149</v>
      </c>
      <c r="E18" s="104">
        <v>72</v>
      </c>
      <c r="F18" s="104"/>
      <c r="G18" s="104"/>
      <c r="H18" s="107"/>
      <c r="I18" s="102">
        <f t="shared" si="1"/>
        <v>6</v>
      </c>
      <c r="J18" s="288" t="str">
        <f t="shared" si="1"/>
        <v>Monitoring penerimaan data KPPT via dashboard dari bulan Januari - Juni 2021</v>
      </c>
      <c r="K18" s="289"/>
      <c r="L18" s="103" t="str">
        <f t="shared" si="2"/>
        <v>sampel</v>
      </c>
      <c r="M18" s="104">
        <f t="shared" si="2"/>
        <v>72</v>
      </c>
      <c r="N18" s="104">
        <f t="shared" si="3"/>
        <v>72</v>
      </c>
      <c r="O18" s="105">
        <v>100</v>
      </c>
      <c r="P18" s="105">
        <v>98</v>
      </c>
      <c r="Q18" s="105">
        <f t="shared" si="4"/>
        <v>0</v>
      </c>
      <c r="R18" s="105">
        <f t="shared" si="5"/>
        <v>0</v>
      </c>
      <c r="S18" s="106"/>
    </row>
    <row r="19" spans="1:19" ht="22.5" customHeight="1">
      <c r="A19" s="105">
        <v>7</v>
      </c>
      <c r="B19" s="288" t="s">
        <v>150</v>
      </c>
      <c r="C19" s="289"/>
      <c r="D19" s="103" t="s">
        <v>149</v>
      </c>
      <c r="E19" s="104">
        <v>72</v>
      </c>
      <c r="F19" s="104"/>
      <c r="G19" s="104"/>
      <c r="H19" s="107"/>
      <c r="I19" s="102">
        <f t="shared" si="1"/>
        <v>7</v>
      </c>
      <c r="J19" s="288" t="str">
        <f t="shared" si="1"/>
        <v>Monitoring penerimaan data KPPT via website coolsis dari bulan Januari - Juni 2021</v>
      </c>
      <c r="K19" s="289"/>
      <c r="L19" s="103" t="str">
        <f t="shared" si="2"/>
        <v>sampel</v>
      </c>
      <c r="M19" s="104">
        <f t="shared" si="2"/>
        <v>72</v>
      </c>
      <c r="N19" s="104">
        <f t="shared" si="3"/>
        <v>72</v>
      </c>
      <c r="O19" s="105">
        <v>100</v>
      </c>
      <c r="P19" s="105">
        <v>98</v>
      </c>
      <c r="Q19" s="105">
        <f t="shared" si="4"/>
        <v>0</v>
      </c>
      <c r="R19" s="105">
        <f t="shared" si="5"/>
        <v>0</v>
      </c>
      <c r="S19" s="106"/>
    </row>
    <row r="20" spans="1:19" ht="34.5" customHeight="1">
      <c r="A20" s="105">
        <v>8</v>
      </c>
      <c r="B20" s="288" t="s">
        <v>152</v>
      </c>
      <c r="C20" s="289"/>
      <c r="D20" s="103" t="s">
        <v>11</v>
      </c>
      <c r="E20" s="104">
        <v>1</v>
      </c>
      <c r="F20" s="104"/>
      <c r="G20" s="104"/>
      <c r="H20" s="107"/>
      <c r="I20" s="102">
        <f>A20</f>
        <v>8</v>
      </c>
      <c r="J20" s="288" t="str">
        <f t="shared" si="1"/>
        <v>Mengisi monitoring perkebunan triwulanan, perkebunan tahunan, perikanan, RPH, dan KPPT untuk FRA</v>
      </c>
      <c r="K20" s="289"/>
      <c r="L20" s="103" t="str">
        <f t="shared" si="2"/>
        <v>file</v>
      </c>
      <c r="M20" s="104">
        <f t="shared" si="2"/>
        <v>1</v>
      </c>
      <c r="N20" s="104">
        <f t="shared" si="3"/>
        <v>1</v>
      </c>
      <c r="O20" s="105">
        <v>100</v>
      </c>
      <c r="P20" s="105">
        <v>98</v>
      </c>
      <c r="Q20" s="105">
        <f t="shared" si="4"/>
        <v>0</v>
      </c>
      <c r="R20" s="105">
        <f t="shared" si="5"/>
        <v>0</v>
      </c>
      <c r="S20" s="106"/>
    </row>
    <row r="21" spans="1:19" ht="22.5" customHeight="1">
      <c r="A21" s="105">
        <v>9</v>
      </c>
      <c r="B21" s="288" t="s">
        <v>176</v>
      </c>
      <c r="C21" s="289"/>
      <c r="D21" s="103" t="s">
        <v>149</v>
      </c>
      <c r="E21" s="104">
        <v>13</v>
      </c>
      <c r="F21" s="104" t="s">
        <v>177</v>
      </c>
      <c r="G21" s="104">
        <f>0.002*E21</f>
        <v>2.6000000000000002E-2</v>
      </c>
      <c r="H21" s="107"/>
      <c r="I21" s="102">
        <f>A21</f>
        <v>9</v>
      </c>
      <c r="J21" s="288" t="str">
        <f t="shared" si="1"/>
        <v>Melakukan pemeriksaan dan entri RPH triwulan 2 2021</v>
      </c>
      <c r="K21" s="289"/>
      <c r="L21" s="103" t="str">
        <f t="shared" si="2"/>
        <v>sampel</v>
      </c>
      <c r="M21" s="104">
        <f t="shared" si="2"/>
        <v>13</v>
      </c>
      <c r="N21" s="104">
        <f t="shared" si="3"/>
        <v>13</v>
      </c>
      <c r="O21" s="105">
        <v>100</v>
      </c>
      <c r="P21" s="105">
        <v>98</v>
      </c>
      <c r="Q21" s="105" t="str">
        <f t="shared" si="4"/>
        <v>II.B.6.a</v>
      </c>
      <c r="R21" s="105">
        <f t="shared" si="5"/>
        <v>2.6000000000000002E-2</v>
      </c>
      <c r="S21" s="106"/>
    </row>
    <row r="22" spans="1:19" ht="31.5" customHeight="1">
      <c r="A22" s="105">
        <v>10</v>
      </c>
      <c r="B22" s="288" t="s">
        <v>157</v>
      </c>
      <c r="C22" s="289"/>
      <c r="D22" s="103" t="s">
        <v>162</v>
      </c>
      <c r="E22" s="104">
        <v>19</v>
      </c>
      <c r="F22" s="104"/>
      <c r="G22" s="104"/>
      <c r="H22" s="107"/>
      <c r="I22" s="102">
        <v>10</v>
      </c>
      <c r="J22" s="288" t="str">
        <f t="shared" si="1"/>
        <v>Melakukan entri data produksi dan luas area perkebunan Provinsi Jambi tahun 2001 - 2019 yang diambil dari publikasi BPS RI</v>
      </c>
      <c r="K22" s="289"/>
      <c r="L22" s="103" t="str">
        <f t="shared" si="2"/>
        <v>tahun</v>
      </c>
      <c r="M22" s="104">
        <f t="shared" si="2"/>
        <v>19</v>
      </c>
      <c r="N22" s="104">
        <f t="shared" si="3"/>
        <v>19</v>
      </c>
      <c r="O22" s="105">
        <v>100</v>
      </c>
      <c r="P22" s="105">
        <v>98</v>
      </c>
      <c r="Q22" s="105">
        <f t="shared" si="4"/>
        <v>0</v>
      </c>
      <c r="R22" s="105">
        <f t="shared" si="5"/>
        <v>0</v>
      </c>
      <c r="S22" s="106"/>
    </row>
    <row r="23" spans="1:19" ht="31.5" customHeight="1">
      <c r="A23" s="105">
        <v>11</v>
      </c>
      <c r="B23" s="288" t="s">
        <v>158</v>
      </c>
      <c r="C23" s="289"/>
      <c r="D23" s="103" t="s">
        <v>162</v>
      </c>
      <c r="E23" s="104">
        <v>8</v>
      </c>
      <c r="F23" s="104"/>
      <c r="G23" s="104"/>
      <c r="H23" s="107"/>
      <c r="I23" s="102">
        <v>11</v>
      </c>
      <c r="J23" s="288" t="str">
        <f t="shared" si="1"/>
        <v>Menyiapkan data perkebunan, dari proporsi produksi sawit jambi terhadap nasional dan proxy expor</v>
      </c>
      <c r="K23" s="289"/>
      <c r="L23" s="103" t="str">
        <f t="shared" si="2"/>
        <v>tahun</v>
      </c>
      <c r="M23" s="104">
        <f t="shared" si="2"/>
        <v>8</v>
      </c>
      <c r="N23" s="104">
        <f t="shared" si="3"/>
        <v>8</v>
      </c>
      <c r="O23" s="105">
        <v>100</v>
      </c>
      <c r="P23" s="105">
        <v>98</v>
      </c>
      <c r="Q23" s="105">
        <f t="shared" si="4"/>
        <v>0</v>
      </c>
      <c r="R23" s="105">
        <f t="shared" si="5"/>
        <v>0</v>
      </c>
      <c r="S23" s="106"/>
    </row>
    <row r="24" spans="1:19" ht="22.5" customHeight="1">
      <c r="A24" s="105">
        <v>12</v>
      </c>
      <c r="B24" s="288" t="s">
        <v>159</v>
      </c>
      <c r="C24" s="289"/>
      <c r="D24" s="103" t="s">
        <v>35</v>
      </c>
      <c r="E24" s="104">
        <v>3</v>
      </c>
      <c r="F24" s="104" t="s">
        <v>179</v>
      </c>
      <c r="G24" s="104">
        <f>0.015*3</f>
        <v>4.4999999999999998E-2</v>
      </c>
      <c r="H24" s="107"/>
      <c r="I24" s="102">
        <f>A24</f>
        <v>12</v>
      </c>
      <c r="J24" s="288" t="str">
        <f>B24</f>
        <v>Mengikuti pelatihan persiapan ST 2023</v>
      </c>
      <c r="K24" s="289"/>
      <c r="L24" s="103" t="str">
        <f>D24</f>
        <v>jam</v>
      </c>
      <c r="M24" s="103">
        <f>E24</f>
        <v>3</v>
      </c>
      <c r="N24" s="104">
        <f t="shared" si="3"/>
        <v>3</v>
      </c>
      <c r="O24" s="105">
        <v>100</v>
      </c>
      <c r="P24" s="105">
        <v>98</v>
      </c>
      <c r="Q24" s="105" t="str">
        <f t="shared" si="4"/>
        <v>II.A.11</v>
      </c>
      <c r="R24" s="105">
        <f t="shared" si="5"/>
        <v>4.4999999999999998E-2</v>
      </c>
      <c r="S24" s="106"/>
    </row>
    <row r="25" spans="1:19" ht="22.5" customHeight="1">
      <c r="A25" s="105">
        <v>13</v>
      </c>
      <c r="B25" s="288" t="s">
        <v>160</v>
      </c>
      <c r="C25" s="289"/>
      <c r="D25" s="103" t="s">
        <v>35</v>
      </c>
      <c r="E25" s="104">
        <v>3</v>
      </c>
      <c r="F25" s="104" t="s">
        <v>179</v>
      </c>
      <c r="G25" s="104">
        <f>0.015*3</f>
        <v>4.4999999999999998E-2</v>
      </c>
      <c r="H25" s="107"/>
      <c r="I25" s="102">
        <f t="shared" ref="I25:J27" si="6">A25</f>
        <v>13</v>
      </c>
      <c r="J25" s="288" t="str">
        <f t="shared" si="6"/>
        <v>Mengikuti briefing KSA melalui youtube</v>
      </c>
      <c r="K25" s="289"/>
      <c r="L25" s="103" t="str">
        <f t="shared" ref="L25:M27" si="7">D25</f>
        <v>jam</v>
      </c>
      <c r="M25" s="103">
        <f t="shared" si="7"/>
        <v>3</v>
      </c>
      <c r="N25" s="104">
        <f t="shared" si="3"/>
        <v>3</v>
      </c>
      <c r="O25" s="105">
        <v>100</v>
      </c>
      <c r="P25" s="105">
        <v>98</v>
      </c>
      <c r="Q25" s="105" t="str">
        <f t="shared" si="4"/>
        <v>II.A.11</v>
      </c>
      <c r="R25" s="105">
        <f t="shared" si="5"/>
        <v>4.4999999999999998E-2</v>
      </c>
      <c r="S25" s="106"/>
    </row>
    <row r="26" spans="1:19" ht="22.5" customHeight="1">
      <c r="A26" s="105">
        <v>14</v>
      </c>
      <c r="B26" s="288" t="s">
        <v>163</v>
      </c>
      <c r="C26" s="289"/>
      <c r="D26" s="103" t="s">
        <v>11</v>
      </c>
      <c r="E26" s="104">
        <v>1</v>
      </c>
      <c r="F26" s="104"/>
      <c r="G26" s="104"/>
      <c r="H26" s="107"/>
      <c r="I26" s="102">
        <f t="shared" si="6"/>
        <v>14</v>
      </c>
      <c r="J26" s="288" t="str">
        <f t="shared" si="6"/>
        <v>Memperbaiki data SKB triwulanan untuk angka final ATAP Perkebunan 2020</v>
      </c>
      <c r="K26" s="289"/>
      <c r="L26" s="103" t="str">
        <f t="shared" si="7"/>
        <v>file</v>
      </c>
      <c r="M26" s="103">
        <f t="shared" si="7"/>
        <v>1</v>
      </c>
      <c r="N26" s="104">
        <f t="shared" si="3"/>
        <v>1</v>
      </c>
      <c r="O26" s="105">
        <v>100</v>
      </c>
      <c r="P26" s="105">
        <v>98</v>
      </c>
      <c r="Q26" s="105">
        <f t="shared" si="4"/>
        <v>0</v>
      </c>
      <c r="R26" s="105">
        <f t="shared" si="5"/>
        <v>0</v>
      </c>
      <c r="S26" s="106"/>
    </row>
    <row r="27" spans="1:19" ht="22.5" customHeight="1">
      <c r="A27" s="105">
        <v>15</v>
      </c>
      <c r="B27" s="288" t="s">
        <v>161</v>
      </c>
      <c r="C27" s="289"/>
      <c r="D27" s="103" t="s">
        <v>35</v>
      </c>
      <c r="E27" s="104">
        <v>3</v>
      </c>
      <c r="F27" s="104" t="s">
        <v>179</v>
      </c>
      <c r="G27" s="104">
        <f>0.015*3</f>
        <v>4.4999999999999998E-2</v>
      </c>
      <c r="H27" s="107"/>
      <c r="I27" s="102"/>
      <c r="J27" s="288" t="str">
        <f t="shared" si="6"/>
        <v>Mengikuti zoom meeting pembahasan finalisasi ATAP Perkebunan 2020 dengan BPS RI</v>
      </c>
      <c r="K27" s="289"/>
      <c r="L27" s="103" t="str">
        <f t="shared" si="7"/>
        <v>jam</v>
      </c>
      <c r="M27" s="103">
        <f t="shared" si="7"/>
        <v>3</v>
      </c>
      <c r="N27" s="104">
        <f t="shared" si="3"/>
        <v>3</v>
      </c>
      <c r="O27" s="105">
        <v>100</v>
      </c>
      <c r="P27" s="105">
        <v>98</v>
      </c>
      <c r="Q27" s="105" t="str">
        <f t="shared" si="4"/>
        <v>II.A.11</v>
      </c>
      <c r="R27" s="105">
        <f t="shared" si="5"/>
        <v>4.4999999999999998E-2</v>
      </c>
      <c r="S27" s="106"/>
    </row>
    <row r="28" spans="1:19" ht="18" customHeight="1">
      <c r="A28" s="105"/>
      <c r="B28" s="157" t="s">
        <v>63</v>
      </c>
      <c r="C28" s="151"/>
      <c r="D28" s="103"/>
      <c r="E28" s="104"/>
      <c r="F28" s="104"/>
      <c r="G28" s="104"/>
      <c r="H28" s="107"/>
      <c r="I28" s="102"/>
      <c r="J28" s="336" t="s">
        <v>63</v>
      </c>
      <c r="K28" s="337"/>
      <c r="L28" s="103"/>
      <c r="M28" s="104"/>
      <c r="N28" s="104"/>
      <c r="O28" s="105"/>
      <c r="P28" s="105"/>
      <c r="Q28" s="105"/>
      <c r="R28" s="105"/>
      <c r="S28" s="106"/>
    </row>
    <row r="29" spans="1:19" ht="22.5" customHeight="1">
      <c r="A29" s="105">
        <v>1</v>
      </c>
      <c r="B29" s="288" t="s">
        <v>151</v>
      </c>
      <c r="C29" s="289"/>
      <c r="D29" s="103" t="s">
        <v>35</v>
      </c>
      <c r="E29" s="104">
        <v>2</v>
      </c>
      <c r="F29" s="104" t="s">
        <v>179</v>
      </c>
      <c r="G29" s="104">
        <f>0.015*2</f>
        <v>0.03</v>
      </c>
      <c r="H29" s="107"/>
      <c r="I29" s="109">
        <f>A29</f>
        <v>1</v>
      </c>
      <c r="J29" s="304" t="str">
        <f>B29</f>
        <v>Mengikuti internalisasi SP 2020 Long Form BPS Provinsi Jambi</v>
      </c>
      <c r="K29" s="305"/>
      <c r="L29" s="110" t="str">
        <f>D29</f>
        <v>jam</v>
      </c>
      <c r="M29" s="110">
        <f>E29</f>
        <v>2</v>
      </c>
      <c r="N29" s="104">
        <v>2</v>
      </c>
      <c r="O29" s="105">
        <v>100</v>
      </c>
      <c r="P29" s="105">
        <v>98</v>
      </c>
      <c r="Q29" s="105" t="str">
        <f>F29</f>
        <v>II.A.11</v>
      </c>
      <c r="R29" s="105">
        <f>G29</f>
        <v>0.03</v>
      </c>
      <c r="S29" s="106"/>
    </row>
    <row r="30" spans="1:19" ht="13.5" customHeight="1">
      <c r="A30" s="111"/>
      <c r="B30" s="334"/>
      <c r="C30" s="335"/>
      <c r="D30" s="111"/>
      <c r="E30" s="111"/>
      <c r="F30" s="111"/>
      <c r="G30" s="111"/>
      <c r="H30" s="112"/>
      <c r="I30" s="311" t="s">
        <v>29</v>
      </c>
      <c r="J30" s="312"/>
      <c r="K30" s="312"/>
      <c r="L30" s="312"/>
      <c r="M30" s="312"/>
      <c r="N30" s="313"/>
      <c r="O30" s="55">
        <f>AVERAGE(O13:O29)</f>
        <v>100</v>
      </c>
      <c r="P30" s="55">
        <f>AVERAGE(P13:P29)</f>
        <v>98</v>
      </c>
      <c r="Q30" s="79"/>
      <c r="R30" s="79"/>
      <c r="S30" s="273"/>
    </row>
    <row r="31" spans="1:19" ht="15.75" customHeight="1">
      <c r="A31" s="311" t="s">
        <v>12</v>
      </c>
      <c r="B31" s="312"/>
      <c r="C31" s="312"/>
      <c r="D31" s="312"/>
      <c r="E31" s="312"/>
      <c r="F31" s="154"/>
      <c r="G31" s="154"/>
      <c r="H31" s="113"/>
      <c r="I31" s="311" t="s">
        <v>30</v>
      </c>
      <c r="J31" s="312"/>
      <c r="K31" s="312"/>
      <c r="L31" s="312"/>
      <c r="M31" s="312"/>
      <c r="N31" s="313"/>
      <c r="O31" s="276">
        <f>AVERAGE(O30:P30)</f>
        <v>99</v>
      </c>
      <c r="P31" s="277"/>
      <c r="Q31" s="80"/>
      <c r="R31" s="80"/>
      <c r="S31" s="274"/>
    </row>
    <row r="32" spans="1:19" ht="8.25" customHeight="1">
      <c r="A32" s="152"/>
      <c r="B32" s="115"/>
      <c r="C32" s="115"/>
      <c r="D32" s="115"/>
      <c r="E32" s="115"/>
      <c r="F32" s="115"/>
      <c r="G32" s="115"/>
      <c r="H32" s="116"/>
      <c r="I32" s="152"/>
      <c r="J32" s="115"/>
      <c r="K32" s="115"/>
      <c r="L32" s="153"/>
      <c r="M32" s="152"/>
      <c r="N32" s="152"/>
      <c r="O32" s="118"/>
      <c r="P32" s="118"/>
      <c r="Q32" s="118"/>
      <c r="R32" s="118"/>
      <c r="S32" s="116"/>
    </row>
    <row r="33" spans="1:19">
      <c r="A33" s="152"/>
      <c r="B33" s="119" t="s">
        <v>13</v>
      </c>
      <c r="D33" s="115"/>
      <c r="H33" s="116"/>
      <c r="I33" s="152"/>
      <c r="J33" s="119" t="s">
        <v>31</v>
      </c>
      <c r="K33" s="120"/>
      <c r="L33" s="153"/>
      <c r="M33" s="155"/>
      <c r="N33" s="155"/>
      <c r="O33" s="118"/>
      <c r="P33" s="118"/>
      <c r="Q33" s="118"/>
      <c r="R33" s="118"/>
      <c r="S33" s="116"/>
    </row>
    <row r="34" spans="1:19">
      <c r="A34" s="152"/>
      <c r="B34" s="115" t="s">
        <v>137</v>
      </c>
      <c r="D34" s="115"/>
      <c r="H34" s="116"/>
      <c r="I34" s="152"/>
      <c r="J34" s="115" t="s">
        <v>138</v>
      </c>
      <c r="K34" s="152"/>
      <c r="L34" s="153"/>
      <c r="M34" s="155"/>
      <c r="N34" s="155"/>
      <c r="O34" s="118"/>
      <c r="P34" s="118"/>
      <c r="Q34" s="118"/>
      <c r="R34" s="118"/>
      <c r="S34" s="116"/>
    </row>
    <row r="35" spans="1:19">
      <c r="A35" s="152"/>
      <c r="B35" s="115"/>
      <c r="C35" s="115"/>
      <c r="D35" s="115"/>
      <c r="E35" s="115"/>
      <c r="F35" s="115"/>
      <c r="G35" s="115"/>
      <c r="H35" s="116"/>
      <c r="I35" s="152"/>
      <c r="J35" s="115"/>
      <c r="K35" s="115"/>
      <c r="L35" s="153"/>
      <c r="M35" s="152"/>
      <c r="N35" s="152"/>
      <c r="O35" s="118"/>
      <c r="P35" s="118"/>
      <c r="Q35" s="118"/>
      <c r="R35" s="118"/>
      <c r="S35" s="116"/>
    </row>
    <row r="36" spans="1:19">
      <c r="A36" s="152"/>
      <c r="B36" s="331" t="s">
        <v>14</v>
      </c>
      <c r="C36" s="331"/>
      <c r="D36" s="331" t="s">
        <v>15</v>
      </c>
      <c r="E36" s="331"/>
      <c r="F36" s="331"/>
      <c r="G36" s="331"/>
      <c r="H36" s="331"/>
      <c r="I36" s="152"/>
      <c r="J36" s="331" t="s">
        <v>14</v>
      </c>
      <c r="K36" s="331"/>
      <c r="L36" s="153"/>
      <c r="M36" s="155"/>
      <c r="N36" s="331" t="s">
        <v>15</v>
      </c>
      <c r="O36" s="331"/>
      <c r="P36" s="331"/>
      <c r="Q36" s="331"/>
      <c r="R36" s="331"/>
      <c r="S36" s="331"/>
    </row>
    <row r="37" spans="1:19" ht="32.25" customHeight="1">
      <c r="A37" s="152"/>
      <c r="B37" s="155"/>
      <c r="C37" s="155"/>
      <c r="D37" s="115"/>
      <c r="E37" s="152"/>
      <c r="F37" s="152"/>
      <c r="G37" s="152"/>
      <c r="I37" s="152"/>
      <c r="J37" s="332"/>
      <c r="K37" s="332"/>
      <c r="L37" s="88"/>
      <c r="M37" s="152"/>
      <c r="N37" s="152"/>
      <c r="O37" s="155"/>
      <c r="P37" s="118"/>
      <c r="Q37" s="118"/>
      <c r="R37" s="118"/>
      <c r="S37" s="116"/>
    </row>
    <row r="38" spans="1:19">
      <c r="A38" s="152"/>
      <c r="B38" s="333" t="s">
        <v>33</v>
      </c>
      <c r="C38" s="333"/>
      <c r="D38" s="333" t="s">
        <v>206</v>
      </c>
      <c r="E38" s="333"/>
      <c r="F38" s="333"/>
      <c r="G38" s="333"/>
      <c r="H38" s="333"/>
      <c r="I38" s="152"/>
      <c r="J38" s="333" t="s">
        <v>33</v>
      </c>
      <c r="K38" s="333"/>
      <c r="L38" s="153"/>
      <c r="M38" s="155"/>
      <c r="N38" s="333" t="s">
        <v>206</v>
      </c>
      <c r="O38" s="333"/>
      <c r="P38" s="333"/>
      <c r="Q38" s="333"/>
      <c r="R38" s="333"/>
      <c r="S38" s="333"/>
    </row>
    <row r="39" spans="1:19" ht="14.25" customHeight="1">
      <c r="B39" s="331" t="s">
        <v>17</v>
      </c>
      <c r="C39" s="331"/>
      <c r="D39" s="330" t="s">
        <v>207</v>
      </c>
      <c r="E39" s="330"/>
      <c r="F39" s="330"/>
      <c r="G39" s="330"/>
      <c r="H39" s="330"/>
      <c r="I39" s="152"/>
      <c r="J39" s="331" t="s">
        <v>17</v>
      </c>
      <c r="K39" s="331"/>
      <c r="L39" s="153"/>
      <c r="M39" s="155"/>
      <c r="N39" s="330" t="s">
        <v>207</v>
      </c>
      <c r="O39" s="330"/>
      <c r="P39" s="330"/>
      <c r="Q39" s="330"/>
      <c r="R39" s="330"/>
      <c r="S39" s="330"/>
    </row>
    <row r="40" spans="1:19">
      <c r="A40" s="152"/>
      <c r="B40" s="115"/>
      <c r="C40" s="115"/>
      <c r="D40" s="115"/>
      <c r="E40" s="116"/>
      <c r="F40" s="116"/>
      <c r="G40" s="116"/>
    </row>
  </sheetData>
  <mergeCells count="77">
    <mergeCell ref="B39:C39"/>
    <mergeCell ref="D39:H39"/>
    <mergeCell ref="J39:K39"/>
    <mergeCell ref="N39:S39"/>
    <mergeCell ref="J37:K37"/>
    <mergeCell ref="B38:C38"/>
    <mergeCell ref="D38:H38"/>
    <mergeCell ref="J38:K38"/>
    <mergeCell ref="N38:S38"/>
    <mergeCell ref="J28:K28"/>
    <mergeCell ref="B29:C29"/>
    <mergeCell ref="J29:K29"/>
    <mergeCell ref="B30:C30"/>
    <mergeCell ref="I30:N30"/>
    <mergeCell ref="S30:S31"/>
    <mergeCell ref="A31:E31"/>
    <mergeCell ref="I31:N31"/>
    <mergeCell ref="O31:P31"/>
    <mergeCell ref="B36:C36"/>
    <mergeCell ref="D36:H36"/>
    <mergeCell ref="J36:K36"/>
    <mergeCell ref="N36:S36"/>
    <mergeCell ref="B27:C27"/>
    <mergeCell ref="J27:K27"/>
    <mergeCell ref="B24:C24"/>
    <mergeCell ref="J24:K24"/>
    <mergeCell ref="B25:C25"/>
    <mergeCell ref="J25:K25"/>
    <mergeCell ref="B26:C26"/>
    <mergeCell ref="J26:K26"/>
    <mergeCell ref="B23:C23"/>
    <mergeCell ref="J23:K23"/>
    <mergeCell ref="B18:C18"/>
    <mergeCell ref="J18:K18"/>
    <mergeCell ref="B19:C19"/>
    <mergeCell ref="J19:K19"/>
    <mergeCell ref="B20:C20"/>
    <mergeCell ref="J20:K20"/>
    <mergeCell ref="B14:C14"/>
    <mergeCell ref="J14:K14"/>
    <mergeCell ref="B21:C21"/>
    <mergeCell ref="J21:K21"/>
    <mergeCell ref="B22:C22"/>
    <mergeCell ref="J22:K22"/>
    <mergeCell ref="B15:C15"/>
    <mergeCell ref="J15:K15"/>
    <mergeCell ref="B16:C16"/>
    <mergeCell ref="J16:K16"/>
    <mergeCell ref="B17:C17"/>
    <mergeCell ref="J17:K17"/>
    <mergeCell ref="B11:C11"/>
    <mergeCell ref="J11:K11"/>
    <mergeCell ref="J12:K12"/>
    <mergeCell ref="B13:C13"/>
    <mergeCell ref="J13:K13"/>
    <mergeCell ref="P9:P10"/>
    <mergeCell ref="S9:S10"/>
    <mergeCell ref="A7:B7"/>
    <mergeCell ref="A9:A10"/>
    <mergeCell ref="B9:C10"/>
    <mergeCell ref="D9:D10"/>
    <mergeCell ref="E9:E10"/>
    <mergeCell ref="H9:H10"/>
    <mergeCell ref="F9:F10"/>
    <mergeCell ref="G9:G10"/>
    <mergeCell ref="Q9:Q10"/>
    <mergeCell ref="R9:R10"/>
    <mergeCell ref="A6:B6"/>
    <mergeCell ref="I9:I10"/>
    <mergeCell ref="J9:K10"/>
    <mergeCell ref="L9:L10"/>
    <mergeCell ref="M9:O9"/>
    <mergeCell ref="P1:S1"/>
    <mergeCell ref="A2:H2"/>
    <mergeCell ref="I2:S2"/>
    <mergeCell ref="A4:B4"/>
    <mergeCell ref="A5:B5"/>
  </mergeCells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73" orientation="landscape" horizontalDpi="4294967293" r:id="rId1"/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view="pageBreakPreview" topLeftCell="A22" zoomScale="90" zoomScaleNormal="100" zoomScaleSheetLayoutView="90" workbookViewId="0">
      <selection activeCell="D50" sqref="D50:H51"/>
    </sheetView>
  </sheetViews>
  <sheetFormatPr defaultRowHeight="14.25"/>
  <cols>
    <col min="1" max="1" width="6.28515625" style="122" customWidth="1"/>
    <col min="2" max="2" width="14.42578125" style="42" customWidth="1"/>
    <col min="3" max="3" width="58.85546875" style="42" customWidth="1"/>
    <col min="4" max="4" width="10" style="42" customWidth="1"/>
    <col min="5" max="7" width="11" style="42" customWidth="1"/>
    <col min="8" max="8" width="12" style="42" customWidth="1"/>
    <col min="9" max="9" width="7.140625" style="42" customWidth="1"/>
    <col min="10" max="10" width="9.140625" style="42"/>
    <col min="11" max="11" width="57.85546875" style="42" customWidth="1"/>
    <col min="12" max="12" width="9.140625" style="42"/>
    <col min="13" max="13" width="6.140625" style="42" customWidth="1"/>
    <col min="14" max="14" width="8.7109375" style="42" customWidth="1"/>
    <col min="15" max="15" width="6.5703125" style="42" customWidth="1"/>
    <col min="16" max="17" width="8.7109375" style="42" customWidth="1"/>
    <col min="18" max="19" width="6.7109375" style="42" customWidth="1"/>
    <col min="20" max="258" width="9.140625" style="42"/>
    <col min="259" max="259" width="6.28515625" style="42" customWidth="1"/>
    <col min="260" max="260" width="14.42578125" style="42" customWidth="1"/>
    <col min="261" max="261" width="52.5703125" style="42" customWidth="1"/>
    <col min="262" max="262" width="10" style="42" customWidth="1"/>
    <col min="263" max="263" width="11" style="42" customWidth="1"/>
    <col min="264" max="264" width="16.5703125" style="42" customWidth="1"/>
    <col min="265" max="514" width="9.140625" style="42"/>
    <col min="515" max="515" width="6.28515625" style="42" customWidth="1"/>
    <col min="516" max="516" width="14.42578125" style="42" customWidth="1"/>
    <col min="517" max="517" width="52.5703125" style="42" customWidth="1"/>
    <col min="518" max="518" width="10" style="42" customWidth="1"/>
    <col min="519" max="519" width="11" style="42" customWidth="1"/>
    <col min="520" max="520" width="16.5703125" style="42" customWidth="1"/>
    <col min="521" max="770" width="9.140625" style="42"/>
    <col min="771" max="771" width="6.28515625" style="42" customWidth="1"/>
    <col min="772" max="772" width="14.42578125" style="42" customWidth="1"/>
    <col min="773" max="773" width="52.5703125" style="42" customWidth="1"/>
    <col min="774" max="774" width="10" style="42" customWidth="1"/>
    <col min="775" max="775" width="11" style="42" customWidth="1"/>
    <col min="776" max="776" width="16.5703125" style="42" customWidth="1"/>
    <col min="777" max="1026" width="9.140625" style="42"/>
    <col min="1027" max="1027" width="6.28515625" style="42" customWidth="1"/>
    <col min="1028" max="1028" width="14.42578125" style="42" customWidth="1"/>
    <col min="1029" max="1029" width="52.5703125" style="42" customWidth="1"/>
    <col min="1030" max="1030" width="10" style="42" customWidth="1"/>
    <col min="1031" max="1031" width="11" style="42" customWidth="1"/>
    <col min="1032" max="1032" width="16.5703125" style="42" customWidth="1"/>
    <col min="1033" max="1282" width="9.140625" style="42"/>
    <col min="1283" max="1283" width="6.28515625" style="42" customWidth="1"/>
    <col min="1284" max="1284" width="14.42578125" style="42" customWidth="1"/>
    <col min="1285" max="1285" width="52.5703125" style="42" customWidth="1"/>
    <col min="1286" max="1286" width="10" style="42" customWidth="1"/>
    <col min="1287" max="1287" width="11" style="42" customWidth="1"/>
    <col min="1288" max="1288" width="16.5703125" style="42" customWidth="1"/>
    <col min="1289" max="1538" width="9.140625" style="42"/>
    <col min="1539" max="1539" width="6.28515625" style="42" customWidth="1"/>
    <col min="1540" max="1540" width="14.42578125" style="42" customWidth="1"/>
    <col min="1541" max="1541" width="52.5703125" style="42" customWidth="1"/>
    <col min="1542" max="1542" width="10" style="42" customWidth="1"/>
    <col min="1543" max="1543" width="11" style="42" customWidth="1"/>
    <col min="1544" max="1544" width="16.5703125" style="42" customWidth="1"/>
    <col min="1545" max="1794" width="9.140625" style="42"/>
    <col min="1795" max="1795" width="6.28515625" style="42" customWidth="1"/>
    <col min="1796" max="1796" width="14.42578125" style="42" customWidth="1"/>
    <col min="1797" max="1797" width="52.5703125" style="42" customWidth="1"/>
    <col min="1798" max="1798" width="10" style="42" customWidth="1"/>
    <col min="1799" max="1799" width="11" style="42" customWidth="1"/>
    <col min="1800" max="1800" width="16.5703125" style="42" customWidth="1"/>
    <col min="1801" max="2050" width="9.140625" style="42"/>
    <col min="2051" max="2051" width="6.28515625" style="42" customWidth="1"/>
    <col min="2052" max="2052" width="14.42578125" style="42" customWidth="1"/>
    <col min="2053" max="2053" width="52.5703125" style="42" customWidth="1"/>
    <col min="2054" max="2054" width="10" style="42" customWidth="1"/>
    <col min="2055" max="2055" width="11" style="42" customWidth="1"/>
    <col min="2056" max="2056" width="16.5703125" style="42" customWidth="1"/>
    <col min="2057" max="2306" width="9.140625" style="42"/>
    <col min="2307" max="2307" width="6.28515625" style="42" customWidth="1"/>
    <col min="2308" max="2308" width="14.42578125" style="42" customWidth="1"/>
    <col min="2309" max="2309" width="52.5703125" style="42" customWidth="1"/>
    <col min="2310" max="2310" width="10" style="42" customWidth="1"/>
    <col min="2311" max="2311" width="11" style="42" customWidth="1"/>
    <col min="2312" max="2312" width="16.5703125" style="42" customWidth="1"/>
    <col min="2313" max="2562" width="9.140625" style="42"/>
    <col min="2563" max="2563" width="6.28515625" style="42" customWidth="1"/>
    <col min="2564" max="2564" width="14.42578125" style="42" customWidth="1"/>
    <col min="2565" max="2565" width="52.5703125" style="42" customWidth="1"/>
    <col min="2566" max="2566" width="10" style="42" customWidth="1"/>
    <col min="2567" max="2567" width="11" style="42" customWidth="1"/>
    <col min="2568" max="2568" width="16.5703125" style="42" customWidth="1"/>
    <col min="2569" max="2818" width="9.140625" style="42"/>
    <col min="2819" max="2819" width="6.28515625" style="42" customWidth="1"/>
    <col min="2820" max="2820" width="14.42578125" style="42" customWidth="1"/>
    <col min="2821" max="2821" width="52.5703125" style="42" customWidth="1"/>
    <col min="2822" max="2822" width="10" style="42" customWidth="1"/>
    <col min="2823" max="2823" width="11" style="42" customWidth="1"/>
    <col min="2824" max="2824" width="16.5703125" style="42" customWidth="1"/>
    <col min="2825" max="3074" width="9.140625" style="42"/>
    <col min="3075" max="3075" width="6.28515625" style="42" customWidth="1"/>
    <col min="3076" max="3076" width="14.42578125" style="42" customWidth="1"/>
    <col min="3077" max="3077" width="52.5703125" style="42" customWidth="1"/>
    <col min="3078" max="3078" width="10" style="42" customWidth="1"/>
    <col min="3079" max="3079" width="11" style="42" customWidth="1"/>
    <col min="3080" max="3080" width="16.5703125" style="42" customWidth="1"/>
    <col min="3081" max="3330" width="9.140625" style="42"/>
    <col min="3331" max="3331" width="6.28515625" style="42" customWidth="1"/>
    <col min="3332" max="3332" width="14.42578125" style="42" customWidth="1"/>
    <col min="3333" max="3333" width="52.5703125" style="42" customWidth="1"/>
    <col min="3334" max="3334" width="10" style="42" customWidth="1"/>
    <col min="3335" max="3335" width="11" style="42" customWidth="1"/>
    <col min="3336" max="3336" width="16.5703125" style="42" customWidth="1"/>
    <col min="3337" max="3586" width="9.140625" style="42"/>
    <col min="3587" max="3587" width="6.28515625" style="42" customWidth="1"/>
    <col min="3588" max="3588" width="14.42578125" style="42" customWidth="1"/>
    <col min="3589" max="3589" width="52.5703125" style="42" customWidth="1"/>
    <col min="3590" max="3590" width="10" style="42" customWidth="1"/>
    <col min="3591" max="3591" width="11" style="42" customWidth="1"/>
    <col min="3592" max="3592" width="16.5703125" style="42" customWidth="1"/>
    <col min="3593" max="3842" width="9.140625" style="42"/>
    <col min="3843" max="3843" width="6.28515625" style="42" customWidth="1"/>
    <col min="3844" max="3844" width="14.42578125" style="42" customWidth="1"/>
    <col min="3845" max="3845" width="52.5703125" style="42" customWidth="1"/>
    <col min="3846" max="3846" width="10" style="42" customWidth="1"/>
    <col min="3847" max="3847" width="11" style="42" customWidth="1"/>
    <col min="3848" max="3848" width="16.5703125" style="42" customWidth="1"/>
    <col min="3849" max="4098" width="9.140625" style="42"/>
    <col min="4099" max="4099" width="6.28515625" style="42" customWidth="1"/>
    <col min="4100" max="4100" width="14.42578125" style="42" customWidth="1"/>
    <col min="4101" max="4101" width="52.5703125" style="42" customWidth="1"/>
    <col min="4102" max="4102" width="10" style="42" customWidth="1"/>
    <col min="4103" max="4103" width="11" style="42" customWidth="1"/>
    <col min="4104" max="4104" width="16.5703125" style="42" customWidth="1"/>
    <col min="4105" max="4354" width="9.140625" style="42"/>
    <col min="4355" max="4355" width="6.28515625" style="42" customWidth="1"/>
    <col min="4356" max="4356" width="14.42578125" style="42" customWidth="1"/>
    <col min="4357" max="4357" width="52.5703125" style="42" customWidth="1"/>
    <col min="4358" max="4358" width="10" style="42" customWidth="1"/>
    <col min="4359" max="4359" width="11" style="42" customWidth="1"/>
    <col min="4360" max="4360" width="16.5703125" style="42" customWidth="1"/>
    <col min="4361" max="4610" width="9.140625" style="42"/>
    <col min="4611" max="4611" width="6.28515625" style="42" customWidth="1"/>
    <col min="4612" max="4612" width="14.42578125" style="42" customWidth="1"/>
    <col min="4613" max="4613" width="52.5703125" style="42" customWidth="1"/>
    <col min="4614" max="4614" width="10" style="42" customWidth="1"/>
    <col min="4615" max="4615" width="11" style="42" customWidth="1"/>
    <col min="4616" max="4616" width="16.5703125" style="42" customWidth="1"/>
    <col min="4617" max="4866" width="9.140625" style="42"/>
    <col min="4867" max="4867" width="6.28515625" style="42" customWidth="1"/>
    <col min="4868" max="4868" width="14.42578125" style="42" customWidth="1"/>
    <col min="4869" max="4869" width="52.5703125" style="42" customWidth="1"/>
    <col min="4870" max="4870" width="10" style="42" customWidth="1"/>
    <col min="4871" max="4871" width="11" style="42" customWidth="1"/>
    <col min="4872" max="4872" width="16.5703125" style="42" customWidth="1"/>
    <col min="4873" max="5122" width="9.140625" style="42"/>
    <col min="5123" max="5123" width="6.28515625" style="42" customWidth="1"/>
    <col min="5124" max="5124" width="14.42578125" style="42" customWidth="1"/>
    <col min="5125" max="5125" width="52.5703125" style="42" customWidth="1"/>
    <col min="5126" max="5126" width="10" style="42" customWidth="1"/>
    <col min="5127" max="5127" width="11" style="42" customWidth="1"/>
    <col min="5128" max="5128" width="16.5703125" style="42" customWidth="1"/>
    <col min="5129" max="5378" width="9.140625" style="42"/>
    <col min="5379" max="5379" width="6.28515625" style="42" customWidth="1"/>
    <col min="5380" max="5380" width="14.42578125" style="42" customWidth="1"/>
    <col min="5381" max="5381" width="52.5703125" style="42" customWidth="1"/>
    <col min="5382" max="5382" width="10" style="42" customWidth="1"/>
    <col min="5383" max="5383" width="11" style="42" customWidth="1"/>
    <col min="5384" max="5384" width="16.5703125" style="42" customWidth="1"/>
    <col min="5385" max="5634" width="9.140625" style="42"/>
    <col min="5635" max="5635" width="6.28515625" style="42" customWidth="1"/>
    <col min="5636" max="5636" width="14.42578125" style="42" customWidth="1"/>
    <col min="5637" max="5637" width="52.5703125" style="42" customWidth="1"/>
    <col min="5638" max="5638" width="10" style="42" customWidth="1"/>
    <col min="5639" max="5639" width="11" style="42" customWidth="1"/>
    <col min="5640" max="5640" width="16.5703125" style="42" customWidth="1"/>
    <col min="5641" max="5890" width="9.140625" style="42"/>
    <col min="5891" max="5891" width="6.28515625" style="42" customWidth="1"/>
    <col min="5892" max="5892" width="14.42578125" style="42" customWidth="1"/>
    <col min="5893" max="5893" width="52.5703125" style="42" customWidth="1"/>
    <col min="5894" max="5894" width="10" style="42" customWidth="1"/>
    <col min="5895" max="5895" width="11" style="42" customWidth="1"/>
    <col min="5896" max="5896" width="16.5703125" style="42" customWidth="1"/>
    <col min="5897" max="6146" width="9.140625" style="42"/>
    <col min="6147" max="6147" width="6.28515625" style="42" customWidth="1"/>
    <col min="6148" max="6148" width="14.42578125" style="42" customWidth="1"/>
    <col min="6149" max="6149" width="52.5703125" style="42" customWidth="1"/>
    <col min="6150" max="6150" width="10" style="42" customWidth="1"/>
    <col min="6151" max="6151" width="11" style="42" customWidth="1"/>
    <col min="6152" max="6152" width="16.5703125" style="42" customWidth="1"/>
    <col min="6153" max="6402" width="9.140625" style="42"/>
    <col min="6403" max="6403" width="6.28515625" style="42" customWidth="1"/>
    <col min="6404" max="6404" width="14.42578125" style="42" customWidth="1"/>
    <col min="6405" max="6405" width="52.5703125" style="42" customWidth="1"/>
    <col min="6406" max="6406" width="10" style="42" customWidth="1"/>
    <col min="6407" max="6407" width="11" style="42" customWidth="1"/>
    <col min="6408" max="6408" width="16.5703125" style="42" customWidth="1"/>
    <col min="6409" max="6658" width="9.140625" style="42"/>
    <col min="6659" max="6659" width="6.28515625" style="42" customWidth="1"/>
    <col min="6660" max="6660" width="14.42578125" style="42" customWidth="1"/>
    <col min="6661" max="6661" width="52.5703125" style="42" customWidth="1"/>
    <col min="6662" max="6662" width="10" style="42" customWidth="1"/>
    <col min="6663" max="6663" width="11" style="42" customWidth="1"/>
    <col min="6664" max="6664" width="16.5703125" style="42" customWidth="1"/>
    <col min="6665" max="6914" width="9.140625" style="42"/>
    <col min="6915" max="6915" width="6.28515625" style="42" customWidth="1"/>
    <col min="6916" max="6916" width="14.42578125" style="42" customWidth="1"/>
    <col min="6917" max="6917" width="52.5703125" style="42" customWidth="1"/>
    <col min="6918" max="6918" width="10" style="42" customWidth="1"/>
    <col min="6919" max="6919" width="11" style="42" customWidth="1"/>
    <col min="6920" max="6920" width="16.5703125" style="42" customWidth="1"/>
    <col min="6921" max="7170" width="9.140625" style="42"/>
    <col min="7171" max="7171" width="6.28515625" style="42" customWidth="1"/>
    <col min="7172" max="7172" width="14.42578125" style="42" customWidth="1"/>
    <col min="7173" max="7173" width="52.5703125" style="42" customWidth="1"/>
    <col min="7174" max="7174" width="10" style="42" customWidth="1"/>
    <col min="7175" max="7175" width="11" style="42" customWidth="1"/>
    <col min="7176" max="7176" width="16.5703125" style="42" customWidth="1"/>
    <col min="7177" max="7426" width="9.140625" style="42"/>
    <col min="7427" max="7427" width="6.28515625" style="42" customWidth="1"/>
    <col min="7428" max="7428" width="14.42578125" style="42" customWidth="1"/>
    <col min="7429" max="7429" width="52.5703125" style="42" customWidth="1"/>
    <col min="7430" max="7430" width="10" style="42" customWidth="1"/>
    <col min="7431" max="7431" width="11" style="42" customWidth="1"/>
    <col min="7432" max="7432" width="16.5703125" style="42" customWidth="1"/>
    <col min="7433" max="7682" width="9.140625" style="42"/>
    <col min="7683" max="7683" width="6.28515625" style="42" customWidth="1"/>
    <col min="7684" max="7684" width="14.42578125" style="42" customWidth="1"/>
    <col min="7685" max="7685" width="52.5703125" style="42" customWidth="1"/>
    <col min="7686" max="7686" width="10" style="42" customWidth="1"/>
    <col min="7687" max="7687" width="11" style="42" customWidth="1"/>
    <col min="7688" max="7688" width="16.5703125" style="42" customWidth="1"/>
    <col min="7689" max="7938" width="9.140625" style="42"/>
    <col min="7939" max="7939" width="6.28515625" style="42" customWidth="1"/>
    <col min="7940" max="7940" width="14.42578125" style="42" customWidth="1"/>
    <col min="7941" max="7941" width="52.5703125" style="42" customWidth="1"/>
    <col min="7942" max="7942" width="10" style="42" customWidth="1"/>
    <col min="7943" max="7943" width="11" style="42" customWidth="1"/>
    <col min="7944" max="7944" width="16.5703125" style="42" customWidth="1"/>
    <col min="7945" max="8194" width="9.140625" style="42"/>
    <col min="8195" max="8195" width="6.28515625" style="42" customWidth="1"/>
    <col min="8196" max="8196" width="14.42578125" style="42" customWidth="1"/>
    <col min="8197" max="8197" width="52.5703125" style="42" customWidth="1"/>
    <col min="8198" max="8198" width="10" style="42" customWidth="1"/>
    <col min="8199" max="8199" width="11" style="42" customWidth="1"/>
    <col min="8200" max="8200" width="16.5703125" style="42" customWidth="1"/>
    <col min="8201" max="8450" width="9.140625" style="42"/>
    <col min="8451" max="8451" width="6.28515625" style="42" customWidth="1"/>
    <col min="8452" max="8452" width="14.42578125" style="42" customWidth="1"/>
    <col min="8453" max="8453" width="52.5703125" style="42" customWidth="1"/>
    <col min="8454" max="8454" width="10" style="42" customWidth="1"/>
    <col min="8455" max="8455" width="11" style="42" customWidth="1"/>
    <col min="8456" max="8456" width="16.5703125" style="42" customWidth="1"/>
    <col min="8457" max="8706" width="9.140625" style="42"/>
    <col min="8707" max="8707" width="6.28515625" style="42" customWidth="1"/>
    <col min="8708" max="8708" width="14.42578125" style="42" customWidth="1"/>
    <col min="8709" max="8709" width="52.5703125" style="42" customWidth="1"/>
    <col min="8710" max="8710" width="10" style="42" customWidth="1"/>
    <col min="8711" max="8711" width="11" style="42" customWidth="1"/>
    <col min="8712" max="8712" width="16.5703125" style="42" customWidth="1"/>
    <col min="8713" max="8962" width="9.140625" style="42"/>
    <col min="8963" max="8963" width="6.28515625" style="42" customWidth="1"/>
    <col min="8964" max="8964" width="14.42578125" style="42" customWidth="1"/>
    <col min="8965" max="8965" width="52.5703125" style="42" customWidth="1"/>
    <col min="8966" max="8966" width="10" style="42" customWidth="1"/>
    <col min="8967" max="8967" width="11" style="42" customWidth="1"/>
    <col min="8968" max="8968" width="16.5703125" style="42" customWidth="1"/>
    <col min="8969" max="9218" width="9.140625" style="42"/>
    <col min="9219" max="9219" width="6.28515625" style="42" customWidth="1"/>
    <col min="9220" max="9220" width="14.42578125" style="42" customWidth="1"/>
    <col min="9221" max="9221" width="52.5703125" style="42" customWidth="1"/>
    <col min="9222" max="9222" width="10" style="42" customWidth="1"/>
    <col min="9223" max="9223" width="11" style="42" customWidth="1"/>
    <col min="9224" max="9224" width="16.5703125" style="42" customWidth="1"/>
    <col min="9225" max="9474" width="9.140625" style="42"/>
    <col min="9475" max="9475" width="6.28515625" style="42" customWidth="1"/>
    <col min="9476" max="9476" width="14.42578125" style="42" customWidth="1"/>
    <col min="9477" max="9477" width="52.5703125" style="42" customWidth="1"/>
    <col min="9478" max="9478" width="10" style="42" customWidth="1"/>
    <col min="9479" max="9479" width="11" style="42" customWidth="1"/>
    <col min="9480" max="9480" width="16.5703125" style="42" customWidth="1"/>
    <col min="9481" max="9730" width="9.140625" style="42"/>
    <col min="9731" max="9731" width="6.28515625" style="42" customWidth="1"/>
    <col min="9732" max="9732" width="14.42578125" style="42" customWidth="1"/>
    <col min="9733" max="9733" width="52.5703125" style="42" customWidth="1"/>
    <col min="9734" max="9734" width="10" style="42" customWidth="1"/>
    <col min="9735" max="9735" width="11" style="42" customWidth="1"/>
    <col min="9736" max="9736" width="16.5703125" style="42" customWidth="1"/>
    <col min="9737" max="9986" width="9.140625" style="42"/>
    <col min="9987" max="9987" width="6.28515625" style="42" customWidth="1"/>
    <col min="9988" max="9988" width="14.42578125" style="42" customWidth="1"/>
    <col min="9989" max="9989" width="52.5703125" style="42" customWidth="1"/>
    <col min="9990" max="9990" width="10" style="42" customWidth="1"/>
    <col min="9991" max="9991" width="11" style="42" customWidth="1"/>
    <col min="9992" max="9992" width="16.5703125" style="42" customWidth="1"/>
    <col min="9993" max="10242" width="9.140625" style="42"/>
    <col min="10243" max="10243" width="6.28515625" style="42" customWidth="1"/>
    <col min="10244" max="10244" width="14.42578125" style="42" customWidth="1"/>
    <col min="10245" max="10245" width="52.5703125" style="42" customWidth="1"/>
    <col min="10246" max="10246" width="10" style="42" customWidth="1"/>
    <col min="10247" max="10247" width="11" style="42" customWidth="1"/>
    <col min="10248" max="10248" width="16.5703125" style="42" customWidth="1"/>
    <col min="10249" max="10498" width="9.140625" style="42"/>
    <col min="10499" max="10499" width="6.28515625" style="42" customWidth="1"/>
    <col min="10500" max="10500" width="14.42578125" style="42" customWidth="1"/>
    <col min="10501" max="10501" width="52.5703125" style="42" customWidth="1"/>
    <col min="10502" max="10502" width="10" style="42" customWidth="1"/>
    <col min="10503" max="10503" width="11" style="42" customWidth="1"/>
    <col min="10504" max="10504" width="16.5703125" style="42" customWidth="1"/>
    <col min="10505" max="10754" width="9.140625" style="42"/>
    <col min="10755" max="10755" width="6.28515625" style="42" customWidth="1"/>
    <col min="10756" max="10756" width="14.42578125" style="42" customWidth="1"/>
    <col min="10757" max="10757" width="52.5703125" style="42" customWidth="1"/>
    <col min="10758" max="10758" width="10" style="42" customWidth="1"/>
    <col min="10759" max="10759" width="11" style="42" customWidth="1"/>
    <col min="10760" max="10760" width="16.5703125" style="42" customWidth="1"/>
    <col min="10761" max="11010" width="9.140625" style="42"/>
    <col min="11011" max="11011" width="6.28515625" style="42" customWidth="1"/>
    <col min="11012" max="11012" width="14.42578125" style="42" customWidth="1"/>
    <col min="11013" max="11013" width="52.5703125" style="42" customWidth="1"/>
    <col min="11014" max="11014" width="10" style="42" customWidth="1"/>
    <col min="11015" max="11015" width="11" style="42" customWidth="1"/>
    <col min="11016" max="11016" width="16.5703125" style="42" customWidth="1"/>
    <col min="11017" max="11266" width="9.140625" style="42"/>
    <col min="11267" max="11267" width="6.28515625" style="42" customWidth="1"/>
    <col min="11268" max="11268" width="14.42578125" style="42" customWidth="1"/>
    <col min="11269" max="11269" width="52.5703125" style="42" customWidth="1"/>
    <col min="11270" max="11270" width="10" style="42" customWidth="1"/>
    <col min="11271" max="11271" width="11" style="42" customWidth="1"/>
    <col min="11272" max="11272" width="16.5703125" style="42" customWidth="1"/>
    <col min="11273" max="11522" width="9.140625" style="42"/>
    <col min="11523" max="11523" width="6.28515625" style="42" customWidth="1"/>
    <col min="11524" max="11524" width="14.42578125" style="42" customWidth="1"/>
    <col min="11525" max="11525" width="52.5703125" style="42" customWidth="1"/>
    <col min="11526" max="11526" width="10" style="42" customWidth="1"/>
    <col min="11527" max="11527" width="11" style="42" customWidth="1"/>
    <col min="11528" max="11528" width="16.5703125" style="42" customWidth="1"/>
    <col min="11529" max="11778" width="9.140625" style="42"/>
    <col min="11779" max="11779" width="6.28515625" style="42" customWidth="1"/>
    <col min="11780" max="11780" width="14.42578125" style="42" customWidth="1"/>
    <col min="11781" max="11781" width="52.5703125" style="42" customWidth="1"/>
    <col min="11782" max="11782" width="10" style="42" customWidth="1"/>
    <col min="11783" max="11783" width="11" style="42" customWidth="1"/>
    <col min="11784" max="11784" width="16.5703125" style="42" customWidth="1"/>
    <col min="11785" max="12034" width="9.140625" style="42"/>
    <col min="12035" max="12035" width="6.28515625" style="42" customWidth="1"/>
    <col min="12036" max="12036" width="14.42578125" style="42" customWidth="1"/>
    <col min="12037" max="12037" width="52.5703125" style="42" customWidth="1"/>
    <col min="12038" max="12038" width="10" style="42" customWidth="1"/>
    <col min="12039" max="12039" width="11" style="42" customWidth="1"/>
    <col min="12040" max="12040" width="16.5703125" style="42" customWidth="1"/>
    <col min="12041" max="12290" width="9.140625" style="42"/>
    <col min="12291" max="12291" width="6.28515625" style="42" customWidth="1"/>
    <col min="12292" max="12292" width="14.42578125" style="42" customWidth="1"/>
    <col min="12293" max="12293" width="52.5703125" style="42" customWidth="1"/>
    <col min="12294" max="12294" width="10" style="42" customWidth="1"/>
    <col min="12295" max="12295" width="11" style="42" customWidth="1"/>
    <col min="12296" max="12296" width="16.5703125" style="42" customWidth="1"/>
    <col min="12297" max="12546" width="9.140625" style="42"/>
    <col min="12547" max="12547" width="6.28515625" style="42" customWidth="1"/>
    <col min="12548" max="12548" width="14.42578125" style="42" customWidth="1"/>
    <col min="12549" max="12549" width="52.5703125" style="42" customWidth="1"/>
    <col min="12550" max="12550" width="10" style="42" customWidth="1"/>
    <col min="12551" max="12551" width="11" style="42" customWidth="1"/>
    <col min="12552" max="12552" width="16.5703125" style="42" customWidth="1"/>
    <col min="12553" max="12802" width="9.140625" style="42"/>
    <col min="12803" max="12803" width="6.28515625" style="42" customWidth="1"/>
    <col min="12804" max="12804" width="14.42578125" style="42" customWidth="1"/>
    <col min="12805" max="12805" width="52.5703125" style="42" customWidth="1"/>
    <col min="12806" max="12806" width="10" style="42" customWidth="1"/>
    <col min="12807" max="12807" width="11" style="42" customWidth="1"/>
    <col min="12808" max="12808" width="16.5703125" style="42" customWidth="1"/>
    <col min="12809" max="13058" width="9.140625" style="42"/>
    <col min="13059" max="13059" width="6.28515625" style="42" customWidth="1"/>
    <col min="13060" max="13060" width="14.42578125" style="42" customWidth="1"/>
    <col min="13061" max="13061" width="52.5703125" style="42" customWidth="1"/>
    <col min="13062" max="13062" width="10" style="42" customWidth="1"/>
    <col min="13063" max="13063" width="11" style="42" customWidth="1"/>
    <col min="13064" max="13064" width="16.5703125" style="42" customWidth="1"/>
    <col min="13065" max="13314" width="9.140625" style="42"/>
    <col min="13315" max="13315" width="6.28515625" style="42" customWidth="1"/>
    <col min="13316" max="13316" width="14.42578125" style="42" customWidth="1"/>
    <col min="13317" max="13317" width="52.5703125" style="42" customWidth="1"/>
    <col min="13318" max="13318" width="10" style="42" customWidth="1"/>
    <col min="13319" max="13319" width="11" style="42" customWidth="1"/>
    <col min="13320" max="13320" width="16.5703125" style="42" customWidth="1"/>
    <col min="13321" max="13570" width="9.140625" style="42"/>
    <col min="13571" max="13571" width="6.28515625" style="42" customWidth="1"/>
    <col min="13572" max="13572" width="14.42578125" style="42" customWidth="1"/>
    <col min="13573" max="13573" width="52.5703125" style="42" customWidth="1"/>
    <col min="13574" max="13574" width="10" style="42" customWidth="1"/>
    <col min="13575" max="13575" width="11" style="42" customWidth="1"/>
    <col min="13576" max="13576" width="16.5703125" style="42" customWidth="1"/>
    <col min="13577" max="13826" width="9.140625" style="42"/>
    <col min="13827" max="13827" width="6.28515625" style="42" customWidth="1"/>
    <col min="13828" max="13828" width="14.42578125" style="42" customWidth="1"/>
    <col min="13829" max="13829" width="52.5703125" style="42" customWidth="1"/>
    <col min="13830" max="13830" width="10" style="42" customWidth="1"/>
    <col min="13831" max="13831" width="11" style="42" customWidth="1"/>
    <col min="13832" max="13832" width="16.5703125" style="42" customWidth="1"/>
    <col min="13833" max="14082" width="9.140625" style="42"/>
    <col min="14083" max="14083" width="6.28515625" style="42" customWidth="1"/>
    <col min="14084" max="14084" width="14.42578125" style="42" customWidth="1"/>
    <col min="14085" max="14085" width="52.5703125" style="42" customWidth="1"/>
    <col min="14086" max="14086" width="10" style="42" customWidth="1"/>
    <col min="14087" max="14087" width="11" style="42" customWidth="1"/>
    <col min="14088" max="14088" width="16.5703125" style="42" customWidth="1"/>
    <col min="14089" max="14338" width="9.140625" style="42"/>
    <col min="14339" max="14339" width="6.28515625" style="42" customWidth="1"/>
    <col min="14340" max="14340" width="14.42578125" style="42" customWidth="1"/>
    <col min="14341" max="14341" width="52.5703125" style="42" customWidth="1"/>
    <col min="14342" max="14342" width="10" style="42" customWidth="1"/>
    <col min="14343" max="14343" width="11" style="42" customWidth="1"/>
    <col min="14344" max="14344" width="16.5703125" style="42" customWidth="1"/>
    <col min="14345" max="14594" width="9.140625" style="42"/>
    <col min="14595" max="14595" width="6.28515625" style="42" customWidth="1"/>
    <col min="14596" max="14596" width="14.42578125" style="42" customWidth="1"/>
    <col min="14597" max="14597" width="52.5703125" style="42" customWidth="1"/>
    <col min="14598" max="14598" width="10" style="42" customWidth="1"/>
    <col min="14599" max="14599" width="11" style="42" customWidth="1"/>
    <col min="14600" max="14600" width="16.5703125" style="42" customWidth="1"/>
    <col min="14601" max="14850" width="9.140625" style="42"/>
    <col min="14851" max="14851" width="6.28515625" style="42" customWidth="1"/>
    <col min="14852" max="14852" width="14.42578125" style="42" customWidth="1"/>
    <col min="14853" max="14853" width="52.5703125" style="42" customWidth="1"/>
    <col min="14854" max="14854" width="10" style="42" customWidth="1"/>
    <col min="14855" max="14855" width="11" style="42" customWidth="1"/>
    <col min="14856" max="14856" width="16.5703125" style="42" customWidth="1"/>
    <col min="14857" max="15106" width="9.140625" style="42"/>
    <col min="15107" max="15107" width="6.28515625" style="42" customWidth="1"/>
    <col min="15108" max="15108" width="14.42578125" style="42" customWidth="1"/>
    <col min="15109" max="15109" width="52.5703125" style="42" customWidth="1"/>
    <col min="15110" max="15110" width="10" style="42" customWidth="1"/>
    <col min="15111" max="15111" width="11" style="42" customWidth="1"/>
    <col min="15112" max="15112" width="16.5703125" style="42" customWidth="1"/>
    <col min="15113" max="15362" width="9.140625" style="42"/>
    <col min="15363" max="15363" width="6.28515625" style="42" customWidth="1"/>
    <col min="15364" max="15364" width="14.42578125" style="42" customWidth="1"/>
    <col min="15365" max="15365" width="52.5703125" style="42" customWidth="1"/>
    <col min="15366" max="15366" width="10" style="42" customWidth="1"/>
    <col min="15367" max="15367" width="11" style="42" customWidth="1"/>
    <col min="15368" max="15368" width="16.5703125" style="42" customWidth="1"/>
    <col min="15369" max="15618" width="9.140625" style="42"/>
    <col min="15619" max="15619" width="6.28515625" style="42" customWidth="1"/>
    <col min="15620" max="15620" width="14.42578125" style="42" customWidth="1"/>
    <col min="15621" max="15621" width="52.5703125" style="42" customWidth="1"/>
    <col min="15622" max="15622" width="10" style="42" customWidth="1"/>
    <col min="15623" max="15623" width="11" style="42" customWidth="1"/>
    <col min="15624" max="15624" width="16.5703125" style="42" customWidth="1"/>
    <col min="15625" max="15874" width="9.140625" style="42"/>
    <col min="15875" max="15875" width="6.28515625" style="42" customWidth="1"/>
    <col min="15876" max="15876" width="14.42578125" style="42" customWidth="1"/>
    <col min="15877" max="15877" width="52.5703125" style="42" customWidth="1"/>
    <col min="15878" max="15878" width="10" style="42" customWidth="1"/>
    <col min="15879" max="15879" width="11" style="42" customWidth="1"/>
    <col min="15880" max="15880" width="16.5703125" style="42" customWidth="1"/>
    <col min="15881" max="16130" width="9.140625" style="42"/>
    <col min="16131" max="16131" width="6.28515625" style="42" customWidth="1"/>
    <col min="16132" max="16132" width="14.42578125" style="42" customWidth="1"/>
    <col min="16133" max="16133" width="52.5703125" style="42" customWidth="1"/>
    <col min="16134" max="16134" width="10" style="42" customWidth="1"/>
    <col min="16135" max="16135" width="11" style="42" customWidth="1"/>
    <col min="16136" max="16136" width="16.5703125" style="42" customWidth="1"/>
    <col min="16137" max="16384" width="9.140625" style="42"/>
  </cols>
  <sheetData>
    <row r="1" spans="1:19" s="2" customFormat="1" ht="18" thickTop="1" thickBot="1">
      <c r="A1" s="1"/>
      <c r="H1" s="3" t="s">
        <v>0</v>
      </c>
      <c r="I1" s="122"/>
      <c r="J1" s="42"/>
      <c r="K1" s="42"/>
      <c r="L1" s="15"/>
      <c r="M1" s="122"/>
      <c r="N1" s="122"/>
      <c r="O1" s="16"/>
      <c r="P1" s="278" t="s">
        <v>19</v>
      </c>
      <c r="Q1" s="339"/>
      <c r="R1" s="339"/>
      <c r="S1" s="279"/>
    </row>
    <row r="2" spans="1:19" s="2" customFormat="1" ht="16.5" customHeight="1" thickTop="1">
      <c r="A2" s="262" t="s">
        <v>38</v>
      </c>
      <c r="B2" s="262"/>
      <c r="C2" s="262"/>
      <c r="D2" s="262"/>
      <c r="E2" s="262"/>
      <c r="F2" s="262"/>
      <c r="G2" s="262"/>
      <c r="H2" s="262"/>
      <c r="I2" s="281" t="s">
        <v>39</v>
      </c>
      <c r="J2" s="281"/>
      <c r="K2" s="281"/>
      <c r="L2" s="281"/>
      <c r="M2" s="281"/>
      <c r="N2" s="281"/>
      <c r="O2" s="281"/>
      <c r="P2" s="281"/>
      <c r="Q2" s="281"/>
      <c r="R2" s="281"/>
      <c r="S2" s="281"/>
    </row>
    <row r="3" spans="1:19">
      <c r="I3" s="122"/>
      <c r="L3" s="15"/>
      <c r="M3" s="122"/>
      <c r="N3" s="122"/>
      <c r="O3" s="16"/>
      <c r="P3" s="16"/>
      <c r="Q3" s="16"/>
      <c r="R3" s="16"/>
    </row>
    <row r="4" spans="1:19">
      <c r="A4" s="263" t="s">
        <v>1</v>
      </c>
      <c r="B4" s="263"/>
      <c r="C4" s="42" t="s">
        <v>2</v>
      </c>
      <c r="I4" s="127" t="s">
        <v>1</v>
      </c>
      <c r="K4" s="42" t="s">
        <v>2</v>
      </c>
      <c r="L4" s="15"/>
      <c r="M4" s="122"/>
      <c r="N4" s="122"/>
      <c r="O4" s="16"/>
      <c r="P4" s="16"/>
      <c r="Q4" s="16"/>
      <c r="R4" s="16"/>
    </row>
    <row r="5" spans="1:19">
      <c r="A5" s="263" t="s">
        <v>3</v>
      </c>
      <c r="B5" s="263"/>
      <c r="C5" s="42" t="s">
        <v>32</v>
      </c>
      <c r="I5" s="127" t="s">
        <v>3</v>
      </c>
      <c r="K5" s="42" t="s">
        <v>32</v>
      </c>
      <c r="L5" s="15"/>
      <c r="M5" s="122"/>
      <c r="N5" s="122"/>
      <c r="O5" s="16"/>
      <c r="P5" s="16"/>
      <c r="Q5" s="16"/>
      <c r="R5" s="16"/>
    </row>
    <row r="6" spans="1:19">
      <c r="A6" s="263" t="s">
        <v>4</v>
      </c>
      <c r="B6" s="263"/>
      <c r="C6" s="42" t="s">
        <v>97</v>
      </c>
      <c r="I6" s="127" t="s">
        <v>4</v>
      </c>
      <c r="K6" s="42" t="s">
        <v>97</v>
      </c>
      <c r="L6" s="15"/>
      <c r="M6" s="122"/>
      <c r="N6" s="122"/>
      <c r="O6" s="16"/>
      <c r="P6" s="16"/>
      <c r="Q6" s="16"/>
      <c r="R6" s="16"/>
    </row>
    <row r="7" spans="1:19">
      <c r="A7" s="263" t="s">
        <v>5</v>
      </c>
      <c r="B7" s="263"/>
      <c r="C7" s="42" t="s">
        <v>164</v>
      </c>
      <c r="I7" s="127" t="s">
        <v>5</v>
      </c>
      <c r="K7" s="42" t="s">
        <v>164</v>
      </c>
      <c r="L7" s="15"/>
      <c r="M7" s="122"/>
      <c r="N7" s="122"/>
      <c r="O7" s="16"/>
      <c r="P7" s="16"/>
      <c r="Q7" s="16"/>
      <c r="R7" s="16"/>
    </row>
    <row r="8" spans="1:19">
      <c r="I8" s="122"/>
      <c r="L8" s="15"/>
      <c r="M8" s="122"/>
      <c r="N8" s="122"/>
      <c r="O8" s="16"/>
      <c r="P8" s="16"/>
      <c r="Q8" s="16"/>
      <c r="R8" s="16"/>
    </row>
    <row r="9" spans="1:19" ht="22.5" customHeight="1">
      <c r="A9" s="266" t="s">
        <v>6</v>
      </c>
      <c r="B9" s="267" t="s">
        <v>7</v>
      </c>
      <c r="C9" s="268"/>
      <c r="D9" s="266" t="s">
        <v>8</v>
      </c>
      <c r="E9" s="271" t="s">
        <v>9</v>
      </c>
      <c r="F9" s="271" t="s">
        <v>153</v>
      </c>
      <c r="G9" s="271" t="s">
        <v>154</v>
      </c>
      <c r="H9" s="266" t="s">
        <v>10</v>
      </c>
      <c r="I9" s="266" t="s">
        <v>6</v>
      </c>
      <c r="J9" s="267" t="s">
        <v>7</v>
      </c>
      <c r="K9" s="268"/>
      <c r="L9" s="282" t="s">
        <v>8</v>
      </c>
      <c r="M9" s="254" t="s">
        <v>20</v>
      </c>
      <c r="N9" s="255"/>
      <c r="O9" s="275"/>
      <c r="P9" s="264" t="s">
        <v>21</v>
      </c>
      <c r="Q9" s="271" t="s">
        <v>153</v>
      </c>
      <c r="R9" s="271" t="s">
        <v>154</v>
      </c>
      <c r="S9" s="266" t="s">
        <v>22</v>
      </c>
    </row>
    <row r="10" spans="1:19" ht="22.5" customHeight="1">
      <c r="A10" s="266"/>
      <c r="B10" s="269"/>
      <c r="C10" s="270"/>
      <c r="D10" s="266"/>
      <c r="E10" s="272"/>
      <c r="F10" s="272"/>
      <c r="G10" s="272"/>
      <c r="H10" s="266"/>
      <c r="I10" s="266"/>
      <c r="J10" s="269"/>
      <c r="K10" s="270"/>
      <c r="L10" s="282"/>
      <c r="M10" s="32" t="s">
        <v>23</v>
      </c>
      <c r="N10" s="126" t="s">
        <v>24</v>
      </c>
      <c r="O10" s="18" t="s">
        <v>25</v>
      </c>
      <c r="P10" s="265"/>
      <c r="Q10" s="272"/>
      <c r="R10" s="272"/>
      <c r="S10" s="266"/>
    </row>
    <row r="11" spans="1:19" ht="18" customHeight="1">
      <c r="A11" s="5">
        <v>-1</v>
      </c>
      <c r="B11" s="286">
        <f>A11-1</f>
        <v>-2</v>
      </c>
      <c r="C11" s="287"/>
      <c r="D11" s="5">
        <f>B11-1</f>
        <v>-3</v>
      </c>
      <c r="E11" s="5">
        <f>D11-1</f>
        <v>-4</v>
      </c>
      <c r="F11" s="5">
        <f t="shared" ref="F11:H11" si="0">E11-1</f>
        <v>-5</v>
      </c>
      <c r="G11" s="5">
        <f t="shared" si="0"/>
        <v>-6</v>
      </c>
      <c r="H11" s="5">
        <f t="shared" si="0"/>
        <v>-7</v>
      </c>
      <c r="I11" s="5">
        <v>-1</v>
      </c>
      <c r="J11" s="286">
        <f>I11-1</f>
        <v>-2</v>
      </c>
      <c r="K11" s="287"/>
      <c r="L11" s="19">
        <f>J11-1</f>
        <v>-3</v>
      </c>
      <c r="M11" s="5">
        <f>L11-1</f>
        <v>-4</v>
      </c>
      <c r="N11" s="5">
        <f>M11-1</f>
        <v>-5</v>
      </c>
      <c r="O11" s="20" t="s">
        <v>26</v>
      </c>
      <c r="P11" s="20" t="s">
        <v>27</v>
      </c>
      <c r="Q11" s="20" t="s">
        <v>28</v>
      </c>
      <c r="R11" s="20" t="s">
        <v>155</v>
      </c>
      <c r="S11" s="20" t="s">
        <v>156</v>
      </c>
    </row>
    <row r="12" spans="1:19" ht="18" customHeight="1">
      <c r="A12" s="37"/>
      <c r="B12" s="38" t="s">
        <v>62</v>
      </c>
      <c r="C12" s="39"/>
      <c r="D12" s="40"/>
      <c r="E12" s="40"/>
      <c r="F12" s="40"/>
      <c r="G12" s="40"/>
      <c r="H12" s="40"/>
      <c r="I12" s="22"/>
      <c r="J12" s="300" t="s">
        <v>62</v>
      </c>
      <c r="K12" s="301"/>
      <c r="L12" s="6"/>
      <c r="M12" s="7"/>
      <c r="N12" s="7"/>
      <c r="O12" s="24"/>
      <c r="P12" s="24"/>
      <c r="Q12" s="24"/>
      <c r="R12" s="24"/>
      <c r="S12" s="23"/>
    </row>
    <row r="13" spans="1:19" ht="22.5" customHeight="1">
      <c r="A13" s="24">
        <v>1</v>
      </c>
      <c r="B13" s="252" t="s">
        <v>166</v>
      </c>
      <c r="C13" s="253"/>
      <c r="D13" s="6" t="s">
        <v>181</v>
      </c>
      <c r="E13" s="7">
        <v>1</v>
      </c>
      <c r="F13" s="7"/>
      <c r="G13" s="7"/>
      <c r="H13" s="33"/>
      <c r="I13" s="22">
        <f t="shared" ref="I13:J23" si="1">A13</f>
        <v>1</v>
      </c>
      <c r="J13" s="252" t="str">
        <f t="shared" si="1"/>
        <v xml:space="preserve">Mengikuti apel Senin pagi pukul 08.00 WIB </v>
      </c>
      <c r="K13" s="253"/>
      <c r="L13" s="6" t="str">
        <f t="shared" ref="L13:M23" si="2">D13</f>
        <v>sesi</v>
      </c>
      <c r="M13" s="7">
        <f t="shared" si="2"/>
        <v>1</v>
      </c>
      <c r="N13" s="7">
        <f>M13</f>
        <v>1</v>
      </c>
      <c r="O13" s="24">
        <v>100</v>
      </c>
      <c r="P13" s="24">
        <v>98</v>
      </c>
      <c r="Q13" s="24"/>
      <c r="R13" s="24"/>
      <c r="S13" s="23"/>
    </row>
    <row r="14" spans="1:19" ht="22.5" customHeight="1">
      <c r="A14" s="24">
        <v>2</v>
      </c>
      <c r="B14" s="252" t="s">
        <v>167</v>
      </c>
      <c r="C14" s="253"/>
      <c r="D14" s="6" t="s">
        <v>181</v>
      </c>
      <c r="E14" s="7">
        <v>1</v>
      </c>
      <c r="F14" s="7"/>
      <c r="G14" s="7"/>
      <c r="H14" s="33"/>
      <c r="I14" s="22">
        <f t="shared" si="1"/>
        <v>2</v>
      </c>
      <c r="J14" s="252" t="str">
        <f t="shared" si="1"/>
        <v>Mengikuti zoom meeting menyanyikan lagu Indonesia Raya pukul 10.00 WIB</v>
      </c>
      <c r="K14" s="253"/>
      <c r="L14" s="6" t="str">
        <f t="shared" si="2"/>
        <v>sesi</v>
      </c>
      <c r="M14" s="7">
        <f t="shared" si="2"/>
        <v>1</v>
      </c>
      <c r="N14" s="7">
        <f t="shared" ref="N14:N38" si="3">M14</f>
        <v>1</v>
      </c>
      <c r="O14" s="24">
        <v>100</v>
      </c>
      <c r="P14" s="24">
        <v>98</v>
      </c>
      <c r="Q14" s="24"/>
      <c r="R14" s="24"/>
      <c r="S14" s="23"/>
    </row>
    <row r="15" spans="1:19" ht="22.5" customHeight="1">
      <c r="A15" s="24">
        <v>3</v>
      </c>
      <c r="B15" s="252" t="s">
        <v>171</v>
      </c>
      <c r="C15" s="253"/>
      <c r="D15" s="6" t="s">
        <v>181</v>
      </c>
      <c r="E15" s="7">
        <v>1</v>
      </c>
      <c r="F15" s="7"/>
      <c r="G15" s="7"/>
      <c r="H15" s="33"/>
      <c r="I15" s="22">
        <f t="shared" si="1"/>
        <v>3</v>
      </c>
      <c r="J15" s="252" t="str">
        <f t="shared" si="1"/>
        <v>Mengikuti zoom meeting membaca teks Pancasila pukul 10.00 WIB</v>
      </c>
      <c r="K15" s="253"/>
      <c r="L15" s="6" t="str">
        <f t="shared" si="2"/>
        <v>sesi</v>
      </c>
      <c r="M15" s="7">
        <f t="shared" si="2"/>
        <v>1</v>
      </c>
      <c r="N15" s="7">
        <f t="shared" si="3"/>
        <v>1</v>
      </c>
      <c r="O15" s="24">
        <v>100</v>
      </c>
      <c r="P15" s="24">
        <v>98</v>
      </c>
      <c r="Q15" s="24"/>
      <c r="R15" s="24"/>
      <c r="S15" s="23"/>
    </row>
    <row r="16" spans="1:19" ht="39" customHeight="1">
      <c r="A16" s="24">
        <v>4</v>
      </c>
      <c r="B16" s="252" t="s">
        <v>170</v>
      </c>
      <c r="C16" s="253"/>
      <c r="D16" s="6" t="s">
        <v>35</v>
      </c>
      <c r="E16" s="7">
        <v>4</v>
      </c>
      <c r="F16" s="7" t="s">
        <v>179</v>
      </c>
      <c r="G16" s="7">
        <f>0.015*4</f>
        <v>0.06</v>
      </c>
      <c r="H16" s="33"/>
      <c r="I16" s="22">
        <f t="shared" si="1"/>
        <v>4</v>
      </c>
      <c r="J16" s="252" t="str">
        <f t="shared" si="1"/>
        <v>Mengikuti zoom meeting Pelatihan Rekomendasi Statistik tanggal 4 Agustus 2021 pukul 07.30 - 11.30 WIB</v>
      </c>
      <c r="K16" s="253"/>
      <c r="L16" s="6" t="str">
        <f t="shared" si="2"/>
        <v>jam</v>
      </c>
      <c r="M16" s="7">
        <f t="shared" si="2"/>
        <v>4</v>
      </c>
      <c r="N16" s="7">
        <f t="shared" si="3"/>
        <v>4</v>
      </c>
      <c r="O16" s="24">
        <v>100</v>
      </c>
      <c r="P16" s="24">
        <v>98</v>
      </c>
      <c r="Q16" s="24" t="str">
        <f>F16</f>
        <v>II.A.11</v>
      </c>
      <c r="R16" s="24">
        <f>G16</f>
        <v>0.06</v>
      </c>
      <c r="S16" s="23"/>
    </row>
    <row r="17" spans="1:19" ht="19.5" customHeight="1">
      <c r="A17" s="24">
        <v>5</v>
      </c>
      <c r="B17" s="252" t="s">
        <v>168</v>
      </c>
      <c r="C17" s="253"/>
      <c r="D17" s="6" t="s">
        <v>11</v>
      </c>
      <c r="E17" s="7">
        <v>1</v>
      </c>
      <c r="F17" s="7"/>
      <c r="G17" s="7"/>
      <c r="H17" s="33"/>
      <c r="I17" s="22">
        <f t="shared" si="1"/>
        <v>5</v>
      </c>
      <c r="J17" s="252" t="str">
        <f t="shared" si="1"/>
        <v>Memperbaiki data SKB triwulanan kelapa sawit dan karet 2020</v>
      </c>
      <c r="K17" s="253"/>
      <c r="L17" s="6" t="str">
        <f t="shared" si="2"/>
        <v>file</v>
      </c>
      <c r="M17" s="7">
        <f t="shared" si="2"/>
        <v>1</v>
      </c>
      <c r="N17" s="7">
        <f t="shared" si="3"/>
        <v>1</v>
      </c>
      <c r="O17" s="24">
        <v>100</v>
      </c>
      <c r="P17" s="24">
        <v>98</v>
      </c>
      <c r="Q17" s="24"/>
      <c r="R17" s="24"/>
      <c r="S17" s="23"/>
    </row>
    <row r="18" spans="1:19" ht="19.5" customHeight="1">
      <c r="A18" s="24">
        <v>6</v>
      </c>
      <c r="B18" s="252" t="s">
        <v>169</v>
      </c>
      <c r="C18" s="253"/>
      <c r="D18" s="6" t="s">
        <v>11</v>
      </c>
      <c r="E18" s="7">
        <v>11</v>
      </c>
      <c r="F18" s="7"/>
      <c r="G18" s="7"/>
      <c r="H18" s="33"/>
      <c r="I18" s="22">
        <f t="shared" si="1"/>
        <v>6</v>
      </c>
      <c r="J18" s="252" t="str">
        <f t="shared" si="1"/>
        <v>Mengirim rekapitulasi identifikasi desa NRT SITASI ke BPS RI</v>
      </c>
      <c r="K18" s="253"/>
      <c r="L18" s="6" t="str">
        <f t="shared" si="2"/>
        <v>file</v>
      </c>
      <c r="M18" s="7">
        <f t="shared" si="2"/>
        <v>11</v>
      </c>
      <c r="N18" s="7">
        <f t="shared" si="3"/>
        <v>11</v>
      </c>
      <c r="O18" s="24">
        <v>100</v>
      </c>
      <c r="P18" s="24">
        <v>98</v>
      </c>
      <c r="Q18" s="24"/>
      <c r="R18" s="24"/>
      <c r="S18" s="23"/>
    </row>
    <row r="19" spans="1:19" ht="19.5" customHeight="1">
      <c r="A19" s="24">
        <v>7</v>
      </c>
      <c r="B19" s="252" t="s">
        <v>172</v>
      </c>
      <c r="C19" s="253"/>
      <c r="D19" s="6" t="s">
        <v>18</v>
      </c>
      <c r="E19" s="7">
        <v>10</v>
      </c>
      <c r="F19" s="7" t="s">
        <v>177</v>
      </c>
      <c r="G19" s="7">
        <f>0.002*E19</f>
        <v>0.02</v>
      </c>
      <c r="H19" s="33"/>
      <c r="I19" s="22">
        <f t="shared" si="1"/>
        <v>7</v>
      </c>
      <c r="J19" s="252" t="str">
        <f t="shared" si="1"/>
        <v>Melakukan pemeriksaan dokumen Perkebunan triwulanan 2020 dan 2021</v>
      </c>
      <c r="K19" s="253"/>
      <c r="L19" s="6" t="str">
        <f t="shared" si="2"/>
        <v>dok</v>
      </c>
      <c r="M19" s="7">
        <f t="shared" si="2"/>
        <v>10</v>
      </c>
      <c r="N19" s="7">
        <f t="shared" si="3"/>
        <v>10</v>
      </c>
      <c r="O19" s="24">
        <v>100</v>
      </c>
      <c r="P19" s="24">
        <v>98</v>
      </c>
      <c r="Q19" s="24" t="str">
        <f>F19</f>
        <v>II.B.6.a</v>
      </c>
      <c r="R19" s="24">
        <f>G19</f>
        <v>0.02</v>
      </c>
      <c r="S19" s="23"/>
    </row>
    <row r="20" spans="1:19" ht="19.5" customHeight="1">
      <c r="A20" s="24">
        <v>8</v>
      </c>
      <c r="B20" s="252" t="s">
        <v>173</v>
      </c>
      <c r="C20" s="253"/>
      <c r="D20" s="6" t="s">
        <v>18</v>
      </c>
      <c r="E20" s="7">
        <v>12</v>
      </c>
      <c r="F20" s="7"/>
      <c r="G20" s="7"/>
      <c r="H20" s="33"/>
      <c r="I20" s="22">
        <f>A20</f>
        <v>8</v>
      </c>
      <c r="J20" s="252" t="str">
        <f t="shared" si="1"/>
        <v>Melakukan entri dokumen Perkebunan triwulanan 2020 dan 2021</v>
      </c>
      <c r="K20" s="253"/>
      <c r="L20" s="6" t="str">
        <f t="shared" si="2"/>
        <v>dok</v>
      </c>
      <c r="M20" s="7">
        <f t="shared" si="2"/>
        <v>12</v>
      </c>
      <c r="N20" s="7">
        <f t="shared" si="3"/>
        <v>12</v>
      </c>
      <c r="O20" s="24">
        <v>100</v>
      </c>
      <c r="P20" s="24">
        <v>98</v>
      </c>
      <c r="Q20" s="24"/>
      <c r="R20" s="24"/>
      <c r="S20" s="23"/>
    </row>
    <row r="21" spans="1:19" ht="35.25" customHeight="1">
      <c r="A21" s="24">
        <v>9</v>
      </c>
      <c r="B21" s="252" t="s">
        <v>180</v>
      </c>
      <c r="C21" s="253"/>
      <c r="D21" s="6" t="s">
        <v>68</v>
      </c>
      <c r="E21" s="7">
        <v>11</v>
      </c>
      <c r="F21" s="7"/>
      <c r="G21" s="7"/>
      <c r="H21" s="33"/>
      <c r="I21" s="22">
        <f>A21</f>
        <v>9</v>
      </c>
      <c r="J21" s="252" t="str">
        <f t="shared" si="1"/>
        <v>Melakukan assign petugas KPPT Juli 2021 dan menambahkan akun admin kabupaten baru</v>
      </c>
      <c r="K21" s="253"/>
      <c r="L21" s="6" t="str">
        <f t="shared" si="2"/>
        <v>kabkot</v>
      </c>
      <c r="M21" s="7">
        <f t="shared" si="2"/>
        <v>11</v>
      </c>
      <c r="N21" s="7">
        <f t="shared" si="3"/>
        <v>11</v>
      </c>
      <c r="O21" s="24">
        <v>100</v>
      </c>
      <c r="P21" s="24">
        <v>98</v>
      </c>
      <c r="Q21" s="24"/>
      <c r="R21" s="24"/>
      <c r="S21" s="23"/>
    </row>
    <row r="22" spans="1:19" ht="24" customHeight="1">
      <c r="A22" s="24">
        <v>10</v>
      </c>
      <c r="B22" s="252" t="s">
        <v>182</v>
      </c>
      <c r="C22" s="253"/>
      <c r="D22" s="6" t="s">
        <v>149</v>
      </c>
      <c r="E22" s="7">
        <v>5</v>
      </c>
      <c r="F22" s="7"/>
      <c r="G22" s="7"/>
      <c r="H22" s="33"/>
      <c r="I22" s="22">
        <v>10</v>
      </c>
      <c r="J22" s="252" t="str">
        <f t="shared" si="1"/>
        <v>Monitoring pengolahan Perikanan triwulan 2 2021</v>
      </c>
      <c r="K22" s="253"/>
      <c r="L22" s="6" t="str">
        <f t="shared" si="2"/>
        <v>sampel</v>
      </c>
      <c r="M22" s="7">
        <f t="shared" si="2"/>
        <v>5</v>
      </c>
      <c r="N22" s="7">
        <f t="shared" si="3"/>
        <v>5</v>
      </c>
      <c r="O22" s="24">
        <v>100</v>
      </c>
      <c r="P22" s="24">
        <v>98</v>
      </c>
      <c r="Q22" s="24"/>
      <c r="R22" s="24"/>
      <c r="S22" s="23"/>
    </row>
    <row r="23" spans="1:19" ht="21.75" customHeight="1">
      <c r="A23" s="24">
        <v>11</v>
      </c>
      <c r="B23" s="252" t="s">
        <v>183</v>
      </c>
      <c r="C23" s="253"/>
      <c r="D23" s="6" t="s">
        <v>36</v>
      </c>
      <c r="E23" s="7">
        <v>1</v>
      </c>
      <c r="F23" s="7"/>
      <c r="G23" s="7"/>
      <c r="H23" s="33"/>
      <c r="I23" s="22">
        <v>11</v>
      </c>
      <c r="J23" s="252" t="str">
        <f t="shared" si="1"/>
        <v>Memperbaiki BAP perkebunan kelapa sawit dan karet 2020</v>
      </c>
      <c r="K23" s="253"/>
      <c r="L23" s="6" t="str">
        <f t="shared" si="2"/>
        <v>naskah</v>
      </c>
      <c r="M23" s="7">
        <f t="shared" si="2"/>
        <v>1</v>
      </c>
      <c r="N23" s="7">
        <f t="shared" si="3"/>
        <v>1</v>
      </c>
      <c r="O23" s="24">
        <v>100</v>
      </c>
      <c r="P23" s="24">
        <v>98</v>
      </c>
      <c r="Q23" s="24"/>
      <c r="R23" s="24"/>
      <c r="S23" s="23"/>
    </row>
    <row r="24" spans="1:19" ht="37.5" customHeight="1">
      <c r="A24" s="24">
        <v>12</v>
      </c>
      <c r="B24" s="252" t="s">
        <v>184</v>
      </c>
      <c r="C24" s="253"/>
      <c r="D24" s="6" t="s">
        <v>141</v>
      </c>
      <c r="E24" s="7">
        <v>1</v>
      </c>
      <c r="F24" s="7"/>
      <c r="G24" s="7"/>
      <c r="H24" s="33"/>
      <c r="I24" s="22">
        <f>A24</f>
        <v>12</v>
      </c>
      <c r="J24" s="252" t="str">
        <f>B24</f>
        <v>Melakukan konsultasi dan koordinasi dengan BPS RI subdit Perkebunan terkait penghitungan estimasi angka produksi dan luas area kelapa sawit</v>
      </c>
      <c r="K24" s="253"/>
      <c r="L24" s="6" t="str">
        <f>D24</f>
        <v>bulan</v>
      </c>
      <c r="M24" s="6">
        <f>E24</f>
        <v>1</v>
      </c>
      <c r="N24" s="7">
        <f t="shared" si="3"/>
        <v>1</v>
      </c>
      <c r="O24" s="24">
        <v>100</v>
      </c>
      <c r="P24" s="24">
        <v>98</v>
      </c>
      <c r="Q24" s="24"/>
      <c r="R24" s="24"/>
      <c r="S24" s="23"/>
    </row>
    <row r="25" spans="1:19" ht="22.5" customHeight="1">
      <c r="A25" s="266" t="s">
        <v>6</v>
      </c>
      <c r="B25" s="267" t="s">
        <v>7</v>
      </c>
      <c r="C25" s="268"/>
      <c r="D25" s="266" t="s">
        <v>8</v>
      </c>
      <c r="E25" s="271" t="s">
        <v>9</v>
      </c>
      <c r="F25" s="271" t="s">
        <v>153</v>
      </c>
      <c r="G25" s="271" t="s">
        <v>154</v>
      </c>
      <c r="H25" s="266" t="s">
        <v>10</v>
      </c>
      <c r="I25" s="266" t="s">
        <v>6</v>
      </c>
      <c r="J25" s="267" t="s">
        <v>7</v>
      </c>
      <c r="K25" s="268"/>
      <c r="L25" s="282" t="s">
        <v>8</v>
      </c>
      <c r="M25" s="254" t="s">
        <v>20</v>
      </c>
      <c r="N25" s="255"/>
      <c r="O25" s="275"/>
      <c r="P25" s="264" t="s">
        <v>21</v>
      </c>
      <c r="Q25" s="271" t="s">
        <v>153</v>
      </c>
      <c r="R25" s="271" t="s">
        <v>154</v>
      </c>
      <c r="S25" s="266" t="s">
        <v>22</v>
      </c>
    </row>
    <row r="26" spans="1:19" ht="22.5" customHeight="1">
      <c r="A26" s="266"/>
      <c r="B26" s="269"/>
      <c r="C26" s="270"/>
      <c r="D26" s="266"/>
      <c r="E26" s="272"/>
      <c r="F26" s="272"/>
      <c r="G26" s="272"/>
      <c r="H26" s="266"/>
      <c r="I26" s="266"/>
      <c r="J26" s="269"/>
      <c r="K26" s="270"/>
      <c r="L26" s="282"/>
      <c r="M26" s="32" t="s">
        <v>23</v>
      </c>
      <c r="N26" s="137" t="s">
        <v>24</v>
      </c>
      <c r="O26" s="18" t="s">
        <v>25</v>
      </c>
      <c r="P26" s="265"/>
      <c r="Q26" s="272"/>
      <c r="R26" s="272"/>
      <c r="S26" s="266"/>
    </row>
    <row r="27" spans="1:19" ht="18" customHeight="1">
      <c r="A27" s="5">
        <v>-1</v>
      </c>
      <c r="B27" s="286">
        <f>A27-1</f>
        <v>-2</v>
      </c>
      <c r="C27" s="287"/>
      <c r="D27" s="5">
        <f>B27-1</f>
        <v>-3</v>
      </c>
      <c r="E27" s="5">
        <f>D27-1</f>
        <v>-4</v>
      </c>
      <c r="F27" s="5">
        <f t="shared" ref="F27" si="4">E27-1</f>
        <v>-5</v>
      </c>
      <c r="G27" s="5">
        <f t="shared" ref="G27" si="5">F27-1</f>
        <v>-6</v>
      </c>
      <c r="H27" s="5">
        <f t="shared" ref="H27" si="6">G27-1</f>
        <v>-7</v>
      </c>
      <c r="I27" s="5">
        <v>-1</v>
      </c>
      <c r="J27" s="286">
        <f>I27-1</f>
        <v>-2</v>
      </c>
      <c r="K27" s="287"/>
      <c r="L27" s="19">
        <f>J27-1</f>
        <v>-3</v>
      </c>
      <c r="M27" s="5">
        <f>L27-1</f>
        <v>-4</v>
      </c>
      <c r="N27" s="5">
        <f>M27-1</f>
        <v>-5</v>
      </c>
      <c r="O27" s="20" t="s">
        <v>26</v>
      </c>
      <c r="P27" s="20" t="s">
        <v>27</v>
      </c>
      <c r="Q27" s="20" t="s">
        <v>28</v>
      </c>
      <c r="R27" s="20" t="s">
        <v>155</v>
      </c>
      <c r="S27" s="20" t="s">
        <v>156</v>
      </c>
    </row>
    <row r="28" spans="1:19" ht="37.5" customHeight="1">
      <c r="A28" s="24">
        <v>13</v>
      </c>
      <c r="B28" s="252" t="s">
        <v>185</v>
      </c>
      <c r="C28" s="253"/>
      <c r="D28" s="6" t="s">
        <v>186</v>
      </c>
      <c r="E28" s="7">
        <v>1</v>
      </c>
      <c r="F28" s="7"/>
      <c r="G28" s="7"/>
      <c r="H28" s="33"/>
      <c r="I28" s="22">
        <f t="shared" ref="I28:J38" si="7">A28</f>
        <v>13</v>
      </c>
      <c r="J28" s="252" t="str">
        <f t="shared" si="7"/>
        <v>Mencari dan melengkapi data produksi dan luas area kelapa sawit tahun 2001 ke bawah dari Kementan</v>
      </c>
      <c r="K28" s="253"/>
      <c r="L28" s="6" t="str">
        <f t="shared" ref="L28:M38" si="8">D28</f>
        <v>web</v>
      </c>
      <c r="M28" s="6">
        <f t="shared" si="8"/>
        <v>1</v>
      </c>
      <c r="N28" s="7">
        <f t="shared" si="3"/>
        <v>1</v>
      </c>
      <c r="O28" s="24">
        <v>100</v>
      </c>
      <c r="P28" s="24">
        <v>98</v>
      </c>
      <c r="Q28" s="24"/>
      <c r="R28" s="24"/>
      <c r="S28" s="23"/>
    </row>
    <row r="29" spans="1:19" ht="22.5" customHeight="1">
      <c r="A29" s="24">
        <v>14</v>
      </c>
      <c r="B29" s="252" t="s">
        <v>191</v>
      </c>
      <c r="C29" s="253"/>
      <c r="D29" s="6" t="s">
        <v>187</v>
      </c>
      <c r="E29" s="7">
        <v>2</v>
      </c>
      <c r="F29" s="7"/>
      <c r="G29" s="7"/>
      <c r="H29" s="33"/>
      <c r="I29" s="22">
        <f t="shared" si="7"/>
        <v>14</v>
      </c>
      <c r="J29" s="252" t="str">
        <f t="shared" si="7"/>
        <v>Mengolah data produksi dan luas area kelapa sawit menggunakan model ARIMA</v>
      </c>
      <c r="K29" s="253"/>
      <c r="L29" s="6" t="str">
        <f t="shared" si="8"/>
        <v>program</v>
      </c>
      <c r="M29" s="6">
        <f t="shared" si="8"/>
        <v>2</v>
      </c>
      <c r="N29" s="7">
        <f t="shared" si="3"/>
        <v>2</v>
      </c>
      <c r="O29" s="24">
        <v>100</v>
      </c>
      <c r="P29" s="24">
        <v>98</v>
      </c>
      <c r="Q29" s="24"/>
      <c r="R29" s="24"/>
      <c r="S29" s="23"/>
    </row>
    <row r="30" spans="1:19" ht="22.5" customHeight="1">
      <c r="A30" s="24">
        <v>15</v>
      </c>
      <c r="B30" s="252" t="s">
        <v>188</v>
      </c>
      <c r="C30" s="253"/>
      <c r="D30" s="6" t="s">
        <v>35</v>
      </c>
      <c r="E30" s="7">
        <v>3</v>
      </c>
      <c r="F30" s="7"/>
      <c r="G30" s="7"/>
      <c r="H30" s="33"/>
      <c r="I30" s="22">
        <f t="shared" si="7"/>
        <v>15</v>
      </c>
      <c r="J30" s="252" t="str">
        <f t="shared" si="7"/>
        <v>Mengikuti zoom meeting rapat tindak lanjut WBK/WBBM Provinsi Jambi</v>
      </c>
      <c r="K30" s="253"/>
      <c r="L30" s="6" t="str">
        <f t="shared" si="8"/>
        <v>jam</v>
      </c>
      <c r="M30" s="6">
        <f t="shared" si="8"/>
        <v>3</v>
      </c>
      <c r="N30" s="7">
        <f t="shared" si="3"/>
        <v>3</v>
      </c>
      <c r="O30" s="24">
        <v>100</v>
      </c>
      <c r="P30" s="24">
        <v>98</v>
      </c>
      <c r="Q30" s="24"/>
      <c r="R30" s="24"/>
      <c r="S30" s="23"/>
    </row>
    <row r="31" spans="1:19" ht="22.5" customHeight="1">
      <c r="A31" s="24">
        <v>16</v>
      </c>
      <c r="B31" s="252" t="s">
        <v>189</v>
      </c>
      <c r="C31" s="253"/>
      <c r="D31" s="6" t="s">
        <v>18</v>
      </c>
      <c r="E31" s="7">
        <v>2</v>
      </c>
      <c r="F31" s="7"/>
      <c r="G31" s="7"/>
      <c r="H31" s="33"/>
      <c r="I31" s="22">
        <f t="shared" si="7"/>
        <v>16</v>
      </c>
      <c r="J31" s="252" t="str">
        <f t="shared" si="7"/>
        <v>Melakukan entri dokumen Perkebunan tahunan 2020</v>
      </c>
      <c r="K31" s="253"/>
      <c r="L31" s="6" t="str">
        <f t="shared" si="8"/>
        <v>dok</v>
      </c>
      <c r="M31" s="6">
        <f t="shared" si="8"/>
        <v>2</v>
      </c>
      <c r="N31" s="7">
        <f t="shared" si="3"/>
        <v>2</v>
      </c>
      <c r="O31" s="24">
        <v>100</v>
      </c>
      <c r="P31" s="24">
        <v>98</v>
      </c>
      <c r="Q31" s="24"/>
      <c r="R31" s="24"/>
      <c r="S31" s="23"/>
    </row>
    <row r="32" spans="1:19" ht="22.5" customHeight="1">
      <c r="A32" s="24">
        <v>17</v>
      </c>
      <c r="B32" s="252" t="s">
        <v>190</v>
      </c>
      <c r="C32" s="253"/>
      <c r="D32" s="6" t="s">
        <v>35</v>
      </c>
      <c r="E32" s="7">
        <v>30</v>
      </c>
      <c r="F32" s="7" t="s">
        <v>179</v>
      </c>
      <c r="G32" s="7">
        <f>0.015*30</f>
        <v>0.44999999999999996</v>
      </c>
      <c r="H32" s="33"/>
      <c r="I32" s="22">
        <f t="shared" si="7"/>
        <v>17</v>
      </c>
      <c r="J32" s="252" t="str">
        <f t="shared" si="7"/>
        <v>Mengikuti pelatihan Innas SITASI 2021 tanggal 16, 18-20 Agustus 2021</v>
      </c>
      <c r="K32" s="253"/>
      <c r="L32" s="6" t="str">
        <f t="shared" si="8"/>
        <v>jam</v>
      </c>
      <c r="M32" s="6">
        <f t="shared" si="8"/>
        <v>30</v>
      </c>
      <c r="N32" s="7">
        <f t="shared" si="3"/>
        <v>30</v>
      </c>
      <c r="O32" s="24">
        <v>100</v>
      </c>
      <c r="P32" s="24">
        <v>98</v>
      </c>
      <c r="Q32" s="24" t="str">
        <f>F32</f>
        <v>II.A.11</v>
      </c>
      <c r="R32" s="24">
        <f>G32</f>
        <v>0.44999999999999996</v>
      </c>
      <c r="S32" s="23"/>
    </row>
    <row r="33" spans="1:19" ht="22.5" customHeight="1">
      <c r="A33" s="24">
        <v>18</v>
      </c>
      <c r="B33" s="252" t="s">
        <v>192</v>
      </c>
      <c r="C33" s="253"/>
      <c r="D33" s="6" t="s">
        <v>18</v>
      </c>
      <c r="E33" s="7">
        <v>4</v>
      </c>
      <c r="F33" s="7"/>
      <c r="G33" s="7"/>
      <c r="H33" s="33"/>
      <c r="I33" s="22">
        <f t="shared" si="7"/>
        <v>18</v>
      </c>
      <c r="J33" s="252" t="str">
        <f t="shared" si="7"/>
        <v>Melengkapi dokumen ZI yang masih kurang untuk Pilar I</v>
      </c>
      <c r="K33" s="253"/>
      <c r="L33" s="6" t="str">
        <f t="shared" si="8"/>
        <v>dok</v>
      </c>
      <c r="M33" s="6">
        <f t="shared" si="8"/>
        <v>4</v>
      </c>
      <c r="N33" s="7">
        <f t="shared" si="3"/>
        <v>4</v>
      </c>
      <c r="O33" s="24">
        <v>100</v>
      </c>
      <c r="P33" s="24">
        <v>98</v>
      </c>
      <c r="Q33" s="24"/>
      <c r="R33" s="24"/>
      <c r="S33" s="23"/>
    </row>
    <row r="34" spans="1:19" ht="31.5" customHeight="1">
      <c r="A34" s="24">
        <v>19</v>
      </c>
      <c r="B34" s="252" t="s">
        <v>193</v>
      </c>
      <c r="C34" s="253"/>
      <c r="D34" s="6" t="s">
        <v>197</v>
      </c>
      <c r="E34" s="7">
        <v>12</v>
      </c>
      <c r="F34" s="7"/>
      <c r="G34" s="7"/>
      <c r="H34" s="33"/>
      <c r="I34" s="22">
        <f t="shared" si="7"/>
        <v>19</v>
      </c>
      <c r="J34" s="252" t="str">
        <f t="shared" si="7"/>
        <v>Melengkapi dokumen SKP dan CKP Bidang Produksi untuk dikirim ke Kepegawaian</v>
      </c>
      <c r="K34" s="253"/>
      <c r="L34" s="6" t="str">
        <f t="shared" si="8"/>
        <v>pegawai</v>
      </c>
      <c r="M34" s="6">
        <f t="shared" si="8"/>
        <v>12</v>
      </c>
      <c r="N34" s="7">
        <f t="shared" si="3"/>
        <v>12</v>
      </c>
      <c r="O34" s="24">
        <v>100</v>
      </c>
      <c r="P34" s="24">
        <v>98</v>
      </c>
      <c r="Q34" s="24"/>
      <c r="R34" s="24"/>
      <c r="S34" s="23"/>
    </row>
    <row r="35" spans="1:19" ht="22.5" customHeight="1">
      <c r="A35" s="24">
        <v>20</v>
      </c>
      <c r="B35" s="252" t="s">
        <v>194</v>
      </c>
      <c r="C35" s="253"/>
      <c r="D35" s="6" t="s">
        <v>35</v>
      </c>
      <c r="E35" s="7">
        <v>2</v>
      </c>
      <c r="F35" s="7" t="s">
        <v>179</v>
      </c>
      <c r="G35" s="7">
        <f>0.015*2</f>
        <v>0.03</v>
      </c>
      <c r="H35" s="33"/>
      <c r="I35" s="22">
        <f t="shared" si="7"/>
        <v>20</v>
      </c>
      <c r="J35" s="252" t="str">
        <f t="shared" si="7"/>
        <v>Mengikuti Rapat Persiapan Pelatihan Inda SITASI 2021</v>
      </c>
      <c r="K35" s="253"/>
      <c r="L35" s="6" t="str">
        <f t="shared" si="8"/>
        <v>jam</v>
      </c>
      <c r="M35" s="6">
        <f t="shared" si="8"/>
        <v>2</v>
      </c>
      <c r="N35" s="7">
        <f t="shared" si="3"/>
        <v>2</v>
      </c>
      <c r="O35" s="24">
        <v>100</v>
      </c>
      <c r="P35" s="24">
        <v>98</v>
      </c>
      <c r="Q35" s="24" t="str">
        <f>F35</f>
        <v>II.A.11</v>
      </c>
      <c r="R35" s="24">
        <f>G35</f>
        <v>0.03</v>
      </c>
      <c r="S35" s="23"/>
    </row>
    <row r="36" spans="1:19" ht="22.5" customHeight="1">
      <c r="A36" s="24">
        <v>21</v>
      </c>
      <c r="B36" s="252" t="s">
        <v>195</v>
      </c>
      <c r="C36" s="253"/>
      <c r="D36" s="6" t="s">
        <v>35</v>
      </c>
      <c r="E36" s="7">
        <v>10.5</v>
      </c>
      <c r="F36" s="7" t="s">
        <v>179</v>
      </c>
      <c r="G36" s="7">
        <f>0.015*10.5</f>
        <v>0.1575</v>
      </c>
      <c r="H36" s="33"/>
      <c r="I36" s="22">
        <f t="shared" si="7"/>
        <v>21</v>
      </c>
      <c r="J36" s="252" t="str">
        <f t="shared" si="7"/>
        <v>Mengikuti Briefing Pemantapan Innas SITASI 2021</v>
      </c>
      <c r="K36" s="253"/>
      <c r="L36" s="6" t="str">
        <f t="shared" si="8"/>
        <v>jam</v>
      </c>
      <c r="M36" s="6">
        <f t="shared" si="8"/>
        <v>10.5</v>
      </c>
      <c r="N36" s="7">
        <f t="shared" si="3"/>
        <v>10.5</v>
      </c>
      <c r="O36" s="24">
        <v>100</v>
      </c>
      <c r="P36" s="24">
        <v>98</v>
      </c>
      <c r="Q36" s="24" t="str">
        <f t="shared" ref="Q36:Q38" si="9">F36</f>
        <v>II.A.11</v>
      </c>
      <c r="R36" s="24">
        <f t="shared" ref="R36:R38" si="10">G36</f>
        <v>0.1575</v>
      </c>
      <c r="S36" s="23"/>
    </row>
    <row r="37" spans="1:19" ht="39.75" customHeight="1">
      <c r="A37" s="24">
        <v>22</v>
      </c>
      <c r="B37" s="252" t="s">
        <v>196</v>
      </c>
      <c r="C37" s="253"/>
      <c r="D37" s="6" t="s">
        <v>35</v>
      </c>
      <c r="E37" s="7">
        <v>2</v>
      </c>
      <c r="F37" s="7" t="s">
        <v>179</v>
      </c>
      <c r="G37" s="7">
        <f>0.015*2</f>
        <v>0.03</v>
      </c>
      <c r="H37" s="33"/>
      <c r="I37" s="22">
        <f t="shared" si="7"/>
        <v>22</v>
      </c>
      <c r="J37" s="252" t="str">
        <f t="shared" si="7"/>
        <v>Mengikuti knowledge sharing "Market Basket Analysis" BPS Provinsi Jambi tanggal 27 Agustus 2021</v>
      </c>
      <c r="K37" s="253"/>
      <c r="L37" s="6" t="str">
        <f t="shared" si="8"/>
        <v>jam</v>
      </c>
      <c r="M37" s="6">
        <f t="shared" si="8"/>
        <v>2</v>
      </c>
      <c r="N37" s="7">
        <f t="shared" si="3"/>
        <v>2</v>
      </c>
      <c r="O37" s="24">
        <v>100</v>
      </c>
      <c r="P37" s="24">
        <v>98</v>
      </c>
      <c r="Q37" s="24" t="str">
        <f t="shared" si="9"/>
        <v>II.A.11</v>
      </c>
      <c r="R37" s="24">
        <f t="shared" si="10"/>
        <v>0.03</v>
      </c>
      <c r="S37" s="23"/>
    </row>
    <row r="38" spans="1:19" ht="39.75" customHeight="1">
      <c r="A38" s="24">
        <v>23</v>
      </c>
      <c r="B38" s="252" t="s">
        <v>198</v>
      </c>
      <c r="C38" s="253"/>
      <c r="D38" s="6" t="s">
        <v>35</v>
      </c>
      <c r="E38" s="7">
        <v>30</v>
      </c>
      <c r="F38" s="7" t="s">
        <v>205</v>
      </c>
      <c r="G38" s="7">
        <f>0.02*30</f>
        <v>0.6</v>
      </c>
      <c r="H38" s="33"/>
      <c r="I38" s="22">
        <f t="shared" si="7"/>
        <v>23</v>
      </c>
      <c r="J38" s="252" t="str">
        <f t="shared" si="7"/>
        <v>Memberikan pelatihan Inda SITASI 2021 Kabupaten/Kota tanggal 30 Agustus - 2 September 2021</v>
      </c>
      <c r="K38" s="253"/>
      <c r="L38" s="6" t="str">
        <f t="shared" si="8"/>
        <v>jam</v>
      </c>
      <c r="M38" s="6">
        <f t="shared" si="8"/>
        <v>30</v>
      </c>
      <c r="N38" s="7">
        <f t="shared" si="3"/>
        <v>30</v>
      </c>
      <c r="O38" s="24">
        <v>100</v>
      </c>
      <c r="P38" s="24">
        <v>98</v>
      </c>
      <c r="Q38" s="24" t="str">
        <f t="shared" si="9"/>
        <v>II.A.12</v>
      </c>
      <c r="R38" s="24">
        <f t="shared" si="10"/>
        <v>0.6</v>
      </c>
      <c r="S38" s="23"/>
    </row>
    <row r="39" spans="1:19" ht="7.5" customHeight="1">
      <c r="A39" s="24"/>
      <c r="B39" s="252"/>
      <c r="C39" s="253"/>
      <c r="D39" s="6"/>
      <c r="E39" s="7"/>
      <c r="F39" s="7"/>
      <c r="G39" s="7"/>
      <c r="H39" s="33"/>
      <c r="I39" s="22"/>
      <c r="J39" s="252"/>
      <c r="K39" s="253"/>
      <c r="L39" s="6"/>
      <c r="M39" s="6"/>
      <c r="N39" s="7"/>
      <c r="O39" s="24"/>
      <c r="P39" s="24"/>
      <c r="Q39" s="24"/>
      <c r="R39" s="24"/>
      <c r="S39" s="23"/>
    </row>
    <row r="40" spans="1:19" ht="19.5" customHeight="1">
      <c r="A40" s="24"/>
      <c r="B40" s="128" t="s">
        <v>63</v>
      </c>
      <c r="C40" s="125"/>
      <c r="D40" s="6"/>
      <c r="E40" s="7"/>
      <c r="F40" s="7"/>
      <c r="G40" s="7"/>
      <c r="H40" s="33"/>
      <c r="I40" s="22"/>
      <c r="J40" s="298" t="s">
        <v>63</v>
      </c>
      <c r="K40" s="299"/>
      <c r="L40" s="6"/>
      <c r="M40" s="7"/>
      <c r="N40" s="7"/>
      <c r="O40" s="24"/>
      <c r="P40" s="24"/>
      <c r="Q40" s="24"/>
      <c r="R40" s="24"/>
      <c r="S40" s="23"/>
    </row>
    <row r="41" spans="1:19" ht="6.75" customHeight="1">
      <c r="A41" s="24"/>
      <c r="B41" s="252"/>
      <c r="C41" s="253"/>
      <c r="D41" s="6"/>
      <c r="E41" s="7"/>
      <c r="F41" s="7"/>
      <c r="G41" s="7"/>
      <c r="H41" s="33"/>
      <c r="I41" s="59"/>
      <c r="J41" s="304"/>
      <c r="K41" s="305"/>
      <c r="L41" s="60"/>
      <c r="M41" s="60"/>
      <c r="N41" s="7"/>
      <c r="O41" s="24"/>
      <c r="P41" s="24"/>
      <c r="Q41" s="24"/>
      <c r="R41" s="24"/>
      <c r="S41" s="23"/>
    </row>
    <row r="42" spans="1:19" ht="18" customHeight="1">
      <c r="A42" s="41"/>
      <c r="B42" s="292"/>
      <c r="C42" s="293"/>
      <c r="D42" s="41"/>
      <c r="E42" s="41"/>
      <c r="F42" s="41"/>
      <c r="G42" s="41"/>
      <c r="H42" s="34"/>
      <c r="I42" s="254" t="s">
        <v>29</v>
      </c>
      <c r="J42" s="255"/>
      <c r="K42" s="255"/>
      <c r="L42" s="255"/>
      <c r="M42" s="255"/>
      <c r="N42" s="275"/>
      <c r="O42" s="55">
        <f>AVERAGE(O13:O41)</f>
        <v>100</v>
      </c>
      <c r="P42" s="55">
        <f>AVERAGE(P13:P41)</f>
        <v>98</v>
      </c>
      <c r="Q42" s="79"/>
      <c r="R42" s="79"/>
      <c r="S42" s="290"/>
    </row>
    <row r="43" spans="1:19" ht="18" customHeight="1">
      <c r="A43" s="254" t="s">
        <v>12</v>
      </c>
      <c r="B43" s="255"/>
      <c r="C43" s="255"/>
      <c r="D43" s="255"/>
      <c r="E43" s="255"/>
      <c r="F43" s="124"/>
      <c r="G43" s="124"/>
      <c r="H43" s="8"/>
      <c r="I43" s="254" t="s">
        <v>30</v>
      </c>
      <c r="J43" s="255"/>
      <c r="K43" s="255"/>
      <c r="L43" s="255"/>
      <c r="M43" s="255"/>
      <c r="N43" s="275"/>
      <c r="O43" s="276">
        <f>AVERAGE(O42:P42)</f>
        <v>99</v>
      </c>
      <c r="P43" s="277"/>
      <c r="Q43" s="80"/>
      <c r="R43" s="80"/>
      <c r="S43" s="291"/>
    </row>
    <row r="44" spans="1:19">
      <c r="A44" s="123"/>
      <c r="B44" s="9"/>
      <c r="C44" s="9"/>
      <c r="D44" s="9"/>
      <c r="E44" s="9"/>
      <c r="F44" s="9"/>
      <c r="G44" s="9"/>
      <c r="H44" s="10"/>
      <c r="I44" s="123"/>
      <c r="J44" s="9"/>
      <c r="K44" s="9"/>
      <c r="L44" s="121"/>
      <c r="M44" s="123"/>
      <c r="N44" s="123"/>
      <c r="O44" s="25"/>
      <c r="P44" s="25"/>
      <c r="Q44" s="25"/>
      <c r="R44" s="25"/>
      <c r="S44" s="10"/>
    </row>
    <row r="45" spans="1:19">
      <c r="A45" s="123"/>
      <c r="B45" s="11" t="s">
        <v>13</v>
      </c>
      <c r="D45" s="9"/>
      <c r="H45" s="10"/>
      <c r="I45" s="123"/>
      <c r="J45" s="11" t="s">
        <v>31</v>
      </c>
      <c r="K45" s="17"/>
      <c r="L45" s="121"/>
      <c r="M45" s="122"/>
      <c r="N45" s="122"/>
      <c r="O45" s="25"/>
      <c r="P45" s="25"/>
      <c r="Q45" s="25"/>
      <c r="R45" s="25"/>
      <c r="S45" s="10"/>
    </row>
    <row r="46" spans="1:19">
      <c r="A46" s="123"/>
      <c r="B46" s="9" t="s">
        <v>138</v>
      </c>
      <c r="D46" s="9"/>
      <c r="H46" s="10"/>
      <c r="I46" s="123"/>
      <c r="J46" s="9" t="s">
        <v>165</v>
      </c>
      <c r="K46" s="123"/>
      <c r="L46" s="121"/>
      <c r="M46" s="122"/>
      <c r="N46" s="122"/>
      <c r="O46" s="25"/>
      <c r="P46" s="25"/>
      <c r="Q46" s="25"/>
      <c r="R46" s="25"/>
      <c r="S46" s="10"/>
    </row>
    <row r="47" spans="1:19">
      <c r="A47" s="123"/>
      <c r="B47" s="9"/>
      <c r="C47" s="9"/>
      <c r="D47" s="9"/>
      <c r="E47" s="9"/>
      <c r="F47" s="9"/>
      <c r="G47" s="9"/>
      <c r="H47" s="10"/>
      <c r="I47" s="123"/>
      <c r="J47" s="9"/>
      <c r="K47" s="9"/>
      <c r="L47" s="121"/>
      <c r="M47" s="123"/>
      <c r="N47" s="123"/>
      <c r="O47" s="25"/>
      <c r="P47" s="25"/>
      <c r="Q47" s="25"/>
      <c r="R47" s="25"/>
      <c r="S47" s="10"/>
    </row>
    <row r="48" spans="1:19">
      <c r="A48" s="123"/>
      <c r="B48" s="280" t="s">
        <v>14</v>
      </c>
      <c r="C48" s="280"/>
      <c r="D48" s="280" t="s">
        <v>15</v>
      </c>
      <c r="E48" s="280"/>
      <c r="F48" s="280"/>
      <c r="G48" s="280"/>
      <c r="H48" s="280"/>
      <c r="I48" s="123"/>
      <c r="J48" s="280" t="s">
        <v>14</v>
      </c>
      <c r="K48" s="280"/>
      <c r="L48" s="121"/>
      <c r="M48" s="122"/>
      <c r="N48" s="280" t="s">
        <v>15</v>
      </c>
      <c r="O48" s="280"/>
      <c r="P48" s="280"/>
      <c r="Q48" s="280"/>
      <c r="R48" s="280"/>
      <c r="S48" s="280"/>
    </row>
    <row r="49" spans="1:19" ht="34.5" customHeight="1">
      <c r="A49" s="123"/>
      <c r="B49" s="122"/>
      <c r="C49" s="122"/>
      <c r="D49" s="9"/>
      <c r="E49" s="123"/>
      <c r="F49" s="123"/>
      <c r="G49" s="123"/>
      <c r="I49" s="123"/>
      <c r="J49" s="285"/>
      <c r="K49" s="285"/>
      <c r="L49" s="15"/>
      <c r="M49" s="123"/>
      <c r="N49" s="123"/>
      <c r="O49" s="122"/>
      <c r="P49" s="25"/>
      <c r="Q49" s="25"/>
      <c r="R49" s="25"/>
      <c r="S49" s="10"/>
    </row>
    <row r="50" spans="1:19">
      <c r="A50" s="123"/>
      <c r="B50" s="284" t="s">
        <v>33</v>
      </c>
      <c r="C50" s="284"/>
      <c r="D50" s="284" t="s">
        <v>206</v>
      </c>
      <c r="E50" s="284"/>
      <c r="F50" s="284"/>
      <c r="G50" s="284"/>
      <c r="H50" s="284"/>
      <c r="I50" s="123"/>
      <c r="J50" s="284" t="s">
        <v>33</v>
      </c>
      <c r="K50" s="284"/>
      <c r="L50" s="121"/>
      <c r="M50" s="122"/>
      <c r="N50" s="284" t="s">
        <v>206</v>
      </c>
      <c r="O50" s="284"/>
      <c r="P50" s="284"/>
      <c r="Q50" s="284"/>
      <c r="R50" s="284"/>
      <c r="S50" s="284"/>
    </row>
    <row r="51" spans="1:19">
      <c r="B51" s="280" t="s">
        <v>17</v>
      </c>
      <c r="C51" s="280"/>
      <c r="D51" s="283" t="s">
        <v>207</v>
      </c>
      <c r="E51" s="283"/>
      <c r="F51" s="283"/>
      <c r="G51" s="283"/>
      <c r="H51" s="283"/>
      <c r="I51" s="123"/>
      <c r="J51" s="280" t="s">
        <v>17</v>
      </c>
      <c r="K51" s="280"/>
      <c r="L51" s="121"/>
      <c r="M51" s="122"/>
      <c r="N51" s="283" t="s">
        <v>207</v>
      </c>
      <c r="O51" s="283"/>
      <c r="P51" s="283"/>
      <c r="Q51" s="283"/>
      <c r="R51" s="283"/>
      <c r="S51" s="283"/>
    </row>
    <row r="52" spans="1:19">
      <c r="A52" s="123"/>
      <c r="B52" s="9"/>
      <c r="C52" s="9"/>
      <c r="D52" s="9"/>
      <c r="E52" s="10"/>
      <c r="F52" s="10"/>
      <c r="G52" s="10"/>
    </row>
  </sheetData>
  <mergeCells count="112">
    <mergeCell ref="B51:C51"/>
    <mergeCell ref="D51:H51"/>
    <mergeCell ref="J51:K51"/>
    <mergeCell ref="N51:S51"/>
    <mergeCell ref="B48:C48"/>
    <mergeCell ref="D48:H48"/>
    <mergeCell ref="J48:K48"/>
    <mergeCell ref="N48:S48"/>
    <mergeCell ref="J49:K49"/>
    <mergeCell ref="B50:C50"/>
    <mergeCell ref="D50:H50"/>
    <mergeCell ref="J50:K50"/>
    <mergeCell ref="N50:S50"/>
    <mergeCell ref="B34:C34"/>
    <mergeCell ref="J34:K34"/>
    <mergeCell ref="B35:C35"/>
    <mergeCell ref="J35:K35"/>
    <mergeCell ref="B36:C36"/>
    <mergeCell ref="J36:K36"/>
    <mergeCell ref="S42:S43"/>
    <mergeCell ref="A43:E43"/>
    <mergeCell ref="I43:N43"/>
    <mergeCell ref="O43:P43"/>
    <mergeCell ref="B37:C37"/>
    <mergeCell ref="J37:K37"/>
    <mergeCell ref="B38:C38"/>
    <mergeCell ref="J38:K38"/>
    <mergeCell ref="B39:C39"/>
    <mergeCell ref="J39:K39"/>
    <mergeCell ref="J40:K40"/>
    <mergeCell ref="B41:C41"/>
    <mergeCell ref="J41:K41"/>
    <mergeCell ref="B42:C42"/>
    <mergeCell ref="I42:N42"/>
    <mergeCell ref="B29:C29"/>
    <mergeCell ref="J29:K29"/>
    <mergeCell ref="B30:C30"/>
    <mergeCell ref="J30:K30"/>
    <mergeCell ref="B31:C31"/>
    <mergeCell ref="J31:K31"/>
    <mergeCell ref="B32:C32"/>
    <mergeCell ref="J32:K32"/>
    <mergeCell ref="B33:C33"/>
    <mergeCell ref="J33:K33"/>
    <mergeCell ref="B21:C21"/>
    <mergeCell ref="J21:K21"/>
    <mergeCell ref="B22:C22"/>
    <mergeCell ref="J22:K22"/>
    <mergeCell ref="B23:C23"/>
    <mergeCell ref="J23:K23"/>
    <mergeCell ref="B24:C24"/>
    <mergeCell ref="J24:K24"/>
    <mergeCell ref="B28:C28"/>
    <mergeCell ref="J28:K28"/>
    <mergeCell ref="B27:C27"/>
    <mergeCell ref="J27:K27"/>
    <mergeCell ref="B16:C16"/>
    <mergeCell ref="J16:K16"/>
    <mergeCell ref="B17:C17"/>
    <mergeCell ref="J17:K17"/>
    <mergeCell ref="B18:C18"/>
    <mergeCell ref="J18:K18"/>
    <mergeCell ref="B19:C19"/>
    <mergeCell ref="J19:K19"/>
    <mergeCell ref="B20:C20"/>
    <mergeCell ref="J20:K20"/>
    <mergeCell ref="M9:O9"/>
    <mergeCell ref="F9:F10"/>
    <mergeCell ref="B15:C15"/>
    <mergeCell ref="J15:K15"/>
    <mergeCell ref="P9:P10"/>
    <mergeCell ref="Q9:Q10"/>
    <mergeCell ref="R9:R10"/>
    <mergeCell ref="J12:K12"/>
    <mergeCell ref="B13:C13"/>
    <mergeCell ref="J13:K13"/>
    <mergeCell ref="B14:C14"/>
    <mergeCell ref="J14:K14"/>
    <mergeCell ref="A25:A26"/>
    <mergeCell ref="B25:C26"/>
    <mergeCell ref="D25:D26"/>
    <mergeCell ref="E25:E26"/>
    <mergeCell ref="F25:F26"/>
    <mergeCell ref="A6:B6"/>
    <mergeCell ref="P1:S1"/>
    <mergeCell ref="A2:H2"/>
    <mergeCell ref="I2:S2"/>
    <mergeCell ref="A4:B4"/>
    <mergeCell ref="A5:B5"/>
    <mergeCell ref="A7:B7"/>
    <mergeCell ref="A9:A10"/>
    <mergeCell ref="B9:C10"/>
    <mergeCell ref="D9:D10"/>
    <mergeCell ref="E9:E10"/>
    <mergeCell ref="S9:S10"/>
    <mergeCell ref="B11:C11"/>
    <mergeCell ref="J11:K11"/>
    <mergeCell ref="G9:G10"/>
    <mergeCell ref="H9:H10"/>
    <mergeCell ref="I9:I10"/>
    <mergeCell ref="J9:K10"/>
    <mergeCell ref="L9:L10"/>
    <mergeCell ref="M25:O25"/>
    <mergeCell ref="P25:P26"/>
    <mergeCell ref="Q25:Q26"/>
    <mergeCell ref="R25:R26"/>
    <mergeCell ref="S25:S26"/>
    <mergeCell ref="G25:G26"/>
    <mergeCell ref="H25:H26"/>
    <mergeCell ref="I25:I26"/>
    <mergeCell ref="J25:K26"/>
    <mergeCell ref="L25:L2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93" orientation="landscape" horizontalDpi="4294967293" r:id="rId1"/>
  <rowBreaks count="1" manualBreakCount="1">
    <brk id="24" max="16383" man="1"/>
  </rowBreaks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view="pageBreakPreview" topLeftCell="A28" zoomScale="90" zoomScaleNormal="100" zoomScaleSheetLayoutView="90" workbookViewId="0">
      <selection activeCell="D54" sqref="D54:H54"/>
    </sheetView>
  </sheetViews>
  <sheetFormatPr defaultRowHeight="14.25"/>
  <cols>
    <col min="1" max="1" width="4.85546875" style="155" customWidth="1"/>
    <col min="2" max="2" width="14.42578125" style="87" customWidth="1"/>
    <col min="3" max="3" width="67.5703125" style="87" customWidth="1"/>
    <col min="4" max="4" width="8.140625" style="87" customWidth="1"/>
    <col min="5" max="7" width="10.28515625" style="87" customWidth="1"/>
    <col min="8" max="8" width="7.7109375" style="87" customWidth="1"/>
    <col min="9" max="9" width="4.28515625" style="87" customWidth="1"/>
    <col min="10" max="10" width="9.140625" style="87"/>
    <col min="11" max="11" width="67.28515625" style="87" customWidth="1"/>
    <col min="12" max="12" width="8.140625" style="87" customWidth="1"/>
    <col min="13" max="13" width="6.140625" style="87" customWidth="1"/>
    <col min="14" max="14" width="8.28515625" style="87" customWidth="1"/>
    <col min="15" max="15" width="5.140625" style="87" customWidth="1"/>
    <col min="16" max="16" width="7.7109375" style="87" customWidth="1"/>
    <col min="17" max="17" width="8.7109375" style="87" customWidth="1"/>
    <col min="18" max="18" width="6.7109375" style="87" customWidth="1"/>
    <col min="19" max="19" width="5.42578125" style="87" customWidth="1"/>
    <col min="20" max="258" width="9.140625" style="87"/>
    <col min="259" max="259" width="6.28515625" style="87" customWidth="1"/>
    <col min="260" max="260" width="14.42578125" style="87" customWidth="1"/>
    <col min="261" max="261" width="52.5703125" style="87" customWidth="1"/>
    <col min="262" max="262" width="10" style="87" customWidth="1"/>
    <col min="263" max="263" width="11" style="87" customWidth="1"/>
    <col min="264" max="264" width="16.5703125" style="87" customWidth="1"/>
    <col min="265" max="514" width="9.140625" style="87"/>
    <col min="515" max="515" width="6.28515625" style="87" customWidth="1"/>
    <col min="516" max="516" width="14.42578125" style="87" customWidth="1"/>
    <col min="517" max="517" width="52.5703125" style="87" customWidth="1"/>
    <col min="518" max="518" width="10" style="87" customWidth="1"/>
    <col min="519" max="519" width="11" style="87" customWidth="1"/>
    <col min="520" max="520" width="16.5703125" style="87" customWidth="1"/>
    <col min="521" max="770" width="9.140625" style="87"/>
    <col min="771" max="771" width="6.28515625" style="87" customWidth="1"/>
    <col min="772" max="772" width="14.42578125" style="87" customWidth="1"/>
    <col min="773" max="773" width="52.5703125" style="87" customWidth="1"/>
    <col min="774" max="774" width="10" style="87" customWidth="1"/>
    <col min="775" max="775" width="11" style="87" customWidth="1"/>
    <col min="776" max="776" width="16.5703125" style="87" customWidth="1"/>
    <col min="777" max="1026" width="9.140625" style="87"/>
    <col min="1027" max="1027" width="6.28515625" style="87" customWidth="1"/>
    <col min="1028" max="1028" width="14.42578125" style="87" customWidth="1"/>
    <col min="1029" max="1029" width="52.5703125" style="87" customWidth="1"/>
    <col min="1030" max="1030" width="10" style="87" customWidth="1"/>
    <col min="1031" max="1031" width="11" style="87" customWidth="1"/>
    <col min="1032" max="1032" width="16.5703125" style="87" customWidth="1"/>
    <col min="1033" max="1282" width="9.140625" style="87"/>
    <col min="1283" max="1283" width="6.28515625" style="87" customWidth="1"/>
    <col min="1284" max="1284" width="14.42578125" style="87" customWidth="1"/>
    <col min="1285" max="1285" width="52.5703125" style="87" customWidth="1"/>
    <col min="1286" max="1286" width="10" style="87" customWidth="1"/>
    <col min="1287" max="1287" width="11" style="87" customWidth="1"/>
    <col min="1288" max="1288" width="16.5703125" style="87" customWidth="1"/>
    <col min="1289" max="1538" width="9.140625" style="87"/>
    <col min="1539" max="1539" width="6.28515625" style="87" customWidth="1"/>
    <col min="1540" max="1540" width="14.42578125" style="87" customWidth="1"/>
    <col min="1541" max="1541" width="52.5703125" style="87" customWidth="1"/>
    <col min="1542" max="1542" width="10" style="87" customWidth="1"/>
    <col min="1543" max="1543" width="11" style="87" customWidth="1"/>
    <col min="1544" max="1544" width="16.5703125" style="87" customWidth="1"/>
    <col min="1545" max="1794" width="9.140625" style="87"/>
    <col min="1795" max="1795" width="6.28515625" style="87" customWidth="1"/>
    <col min="1796" max="1796" width="14.42578125" style="87" customWidth="1"/>
    <col min="1797" max="1797" width="52.5703125" style="87" customWidth="1"/>
    <col min="1798" max="1798" width="10" style="87" customWidth="1"/>
    <col min="1799" max="1799" width="11" style="87" customWidth="1"/>
    <col min="1800" max="1800" width="16.5703125" style="87" customWidth="1"/>
    <col min="1801" max="2050" width="9.140625" style="87"/>
    <col min="2051" max="2051" width="6.28515625" style="87" customWidth="1"/>
    <col min="2052" max="2052" width="14.42578125" style="87" customWidth="1"/>
    <col min="2053" max="2053" width="52.5703125" style="87" customWidth="1"/>
    <col min="2054" max="2054" width="10" style="87" customWidth="1"/>
    <col min="2055" max="2055" width="11" style="87" customWidth="1"/>
    <col min="2056" max="2056" width="16.5703125" style="87" customWidth="1"/>
    <col min="2057" max="2306" width="9.140625" style="87"/>
    <col min="2307" max="2307" width="6.28515625" style="87" customWidth="1"/>
    <col min="2308" max="2308" width="14.42578125" style="87" customWidth="1"/>
    <col min="2309" max="2309" width="52.5703125" style="87" customWidth="1"/>
    <col min="2310" max="2310" width="10" style="87" customWidth="1"/>
    <col min="2311" max="2311" width="11" style="87" customWidth="1"/>
    <col min="2312" max="2312" width="16.5703125" style="87" customWidth="1"/>
    <col min="2313" max="2562" width="9.140625" style="87"/>
    <col min="2563" max="2563" width="6.28515625" style="87" customWidth="1"/>
    <col min="2564" max="2564" width="14.42578125" style="87" customWidth="1"/>
    <col min="2565" max="2565" width="52.5703125" style="87" customWidth="1"/>
    <col min="2566" max="2566" width="10" style="87" customWidth="1"/>
    <col min="2567" max="2567" width="11" style="87" customWidth="1"/>
    <col min="2568" max="2568" width="16.5703125" style="87" customWidth="1"/>
    <col min="2569" max="2818" width="9.140625" style="87"/>
    <col min="2819" max="2819" width="6.28515625" style="87" customWidth="1"/>
    <col min="2820" max="2820" width="14.42578125" style="87" customWidth="1"/>
    <col min="2821" max="2821" width="52.5703125" style="87" customWidth="1"/>
    <col min="2822" max="2822" width="10" style="87" customWidth="1"/>
    <col min="2823" max="2823" width="11" style="87" customWidth="1"/>
    <col min="2824" max="2824" width="16.5703125" style="87" customWidth="1"/>
    <col min="2825" max="3074" width="9.140625" style="87"/>
    <col min="3075" max="3075" width="6.28515625" style="87" customWidth="1"/>
    <col min="3076" max="3076" width="14.42578125" style="87" customWidth="1"/>
    <col min="3077" max="3077" width="52.5703125" style="87" customWidth="1"/>
    <col min="3078" max="3078" width="10" style="87" customWidth="1"/>
    <col min="3079" max="3079" width="11" style="87" customWidth="1"/>
    <col min="3080" max="3080" width="16.5703125" style="87" customWidth="1"/>
    <col min="3081" max="3330" width="9.140625" style="87"/>
    <col min="3331" max="3331" width="6.28515625" style="87" customWidth="1"/>
    <col min="3332" max="3332" width="14.42578125" style="87" customWidth="1"/>
    <col min="3333" max="3333" width="52.5703125" style="87" customWidth="1"/>
    <col min="3334" max="3334" width="10" style="87" customWidth="1"/>
    <col min="3335" max="3335" width="11" style="87" customWidth="1"/>
    <col min="3336" max="3336" width="16.5703125" style="87" customWidth="1"/>
    <col min="3337" max="3586" width="9.140625" style="87"/>
    <col min="3587" max="3587" width="6.28515625" style="87" customWidth="1"/>
    <col min="3588" max="3588" width="14.42578125" style="87" customWidth="1"/>
    <col min="3589" max="3589" width="52.5703125" style="87" customWidth="1"/>
    <col min="3590" max="3590" width="10" style="87" customWidth="1"/>
    <col min="3591" max="3591" width="11" style="87" customWidth="1"/>
    <col min="3592" max="3592" width="16.5703125" style="87" customWidth="1"/>
    <col min="3593" max="3842" width="9.140625" style="87"/>
    <col min="3843" max="3843" width="6.28515625" style="87" customWidth="1"/>
    <col min="3844" max="3844" width="14.42578125" style="87" customWidth="1"/>
    <col min="3845" max="3845" width="52.5703125" style="87" customWidth="1"/>
    <col min="3846" max="3846" width="10" style="87" customWidth="1"/>
    <col min="3847" max="3847" width="11" style="87" customWidth="1"/>
    <col min="3848" max="3848" width="16.5703125" style="87" customWidth="1"/>
    <col min="3849" max="4098" width="9.140625" style="87"/>
    <col min="4099" max="4099" width="6.28515625" style="87" customWidth="1"/>
    <col min="4100" max="4100" width="14.42578125" style="87" customWidth="1"/>
    <col min="4101" max="4101" width="52.5703125" style="87" customWidth="1"/>
    <col min="4102" max="4102" width="10" style="87" customWidth="1"/>
    <col min="4103" max="4103" width="11" style="87" customWidth="1"/>
    <col min="4104" max="4104" width="16.5703125" style="87" customWidth="1"/>
    <col min="4105" max="4354" width="9.140625" style="87"/>
    <col min="4355" max="4355" width="6.28515625" style="87" customWidth="1"/>
    <col min="4356" max="4356" width="14.42578125" style="87" customWidth="1"/>
    <col min="4357" max="4357" width="52.5703125" style="87" customWidth="1"/>
    <col min="4358" max="4358" width="10" style="87" customWidth="1"/>
    <col min="4359" max="4359" width="11" style="87" customWidth="1"/>
    <col min="4360" max="4360" width="16.5703125" style="87" customWidth="1"/>
    <col min="4361" max="4610" width="9.140625" style="87"/>
    <col min="4611" max="4611" width="6.28515625" style="87" customWidth="1"/>
    <col min="4612" max="4612" width="14.42578125" style="87" customWidth="1"/>
    <col min="4613" max="4613" width="52.5703125" style="87" customWidth="1"/>
    <col min="4614" max="4614" width="10" style="87" customWidth="1"/>
    <col min="4615" max="4615" width="11" style="87" customWidth="1"/>
    <col min="4616" max="4616" width="16.5703125" style="87" customWidth="1"/>
    <col min="4617" max="4866" width="9.140625" style="87"/>
    <col min="4867" max="4867" width="6.28515625" style="87" customWidth="1"/>
    <col min="4868" max="4868" width="14.42578125" style="87" customWidth="1"/>
    <col min="4869" max="4869" width="52.5703125" style="87" customWidth="1"/>
    <col min="4870" max="4870" width="10" style="87" customWidth="1"/>
    <col min="4871" max="4871" width="11" style="87" customWidth="1"/>
    <col min="4872" max="4872" width="16.5703125" style="87" customWidth="1"/>
    <col min="4873" max="5122" width="9.140625" style="87"/>
    <col min="5123" max="5123" width="6.28515625" style="87" customWidth="1"/>
    <col min="5124" max="5124" width="14.42578125" style="87" customWidth="1"/>
    <col min="5125" max="5125" width="52.5703125" style="87" customWidth="1"/>
    <col min="5126" max="5126" width="10" style="87" customWidth="1"/>
    <col min="5127" max="5127" width="11" style="87" customWidth="1"/>
    <col min="5128" max="5128" width="16.5703125" style="87" customWidth="1"/>
    <col min="5129" max="5378" width="9.140625" style="87"/>
    <col min="5379" max="5379" width="6.28515625" style="87" customWidth="1"/>
    <col min="5380" max="5380" width="14.42578125" style="87" customWidth="1"/>
    <col min="5381" max="5381" width="52.5703125" style="87" customWidth="1"/>
    <col min="5382" max="5382" width="10" style="87" customWidth="1"/>
    <col min="5383" max="5383" width="11" style="87" customWidth="1"/>
    <col min="5384" max="5384" width="16.5703125" style="87" customWidth="1"/>
    <col min="5385" max="5634" width="9.140625" style="87"/>
    <col min="5635" max="5635" width="6.28515625" style="87" customWidth="1"/>
    <col min="5636" max="5636" width="14.42578125" style="87" customWidth="1"/>
    <col min="5637" max="5637" width="52.5703125" style="87" customWidth="1"/>
    <col min="5638" max="5638" width="10" style="87" customWidth="1"/>
    <col min="5639" max="5639" width="11" style="87" customWidth="1"/>
    <col min="5640" max="5640" width="16.5703125" style="87" customWidth="1"/>
    <col min="5641" max="5890" width="9.140625" style="87"/>
    <col min="5891" max="5891" width="6.28515625" style="87" customWidth="1"/>
    <col min="5892" max="5892" width="14.42578125" style="87" customWidth="1"/>
    <col min="5893" max="5893" width="52.5703125" style="87" customWidth="1"/>
    <col min="5894" max="5894" width="10" style="87" customWidth="1"/>
    <col min="5895" max="5895" width="11" style="87" customWidth="1"/>
    <col min="5896" max="5896" width="16.5703125" style="87" customWidth="1"/>
    <col min="5897" max="6146" width="9.140625" style="87"/>
    <col min="6147" max="6147" width="6.28515625" style="87" customWidth="1"/>
    <col min="6148" max="6148" width="14.42578125" style="87" customWidth="1"/>
    <col min="6149" max="6149" width="52.5703125" style="87" customWidth="1"/>
    <col min="6150" max="6150" width="10" style="87" customWidth="1"/>
    <col min="6151" max="6151" width="11" style="87" customWidth="1"/>
    <col min="6152" max="6152" width="16.5703125" style="87" customWidth="1"/>
    <col min="6153" max="6402" width="9.140625" style="87"/>
    <col min="6403" max="6403" width="6.28515625" style="87" customWidth="1"/>
    <col min="6404" max="6404" width="14.42578125" style="87" customWidth="1"/>
    <col min="6405" max="6405" width="52.5703125" style="87" customWidth="1"/>
    <col min="6406" max="6406" width="10" style="87" customWidth="1"/>
    <col min="6407" max="6407" width="11" style="87" customWidth="1"/>
    <col min="6408" max="6408" width="16.5703125" style="87" customWidth="1"/>
    <col min="6409" max="6658" width="9.140625" style="87"/>
    <col min="6659" max="6659" width="6.28515625" style="87" customWidth="1"/>
    <col min="6660" max="6660" width="14.42578125" style="87" customWidth="1"/>
    <col min="6661" max="6661" width="52.5703125" style="87" customWidth="1"/>
    <col min="6662" max="6662" width="10" style="87" customWidth="1"/>
    <col min="6663" max="6663" width="11" style="87" customWidth="1"/>
    <col min="6664" max="6664" width="16.5703125" style="87" customWidth="1"/>
    <col min="6665" max="6914" width="9.140625" style="87"/>
    <col min="6915" max="6915" width="6.28515625" style="87" customWidth="1"/>
    <col min="6916" max="6916" width="14.42578125" style="87" customWidth="1"/>
    <col min="6917" max="6917" width="52.5703125" style="87" customWidth="1"/>
    <col min="6918" max="6918" width="10" style="87" customWidth="1"/>
    <col min="6919" max="6919" width="11" style="87" customWidth="1"/>
    <col min="6920" max="6920" width="16.5703125" style="87" customWidth="1"/>
    <col min="6921" max="7170" width="9.140625" style="87"/>
    <col min="7171" max="7171" width="6.28515625" style="87" customWidth="1"/>
    <col min="7172" max="7172" width="14.42578125" style="87" customWidth="1"/>
    <col min="7173" max="7173" width="52.5703125" style="87" customWidth="1"/>
    <col min="7174" max="7174" width="10" style="87" customWidth="1"/>
    <col min="7175" max="7175" width="11" style="87" customWidth="1"/>
    <col min="7176" max="7176" width="16.5703125" style="87" customWidth="1"/>
    <col min="7177" max="7426" width="9.140625" style="87"/>
    <col min="7427" max="7427" width="6.28515625" style="87" customWidth="1"/>
    <col min="7428" max="7428" width="14.42578125" style="87" customWidth="1"/>
    <col min="7429" max="7429" width="52.5703125" style="87" customWidth="1"/>
    <col min="7430" max="7430" width="10" style="87" customWidth="1"/>
    <col min="7431" max="7431" width="11" style="87" customWidth="1"/>
    <col min="7432" max="7432" width="16.5703125" style="87" customWidth="1"/>
    <col min="7433" max="7682" width="9.140625" style="87"/>
    <col min="7683" max="7683" width="6.28515625" style="87" customWidth="1"/>
    <col min="7684" max="7684" width="14.42578125" style="87" customWidth="1"/>
    <col min="7685" max="7685" width="52.5703125" style="87" customWidth="1"/>
    <col min="7686" max="7686" width="10" style="87" customWidth="1"/>
    <col min="7687" max="7687" width="11" style="87" customWidth="1"/>
    <col min="7688" max="7688" width="16.5703125" style="87" customWidth="1"/>
    <col min="7689" max="7938" width="9.140625" style="87"/>
    <col min="7939" max="7939" width="6.28515625" style="87" customWidth="1"/>
    <col min="7940" max="7940" width="14.42578125" style="87" customWidth="1"/>
    <col min="7941" max="7941" width="52.5703125" style="87" customWidth="1"/>
    <col min="7942" max="7942" width="10" style="87" customWidth="1"/>
    <col min="7943" max="7943" width="11" style="87" customWidth="1"/>
    <col min="7944" max="7944" width="16.5703125" style="87" customWidth="1"/>
    <col min="7945" max="8194" width="9.140625" style="87"/>
    <col min="8195" max="8195" width="6.28515625" style="87" customWidth="1"/>
    <col min="8196" max="8196" width="14.42578125" style="87" customWidth="1"/>
    <col min="8197" max="8197" width="52.5703125" style="87" customWidth="1"/>
    <col min="8198" max="8198" width="10" style="87" customWidth="1"/>
    <col min="8199" max="8199" width="11" style="87" customWidth="1"/>
    <col min="8200" max="8200" width="16.5703125" style="87" customWidth="1"/>
    <col min="8201" max="8450" width="9.140625" style="87"/>
    <col min="8451" max="8451" width="6.28515625" style="87" customWidth="1"/>
    <col min="8452" max="8452" width="14.42578125" style="87" customWidth="1"/>
    <col min="8453" max="8453" width="52.5703125" style="87" customWidth="1"/>
    <col min="8454" max="8454" width="10" style="87" customWidth="1"/>
    <col min="8455" max="8455" width="11" style="87" customWidth="1"/>
    <col min="8456" max="8456" width="16.5703125" style="87" customWidth="1"/>
    <col min="8457" max="8706" width="9.140625" style="87"/>
    <col min="8707" max="8707" width="6.28515625" style="87" customWidth="1"/>
    <col min="8708" max="8708" width="14.42578125" style="87" customWidth="1"/>
    <col min="8709" max="8709" width="52.5703125" style="87" customWidth="1"/>
    <col min="8710" max="8710" width="10" style="87" customWidth="1"/>
    <col min="8711" max="8711" width="11" style="87" customWidth="1"/>
    <col min="8712" max="8712" width="16.5703125" style="87" customWidth="1"/>
    <col min="8713" max="8962" width="9.140625" style="87"/>
    <col min="8963" max="8963" width="6.28515625" style="87" customWidth="1"/>
    <col min="8964" max="8964" width="14.42578125" style="87" customWidth="1"/>
    <col min="8965" max="8965" width="52.5703125" style="87" customWidth="1"/>
    <col min="8966" max="8966" width="10" style="87" customWidth="1"/>
    <col min="8967" max="8967" width="11" style="87" customWidth="1"/>
    <col min="8968" max="8968" width="16.5703125" style="87" customWidth="1"/>
    <col min="8969" max="9218" width="9.140625" style="87"/>
    <col min="9219" max="9219" width="6.28515625" style="87" customWidth="1"/>
    <col min="9220" max="9220" width="14.42578125" style="87" customWidth="1"/>
    <col min="9221" max="9221" width="52.5703125" style="87" customWidth="1"/>
    <col min="9222" max="9222" width="10" style="87" customWidth="1"/>
    <col min="9223" max="9223" width="11" style="87" customWidth="1"/>
    <col min="9224" max="9224" width="16.5703125" style="87" customWidth="1"/>
    <col min="9225" max="9474" width="9.140625" style="87"/>
    <col min="9475" max="9475" width="6.28515625" style="87" customWidth="1"/>
    <col min="9476" max="9476" width="14.42578125" style="87" customWidth="1"/>
    <col min="9477" max="9477" width="52.5703125" style="87" customWidth="1"/>
    <col min="9478" max="9478" width="10" style="87" customWidth="1"/>
    <col min="9479" max="9479" width="11" style="87" customWidth="1"/>
    <col min="9480" max="9480" width="16.5703125" style="87" customWidth="1"/>
    <col min="9481" max="9730" width="9.140625" style="87"/>
    <col min="9731" max="9731" width="6.28515625" style="87" customWidth="1"/>
    <col min="9732" max="9732" width="14.42578125" style="87" customWidth="1"/>
    <col min="9733" max="9733" width="52.5703125" style="87" customWidth="1"/>
    <col min="9734" max="9734" width="10" style="87" customWidth="1"/>
    <col min="9735" max="9735" width="11" style="87" customWidth="1"/>
    <col min="9736" max="9736" width="16.5703125" style="87" customWidth="1"/>
    <col min="9737" max="9986" width="9.140625" style="87"/>
    <col min="9987" max="9987" width="6.28515625" style="87" customWidth="1"/>
    <col min="9988" max="9988" width="14.42578125" style="87" customWidth="1"/>
    <col min="9989" max="9989" width="52.5703125" style="87" customWidth="1"/>
    <col min="9990" max="9990" width="10" style="87" customWidth="1"/>
    <col min="9991" max="9991" width="11" style="87" customWidth="1"/>
    <col min="9992" max="9992" width="16.5703125" style="87" customWidth="1"/>
    <col min="9993" max="10242" width="9.140625" style="87"/>
    <col min="10243" max="10243" width="6.28515625" style="87" customWidth="1"/>
    <col min="10244" max="10244" width="14.42578125" style="87" customWidth="1"/>
    <col min="10245" max="10245" width="52.5703125" style="87" customWidth="1"/>
    <col min="10246" max="10246" width="10" style="87" customWidth="1"/>
    <col min="10247" max="10247" width="11" style="87" customWidth="1"/>
    <col min="10248" max="10248" width="16.5703125" style="87" customWidth="1"/>
    <col min="10249" max="10498" width="9.140625" style="87"/>
    <col min="10499" max="10499" width="6.28515625" style="87" customWidth="1"/>
    <col min="10500" max="10500" width="14.42578125" style="87" customWidth="1"/>
    <col min="10501" max="10501" width="52.5703125" style="87" customWidth="1"/>
    <col min="10502" max="10502" width="10" style="87" customWidth="1"/>
    <col min="10503" max="10503" width="11" style="87" customWidth="1"/>
    <col min="10504" max="10504" width="16.5703125" style="87" customWidth="1"/>
    <col min="10505" max="10754" width="9.140625" style="87"/>
    <col min="10755" max="10755" width="6.28515625" style="87" customWidth="1"/>
    <col min="10756" max="10756" width="14.42578125" style="87" customWidth="1"/>
    <col min="10757" max="10757" width="52.5703125" style="87" customWidth="1"/>
    <col min="10758" max="10758" width="10" style="87" customWidth="1"/>
    <col min="10759" max="10759" width="11" style="87" customWidth="1"/>
    <col min="10760" max="10760" width="16.5703125" style="87" customWidth="1"/>
    <col min="10761" max="11010" width="9.140625" style="87"/>
    <col min="11011" max="11011" width="6.28515625" style="87" customWidth="1"/>
    <col min="11012" max="11012" width="14.42578125" style="87" customWidth="1"/>
    <col min="11013" max="11013" width="52.5703125" style="87" customWidth="1"/>
    <col min="11014" max="11014" width="10" style="87" customWidth="1"/>
    <col min="11015" max="11015" width="11" style="87" customWidth="1"/>
    <col min="11016" max="11016" width="16.5703125" style="87" customWidth="1"/>
    <col min="11017" max="11266" width="9.140625" style="87"/>
    <col min="11267" max="11267" width="6.28515625" style="87" customWidth="1"/>
    <col min="11268" max="11268" width="14.42578125" style="87" customWidth="1"/>
    <col min="11269" max="11269" width="52.5703125" style="87" customWidth="1"/>
    <col min="11270" max="11270" width="10" style="87" customWidth="1"/>
    <col min="11271" max="11271" width="11" style="87" customWidth="1"/>
    <col min="11272" max="11272" width="16.5703125" style="87" customWidth="1"/>
    <col min="11273" max="11522" width="9.140625" style="87"/>
    <col min="11523" max="11523" width="6.28515625" style="87" customWidth="1"/>
    <col min="11524" max="11524" width="14.42578125" style="87" customWidth="1"/>
    <col min="11525" max="11525" width="52.5703125" style="87" customWidth="1"/>
    <col min="11526" max="11526" width="10" style="87" customWidth="1"/>
    <col min="11527" max="11527" width="11" style="87" customWidth="1"/>
    <col min="11528" max="11528" width="16.5703125" style="87" customWidth="1"/>
    <col min="11529" max="11778" width="9.140625" style="87"/>
    <col min="11779" max="11779" width="6.28515625" style="87" customWidth="1"/>
    <col min="11780" max="11780" width="14.42578125" style="87" customWidth="1"/>
    <col min="11781" max="11781" width="52.5703125" style="87" customWidth="1"/>
    <col min="11782" max="11782" width="10" style="87" customWidth="1"/>
    <col min="11783" max="11783" width="11" style="87" customWidth="1"/>
    <col min="11784" max="11784" width="16.5703125" style="87" customWidth="1"/>
    <col min="11785" max="12034" width="9.140625" style="87"/>
    <col min="12035" max="12035" width="6.28515625" style="87" customWidth="1"/>
    <col min="12036" max="12036" width="14.42578125" style="87" customWidth="1"/>
    <col min="12037" max="12037" width="52.5703125" style="87" customWidth="1"/>
    <col min="12038" max="12038" width="10" style="87" customWidth="1"/>
    <col min="12039" max="12039" width="11" style="87" customWidth="1"/>
    <col min="12040" max="12040" width="16.5703125" style="87" customWidth="1"/>
    <col min="12041" max="12290" width="9.140625" style="87"/>
    <col min="12291" max="12291" width="6.28515625" style="87" customWidth="1"/>
    <col min="12292" max="12292" width="14.42578125" style="87" customWidth="1"/>
    <col min="12293" max="12293" width="52.5703125" style="87" customWidth="1"/>
    <col min="12294" max="12294" width="10" style="87" customWidth="1"/>
    <col min="12295" max="12295" width="11" style="87" customWidth="1"/>
    <col min="12296" max="12296" width="16.5703125" style="87" customWidth="1"/>
    <col min="12297" max="12546" width="9.140625" style="87"/>
    <col min="12547" max="12547" width="6.28515625" style="87" customWidth="1"/>
    <col min="12548" max="12548" width="14.42578125" style="87" customWidth="1"/>
    <col min="12549" max="12549" width="52.5703125" style="87" customWidth="1"/>
    <col min="12550" max="12550" width="10" style="87" customWidth="1"/>
    <col min="12551" max="12551" width="11" style="87" customWidth="1"/>
    <col min="12552" max="12552" width="16.5703125" style="87" customWidth="1"/>
    <col min="12553" max="12802" width="9.140625" style="87"/>
    <col min="12803" max="12803" width="6.28515625" style="87" customWidth="1"/>
    <col min="12804" max="12804" width="14.42578125" style="87" customWidth="1"/>
    <col min="12805" max="12805" width="52.5703125" style="87" customWidth="1"/>
    <col min="12806" max="12806" width="10" style="87" customWidth="1"/>
    <col min="12807" max="12807" width="11" style="87" customWidth="1"/>
    <col min="12808" max="12808" width="16.5703125" style="87" customWidth="1"/>
    <col min="12809" max="13058" width="9.140625" style="87"/>
    <col min="13059" max="13059" width="6.28515625" style="87" customWidth="1"/>
    <col min="13060" max="13060" width="14.42578125" style="87" customWidth="1"/>
    <col min="13061" max="13061" width="52.5703125" style="87" customWidth="1"/>
    <col min="13062" max="13062" width="10" style="87" customWidth="1"/>
    <col min="13063" max="13063" width="11" style="87" customWidth="1"/>
    <col min="13064" max="13064" width="16.5703125" style="87" customWidth="1"/>
    <col min="13065" max="13314" width="9.140625" style="87"/>
    <col min="13315" max="13315" width="6.28515625" style="87" customWidth="1"/>
    <col min="13316" max="13316" width="14.42578125" style="87" customWidth="1"/>
    <col min="13317" max="13317" width="52.5703125" style="87" customWidth="1"/>
    <col min="13318" max="13318" width="10" style="87" customWidth="1"/>
    <col min="13319" max="13319" width="11" style="87" customWidth="1"/>
    <col min="13320" max="13320" width="16.5703125" style="87" customWidth="1"/>
    <col min="13321" max="13570" width="9.140625" style="87"/>
    <col min="13571" max="13571" width="6.28515625" style="87" customWidth="1"/>
    <col min="13572" max="13572" width="14.42578125" style="87" customWidth="1"/>
    <col min="13573" max="13573" width="52.5703125" style="87" customWidth="1"/>
    <col min="13574" max="13574" width="10" style="87" customWidth="1"/>
    <col min="13575" max="13575" width="11" style="87" customWidth="1"/>
    <col min="13576" max="13576" width="16.5703125" style="87" customWidth="1"/>
    <col min="13577" max="13826" width="9.140625" style="87"/>
    <col min="13827" max="13827" width="6.28515625" style="87" customWidth="1"/>
    <col min="13828" max="13828" width="14.42578125" style="87" customWidth="1"/>
    <col min="13829" max="13829" width="52.5703125" style="87" customWidth="1"/>
    <col min="13830" max="13830" width="10" style="87" customWidth="1"/>
    <col min="13831" max="13831" width="11" style="87" customWidth="1"/>
    <col min="13832" max="13832" width="16.5703125" style="87" customWidth="1"/>
    <col min="13833" max="14082" width="9.140625" style="87"/>
    <col min="14083" max="14083" width="6.28515625" style="87" customWidth="1"/>
    <col min="14084" max="14084" width="14.42578125" style="87" customWidth="1"/>
    <col min="14085" max="14085" width="52.5703125" style="87" customWidth="1"/>
    <col min="14086" max="14086" width="10" style="87" customWidth="1"/>
    <col min="14087" max="14087" width="11" style="87" customWidth="1"/>
    <col min="14088" max="14088" width="16.5703125" style="87" customWidth="1"/>
    <col min="14089" max="14338" width="9.140625" style="87"/>
    <col min="14339" max="14339" width="6.28515625" style="87" customWidth="1"/>
    <col min="14340" max="14340" width="14.42578125" style="87" customWidth="1"/>
    <col min="14341" max="14341" width="52.5703125" style="87" customWidth="1"/>
    <col min="14342" max="14342" width="10" style="87" customWidth="1"/>
    <col min="14343" max="14343" width="11" style="87" customWidth="1"/>
    <col min="14344" max="14344" width="16.5703125" style="87" customWidth="1"/>
    <col min="14345" max="14594" width="9.140625" style="87"/>
    <col min="14595" max="14595" width="6.28515625" style="87" customWidth="1"/>
    <col min="14596" max="14596" width="14.42578125" style="87" customWidth="1"/>
    <col min="14597" max="14597" width="52.5703125" style="87" customWidth="1"/>
    <col min="14598" max="14598" width="10" style="87" customWidth="1"/>
    <col min="14599" max="14599" width="11" style="87" customWidth="1"/>
    <col min="14600" max="14600" width="16.5703125" style="87" customWidth="1"/>
    <col min="14601" max="14850" width="9.140625" style="87"/>
    <col min="14851" max="14851" width="6.28515625" style="87" customWidth="1"/>
    <col min="14852" max="14852" width="14.42578125" style="87" customWidth="1"/>
    <col min="14853" max="14853" width="52.5703125" style="87" customWidth="1"/>
    <col min="14854" max="14854" width="10" style="87" customWidth="1"/>
    <col min="14855" max="14855" width="11" style="87" customWidth="1"/>
    <col min="14856" max="14856" width="16.5703125" style="87" customWidth="1"/>
    <col min="14857" max="15106" width="9.140625" style="87"/>
    <col min="15107" max="15107" width="6.28515625" style="87" customWidth="1"/>
    <col min="15108" max="15108" width="14.42578125" style="87" customWidth="1"/>
    <col min="15109" max="15109" width="52.5703125" style="87" customWidth="1"/>
    <col min="15110" max="15110" width="10" style="87" customWidth="1"/>
    <col min="15111" max="15111" width="11" style="87" customWidth="1"/>
    <col min="15112" max="15112" width="16.5703125" style="87" customWidth="1"/>
    <col min="15113" max="15362" width="9.140625" style="87"/>
    <col min="15363" max="15363" width="6.28515625" style="87" customWidth="1"/>
    <col min="15364" max="15364" width="14.42578125" style="87" customWidth="1"/>
    <col min="15365" max="15365" width="52.5703125" style="87" customWidth="1"/>
    <col min="15366" max="15366" width="10" style="87" customWidth="1"/>
    <col min="15367" max="15367" width="11" style="87" customWidth="1"/>
    <col min="15368" max="15368" width="16.5703125" style="87" customWidth="1"/>
    <col min="15369" max="15618" width="9.140625" style="87"/>
    <col min="15619" max="15619" width="6.28515625" style="87" customWidth="1"/>
    <col min="15620" max="15620" width="14.42578125" style="87" customWidth="1"/>
    <col min="15621" max="15621" width="52.5703125" style="87" customWidth="1"/>
    <col min="15622" max="15622" width="10" style="87" customWidth="1"/>
    <col min="15623" max="15623" width="11" style="87" customWidth="1"/>
    <col min="15624" max="15624" width="16.5703125" style="87" customWidth="1"/>
    <col min="15625" max="15874" width="9.140625" style="87"/>
    <col min="15875" max="15875" width="6.28515625" style="87" customWidth="1"/>
    <col min="15876" max="15876" width="14.42578125" style="87" customWidth="1"/>
    <col min="15877" max="15877" width="52.5703125" style="87" customWidth="1"/>
    <col min="15878" max="15878" width="10" style="87" customWidth="1"/>
    <col min="15879" max="15879" width="11" style="87" customWidth="1"/>
    <col min="15880" max="15880" width="16.5703125" style="87" customWidth="1"/>
    <col min="15881" max="16130" width="9.140625" style="87"/>
    <col min="16131" max="16131" width="6.28515625" style="87" customWidth="1"/>
    <col min="16132" max="16132" width="14.42578125" style="87" customWidth="1"/>
    <col min="16133" max="16133" width="52.5703125" style="87" customWidth="1"/>
    <col min="16134" max="16134" width="10" style="87" customWidth="1"/>
    <col min="16135" max="16135" width="11" style="87" customWidth="1"/>
    <col min="16136" max="16136" width="16.5703125" style="87" customWidth="1"/>
    <col min="16137" max="16384" width="9.140625" style="87"/>
  </cols>
  <sheetData>
    <row r="1" spans="1:19" s="84" customFormat="1" ht="18" thickTop="1" thickBot="1">
      <c r="A1" s="83"/>
      <c r="H1" s="85" t="s">
        <v>0</v>
      </c>
      <c r="I1" s="155"/>
      <c r="J1" s="87"/>
      <c r="K1" s="87"/>
      <c r="L1" s="88"/>
      <c r="M1" s="155"/>
      <c r="N1" s="155"/>
      <c r="O1" s="89"/>
      <c r="P1" s="307" t="s">
        <v>19</v>
      </c>
      <c r="Q1" s="338"/>
      <c r="R1" s="338"/>
      <c r="S1" s="308"/>
    </row>
    <row r="2" spans="1:19" s="84" customFormat="1" ht="16.5" customHeight="1" thickTop="1">
      <c r="A2" s="309" t="s">
        <v>38</v>
      </c>
      <c r="B2" s="309"/>
      <c r="C2" s="309"/>
      <c r="D2" s="309"/>
      <c r="E2" s="309"/>
      <c r="F2" s="309"/>
      <c r="G2" s="309"/>
      <c r="H2" s="309"/>
      <c r="I2" s="310" t="s">
        <v>39</v>
      </c>
      <c r="J2" s="310"/>
      <c r="K2" s="310"/>
      <c r="L2" s="310"/>
      <c r="M2" s="310"/>
      <c r="N2" s="310"/>
      <c r="O2" s="310"/>
      <c r="P2" s="310"/>
      <c r="Q2" s="310"/>
      <c r="R2" s="310"/>
      <c r="S2" s="310"/>
    </row>
    <row r="3" spans="1:19" ht="11.25" customHeight="1">
      <c r="I3" s="155"/>
      <c r="L3" s="88"/>
      <c r="M3" s="155"/>
      <c r="N3" s="155"/>
      <c r="O3" s="89"/>
      <c r="P3" s="89"/>
      <c r="Q3" s="89"/>
      <c r="R3" s="89"/>
    </row>
    <row r="4" spans="1:19">
      <c r="A4" s="306" t="s">
        <v>1</v>
      </c>
      <c r="B4" s="306"/>
      <c r="C4" s="87" t="s">
        <v>2</v>
      </c>
      <c r="I4" s="158" t="s">
        <v>1</v>
      </c>
      <c r="K4" s="87" t="s">
        <v>2</v>
      </c>
      <c r="L4" s="88"/>
      <c r="M4" s="155"/>
      <c r="N4" s="155"/>
      <c r="O4" s="89"/>
      <c r="P4" s="89"/>
      <c r="Q4" s="89"/>
      <c r="R4" s="89"/>
    </row>
    <row r="5" spans="1:19">
      <c r="A5" s="306" t="s">
        <v>3</v>
      </c>
      <c r="B5" s="306"/>
      <c r="C5" s="87" t="s">
        <v>32</v>
      </c>
      <c r="I5" s="158" t="s">
        <v>3</v>
      </c>
      <c r="K5" s="87" t="s">
        <v>32</v>
      </c>
      <c r="L5" s="88"/>
      <c r="M5" s="155"/>
      <c r="N5" s="155"/>
      <c r="O5" s="89"/>
      <c r="P5" s="89"/>
      <c r="Q5" s="89"/>
      <c r="R5" s="89"/>
    </row>
    <row r="6" spans="1:19">
      <c r="A6" s="306" t="s">
        <v>4</v>
      </c>
      <c r="B6" s="306"/>
      <c r="C6" s="87" t="s">
        <v>97</v>
      </c>
      <c r="I6" s="158" t="s">
        <v>4</v>
      </c>
      <c r="K6" s="87" t="s">
        <v>97</v>
      </c>
      <c r="L6" s="88"/>
      <c r="M6" s="155"/>
      <c r="N6" s="155"/>
      <c r="O6" s="89"/>
      <c r="P6" s="89"/>
      <c r="Q6" s="89"/>
      <c r="R6" s="89"/>
    </row>
    <row r="7" spans="1:19">
      <c r="A7" s="306" t="s">
        <v>5</v>
      </c>
      <c r="B7" s="306"/>
      <c r="C7" s="87" t="s">
        <v>200</v>
      </c>
      <c r="I7" s="158" t="s">
        <v>5</v>
      </c>
      <c r="K7" s="87" t="s">
        <v>200</v>
      </c>
      <c r="L7" s="88"/>
      <c r="M7" s="155"/>
      <c r="N7" s="155"/>
      <c r="O7" s="89"/>
      <c r="P7" s="89"/>
      <c r="Q7" s="89"/>
      <c r="R7" s="89"/>
    </row>
    <row r="8" spans="1:19" ht="11.25" customHeight="1">
      <c r="I8" s="155"/>
      <c r="L8" s="88"/>
      <c r="M8" s="155"/>
      <c r="N8" s="155"/>
      <c r="O8" s="89"/>
      <c r="P8" s="89"/>
      <c r="Q8" s="89"/>
      <c r="R8" s="89"/>
    </row>
    <row r="9" spans="1:19" ht="23.25" customHeight="1">
      <c r="A9" s="316" t="s">
        <v>6</v>
      </c>
      <c r="B9" s="317" t="s">
        <v>7</v>
      </c>
      <c r="C9" s="318"/>
      <c r="D9" s="316" t="s">
        <v>8</v>
      </c>
      <c r="E9" s="321" t="s">
        <v>9</v>
      </c>
      <c r="F9" s="321" t="s">
        <v>153</v>
      </c>
      <c r="G9" s="321" t="s">
        <v>154</v>
      </c>
      <c r="H9" s="316" t="s">
        <v>22</v>
      </c>
      <c r="I9" s="316" t="s">
        <v>6</v>
      </c>
      <c r="J9" s="317" t="s">
        <v>7</v>
      </c>
      <c r="K9" s="318"/>
      <c r="L9" s="323" t="s">
        <v>8</v>
      </c>
      <c r="M9" s="311" t="s">
        <v>20</v>
      </c>
      <c r="N9" s="312"/>
      <c r="O9" s="313"/>
      <c r="P9" s="314" t="s">
        <v>21</v>
      </c>
      <c r="Q9" s="321" t="s">
        <v>153</v>
      </c>
      <c r="R9" s="321" t="s">
        <v>154</v>
      </c>
      <c r="S9" s="316" t="s">
        <v>22</v>
      </c>
    </row>
    <row r="10" spans="1:19" ht="23.25" customHeight="1">
      <c r="A10" s="316"/>
      <c r="B10" s="319"/>
      <c r="C10" s="320"/>
      <c r="D10" s="316"/>
      <c r="E10" s="322"/>
      <c r="F10" s="322"/>
      <c r="G10" s="322"/>
      <c r="H10" s="316"/>
      <c r="I10" s="316"/>
      <c r="J10" s="319"/>
      <c r="K10" s="320"/>
      <c r="L10" s="323"/>
      <c r="M10" s="91" t="s">
        <v>23</v>
      </c>
      <c r="N10" s="156" t="s">
        <v>24</v>
      </c>
      <c r="O10" s="93" t="s">
        <v>25</v>
      </c>
      <c r="P10" s="315"/>
      <c r="Q10" s="322"/>
      <c r="R10" s="322"/>
      <c r="S10" s="316"/>
    </row>
    <row r="11" spans="1:19" ht="18" customHeight="1">
      <c r="A11" s="94">
        <v>-1</v>
      </c>
      <c r="B11" s="324">
        <f>A11-1</f>
        <v>-2</v>
      </c>
      <c r="C11" s="325"/>
      <c r="D11" s="94">
        <f>B11-1</f>
        <v>-3</v>
      </c>
      <c r="E11" s="94">
        <f>D11-1</f>
        <v>-4</v>
      </c>
      <c r="F11" s="94">
        <f t="shared" ref="F11:H11" si="0">E11-1</f>
        <v>-5</v>
      </c>
      <c r="G11" s="94">
        <f t="shared" si="0"/>
        <v>-6</v>
      </c>
      <c r="H11" s="94">
        <f t="shared" si="0"/>
        <v>-7</v>
      </c>
      <c r="I11" s="94">
        <v>-1</v>
      </c>
      <c r="J11" s="324">
        <f>I11-1</f>
        <v>-2</v>
      </c>
      <c r="K11" s="325"/>
      <c r="L11" s="95">
        <f>J11-1</f>
        <v>-3</v>
      </c>
      <c r="M11" s="94">
        <f>L11-1</f>
        <v>-4</v>
      </c>
      <c r="N11" s="94">
        <f>M11-1</f>
        <v>-5</v>
      </c>
      <c r="O11" s="96" t="s">
        <v>26</v>
      </c>
      <c r="P11" s="96" t="s">
        <v>27</v>
      </c>
      <c r="Q11" s="96" t="s">
        <v>28</v>
      </c>
      <c r="R11" s="96" t="s">
        <v>155</v>
      </c>
      <c r="S11" s="96" t="s">
        <v>156</v>
      </c>
    </row>
    <row r="12" spans="1:19" ht="18" customHeight="1">
      <c r="A12" s="98"/>
      <c r="B12" s="99" t="s">
        <v>62</v>
      </c>
      <c r="C12" s="100"/>
      <c r="D12" s="101"/>
      <c r="E12" s="101"/>
      <c r="F12" s="101"/>
      <c r="G12" s="101"/>
      <c r="H12" s="101"/>
      <c r="I12" s="102"/>
      <c r="J12" s="326" t="s">
        <v>62</v>
      </c>
      <c r="K12" s="327"/>
      <c r="L12" s="103"/>
      <c r="M12" s="104"/>
      <c r="N12" s="104"/>
      <c r="O12" s="105"/>
      <c r="P12" s="105"/>
      <c r="Q12" s="105"/>
      <c r="R12" s="105"/>
      <c r="S12" s="106"/>
    </row>
    <row r="13" spans="1:19" ht="29.25" customHeight="1">
      <c r="A13" s="105">
        <v>1</v>
      </c>
      <c r="B13" s="288" t="s">
        <v>198</v>
      </c>
      <c r="C13" s="289"/>
      <c r="D13" s="103" t="s">
        <v>35</v>
      </c>
      <c r="E13" s="104">
        <v>30</v>
      </c>
      <c r="F13" s="104" t="s">
        <v>179</v>
      </c>
      <c r="G13" s="104">
        <f>0.015*30</f>
        <v>0.44999999999999996</v>
      </c>
      <c r="H13" s="107"/>
      <c r="I13" s="102">
        <f t="shared" ref="I13:J23" si="1">A13</f>
        <v>1</v>
      </c>
      <c r="J13" s="288" t="str">
        <f t="shared" si="1"/>
        <v>Memberikan pelatihan Inda SITASI 2021 Kabupaten/Kota tanggal 30 Agustus - 2 September 2021</v>
      </c>
      <c r="K13" s="289"/>
      <c r="L13" s="103" t="str">
        <f t="shared" ref="L13:M23" si="2">D13</f>
        <v>jam</v>
      </c>
      <c r="M13" s="104">
        <f t="shared" si="2"/>
        <v>30</v>
      </c>
      <c r="N13" s="104">
        <f>M13</f>
        <v>30</v>
      </c>
      <c r="O13" s="105">
        <v>100</v>
      </c>
      <c r="P13" s="105">
        <v>98</v>
      </c>
      <c r="Q13" s="105" t="str">
        <f>F13</f>
        <v>II.A.11</v>
      </c>
      <c r="R13" s="105">
        <f>G13</f>
        <v>0.44999999999999996</v>
      </c>
      <c r="S13" s="106"/>
    </row>
    <row r="14" spans="1:19" ht="38.25" customHeight="1">
      <c r="A14" s="105">
        <v>2</v>
      </c>
      <c r="B14" s="288" t="s">
        <v>213</v>
      </c>
      <c r="C14" s="289"/>
      <c r="D14" s="103" t="s">
        <v>35</v>
      </c>
      <c r="E14" s="104">
        <v>2</v>
      </c>
      <c r="F14" s="104" t="s">
        <v>179</v>
      </c>
      <c r="G14" s="104">
        <f>0.015*2</f>
        <v>0.03</v>
      </c>
      <c r="H14" s="107"/>
      <c r="I14" s="102">
        <f t="shared" si="1"/>
        <v>2</v>
      </c>
      <c r="J14" s="288" t="str">
        <f t="shared" si="1"/>
        <v>Mengikuti knowledge sharing Aksi BPS Prov Jambi "Penataan Naskah Dinas" tanggal 3 September 2021 dan menjadi notulen</v>
      </c>
      <c r="K14" s="289"/>
      <c r="L14" s="103" t="str">
        <f t="shared" si="2"/>
        <v>jam</v>
      </c>
      <c r="M14" s="104">
        <f t="shared" si="2"/>
        <v>2</v>
      </c>
      <c r="N14" s="104">
        <f t="shared" ref="N14:N37" si="3">M14</f>
        <v>2</v>
      </c>
      <c r="O14" s="105">
        <v>100</v>
      </c>
      <c r="P14" s="105">
        <v>98</v>
      </c>
      <c r="Q14" s="105" t="str">
        <f t="shared" ref="Q14:Q37" si="4">F14</f>
        <v>II.A.11</v>
      </c>
      <c r="R14" s="105">
        <f t="shared" ref="R14:R37" si="5">G14</f>
        <v>0.03</v>
      </c>
      <c r="S14" s="106"/>
    </row>
    <row r="15" spans="1:19" ht="21" customHeight="1">
      <c r="A15" s="105">
        <v>3</v>
      </c>
      <c r="B15" s="288" t="s">
        <v>202</v>
      </c>
      <c r="C15" s="289"/>
      <c r="D15" s="103" t="s">
        <v>149</v>
      </c>
      <c r="E15" s="104">
        <v>13</v>
      </c>
      <c r="F15" s="104"/>
      <c r="G15" s="104"/>
      <c r="H15" s="107"/>
      <c r="I15" s="102">
        <f t="shared" si="1"/>
        <v>3</v>
      </c>
      <c r="J15" s="288" t="str">
        <f t="shared" si="1"/>
        <v>Assign admin KPPT kabupaten/kota Bulan Agustus 2021</v>
      </c>
      <c r="K15" s="289"/>
      <c r="L15" s="103" t="str">
        <f t="shared" si="2"/>
        <v>sampel</v>
      </c>
      <c r="M15" s="104">
        <f t="shared" si="2"/>
        <v>13</v>
      </c>
      <c r="N15" s="104">
        <f t="shared" si="3"/>
        <v>13</v>
      </c>
      <c r="O15" s="105">
        <v>100</v>
      </c>
      <c r="P15" s="105">
        <v>98</v>
      </c>
      <c r="Q15" s="105">
        <f t="shared" si="4"/>
        <v>0</v>
      </c>
      <c r="R15" s="105">
        <f t="shared" si="5"/>
        <v>0</v>
      </c>
      <c r="S15" s="106"/>
    </row>
    <row r="16" spans="1:19" ht="21" customHeight="1">
      <c r="A16" s="105">
        <v>4</v>
      </c>
      <c r="B16" s="288" t="s">
        <v>233</v>
      </c>
      <c r="C16" s="289"/>
      <c r="D16" s="103" t="s">
        <v>18</v>
      </c>
      <c r="E16" s="104">
        <v>12</v>
      </c>
      <c r="F16" s="104" t="s">
        <v>178</v>
      </c>
      <c r="G16" s="104">
        <f>0.003*12</f>
        <v>3.6000000000000004E-2</v>
      </c>
      <c r="H16" s="107"/>
      <c r="I16" s="102">
        <f t="shared" si="1"/>
        <v>4</v>
      </c>
      <c r="J16" s="288" t="str">
        <f t="shared" si="1"/>
        <v>Memeriksa di tingkat provinsi dan melakukan entri Survei Perkebunan Triwulanan 2021</v>
      </c>
      <c r="K16" s="289"/>
      <c r="L16" s="103" t="str">
        <f t="shared" si="2"/>
        <v>dok</v>
      </c>
      <c r="M16" s="104">
        <f t="shared" si="2"/>
        <v>12</v>
      </c>
      <c r="N16" s="104">
        <f t="shared" si="3"/>
        <v>12</v>
      </c>
      <c r="O16" s="105">
        <v>100</v>
      </c>
      <c r="P16" s="105">
        <v>98</v>
      </c>
      <c r="Q16" s="105" t="str">
        <f t="shared" si="4"/>
        <v>II.B.6.b</v>
      </c>
      <c r="R16" s="105">
        <f t="shared" si="5"/>
        <v>3.6000000000000004E-2</v>
      </c>
      <c r="S16" s="106"/>
    </row>
    <row r="17" spans="1:19" ht="21" customHeight="1">
      <c r="A17" s="105">
        <v>5</v>
      </c>
      <c r="B17" s="288" t="s">
        <v>203</v>
      </c>
      <c r="C17" s="289"/>
      <c r="D17" s="103" t="s">
        <v>204</v>
      </c>
      <c r="E17" s="104">
        <v>1</v>
      </c>
      <c r="F17" s="104"/>
      <c r="G17" s="104"/>
      <c r="H17" s="107"/>
      <c r="I17" s="102">
        <f t="shared" si="1"/>
        <v>5</v>
      </c>
      <c r="J17" s="288" t="str">
        <f t="shared" si="1"/>
        <v>Membuat laporan Innas SITASI 2021 Prov Jambi</v>
      </c>
      <c r="K17" s="289"/>
      <c r="L17" s="103" t="str">
        <f t="shared" si="2"/>
        <v>set</v>
      </c>
      <c r="M17" s="104">
        <f t="shared" si="2"/>
        <v>1</v>
      </c>
      <c r="N17" s="104">
        <f t="shared" si="3"/>
        <v>1</v>
      </c>
      <c r="O17" s="105">
        <v>100</v>
      </c>
      <c r="P17" s="105">
        <v>98</v>
      </c>
      <c r="Q17" s="105">
        <f t="shared" si="4"/>
        <v>0</v>
      </c>
      <c r="R17" s="105">
        <f t="shared" si="5"/>
        <v>0</v>
      </c>
      <c r="S17" s="106"/>
    </row>
    <row r="18" spans="1:19" ht="36" customHeight="1">
      <c r="A18" s="105">
        <v>6</v>
      </c>
      <c r="B18" s="288" t="s">
        <v>210</v>
      </c>
      <c r="C18" s="289"/>
      <c r="D18" s="103" t="s">
        <v>81</v>
      </c>
      <c r="E18" s="104">
        <v>2</v>
      </c>
      <c r="F18" s="104"/>
      <c r="G18" s="104"/>
      <c r="H18" s="107"/>
      <c r="I18" s="102">
        <f t="shared" si="1"/>
        <v>6</v>
      </c>
      <c r="J18" s="288" t="str">
        <f t="shared" si="1"/>
        <v>Memperbaiki laporan manajemen perubahan semester 1 2021 dan membuat rencana aksi 2021 BPS Provinsi Jambi</v>
      </c>
      <c r="K18" s="289"/>
      <c r="L18" s="103" t="str">
        <f t="shared" si="2"/>
        <v>laporan</v>
      </c>
      <c r="M18" s="104">
        <f t="shared" si="2"/>
        <v>2</v>
      </c>
      <c r="N18" s="104">
        <f t="shared" si="3"/>
        <v>2</v>
      </c>
      <c r="O18" s="105">
        <v>100</v>
      </c>
      <c r="P18" s="105">
        <v>98</v>
      </c>
      <c r="Q18" s="105">
        <f t="shared" si="4"/>
        <v>0</v>
      </c>
      <c r="R18" s="105">
        <f t="shared" si="5"/>
        <v>0</v>
      </c>
      <c r="S18" s="106"/>
    </row>
    <row r="19" spans="1:19" ht="19.5" customHeight="1">
      <c r="A19" s="105">
        <v>7</v>
      </c>
      <c r="B19" s="288" t="s">
        <v>211</v>
      </c>
      <c r="C19" s="289"/>
      <c r="D19" s="103" t="s">
        <v>68</v>
      </c>
      <c r="E19" s="104">
        <v>11</v>
      </c>
      <c r="F19" s="104"/>
      <c r="G19" s="104"/>
      <c r="H19" s="107"/>
      <c r="I19" s="102">
        <f t="shared" si="1"/>
        <v>7</v>
      </c>
      <c r="J19" s="288" t="str">
        <f t="shared" si="1"/>
        <v>Melakukan komunikasi dengan para Inda terkait pertanyaan dalam kuesioner SITASI</v>
      </c>
      <c r="K19" s="289"/>
      <c r="L19" s="103" t="str">
        <f t="shared" si="2"/>
        <v>kabkot</v>
      </c>
      <c r="M19" s="104">
        <f t="shared" si="2"/>
        <v>11</v>
      </c>
      <c r="N19" s="104">
        <f t="shared" si="3"/>
        <v>11</v>
      </c>
      <c r="O19" s="105">
        <v>100</v>
      </c>
      <c r="P19" s="105">
        <v>98</v>
      </c>
      <c r="Q19" s="105">
        <f t="shared" si="4"/>
        <v>0</v>
      </c>
      <c r="R19" s="105">
        <f t="shared" si="5"/>
        <v>0</v>
      </c>
      <c r="S19" s="106"/>
    </row>
    <row r="20" spans="1:19" ht="33" customHeight="1">
      <c r="A20" s="105">
        <v>8</v>
      </c>
      <c r="B20" s="341" t="s">
        <v>214</v>
      </c>
      <c r="C20" s="342"/>
      <c r="D20" s="208" t="s">
        <v>35</v>
      </c>
      <c r="E20" s="105">
        <v>2</v>
      </c>
      <c r="F20" s="105" t="s">
        <v>179</v>
      </c>
      <c r="G20" s="105">
        <f>0.015*2</f>
        <v>0.03</v>
      </c>
      <c r="H20" s="107"/>
      <c r="I20" s="102">
        <f>A20</f>
        <v>8</v>
      </c>
      <c r="J20" s="341" t="str">
        <f t="shared" si="1"/>
        <v>Mengikuti knowledge sharing Aksi BPS Prov Jambi "Basic Indesign untuk Publikasi" tanggal 10 September 2021 dan menjadi notulen</v>
      </c>
      <c r="K20" s="342"/>
      <c r="L20" s="208" t="str">
        <f t="shared" si="2"/>
        <v>jam</v>
      </c>
      <c r="M20" s="105">
        <f t="shared" si="2"/>
        <v>2</v>
      </c>
      <c r="N20" s="105">
        <f t="shared" si="3"/>
        <v>2</v>
      </c>
      <c r="O20" s="105">
        <v>100</v>
      </c>
      <c r="P20" s="105">
        <v>98</v>
      </c>
      <c r="Q20" s="105" t="str">
        <f t="shared" si="4"/>
        <v>II.A.11</v>
      </c>
      <c r="R20" s="105">
        <f t="shared" si="5"/>
        <v>0.03</v>
      </c>
      <c r="S20" s="107"/>
    </row>
    <row r="21" spans="1:19" ht="19.5" customHeight="1">
      <c r="A21" s="105">
        <v>9</v>
      </c>
      <c r="B21" s="288" t="s">
        <v>215</v>
      </c>
      <c r="C21" s="289"/>
      <c r="D21" s="103" t="s">
        <v>87</v>
      </c>
      <c r="E21" s="104">
        <v>10</v>
      </c>
      <c r="F21" s="104"/>
      <c r="G21" s="104"/>
      <c r="H21" s="107"/>
      <c r="I21" s="102">
        <f>A21</f>
        <v>9</v>
      </c>
      <c r="J21" s="288" t="str">
        <f t="shared" si="1"/>
        <v>Membantu mengolah tabel untuk publikasi dari raw data ubinan</v>
      </c>
      <c r="K21" s="289"/>
      <c r="L21" s="103" t="str">
        <f t="shared" si="2"/>
        <v>tabel</v>
      </c>
      <c r="M21" s="104">
        <f t="shared" si="2"/>
        <v>10</v>
      </c>
      <c r="N21" s="104">
        <f t="shared" si="3"/>
        <v>10</v>
      </c>
      <c r="O21" s="105">
        <v>100</v>
      </c>
      <c r="P21" s="105">
        <v>98</v>
      </c>
      <c r="Q21" s="105">
        <f t="shared" si="4"/>
        <v>0</v>
      </c>
      <c r="R21" s="105">
        <f t="shared" si="5"/>
        <v>0</v>
      </c>
      <c r="S21" s="106"/>
    </row>
    <row r="22" spans="1:19" ht="19.5" customHeight="1">
      <c r="A22" s="105">
        <v>10</v>
      </c>
      <c r="B22" s="288" t="s">
        <v>216</v>
      </c>
      <c r="C22" s="289"/>
      <c r="D22" s="103" t="s">
        <v>35</v>
      </c>
      <c r="E22" s="104" t="s">
        <v>217</v>
      </c>
      <c r="F22" s="104" t="s">
        <v>234</v>
      </c>
      <c r="G22" s="104">
        <v>1</v>
      </c>
      <c r="H22" s="107"/>
      <c r="I22" s="102">
        <v>10</v>
      </c>
      <c r="J22" s="288" t="str">
        <f t="shared" si="1"/>
        <v>Mengikuti webinar IRIO Jambi tanggal 2 September 2021</v>
      </c>
      <c r="K22" s="289"/>
      <c r="L22" s="103" t="str">
        <f t="shared" si="2"/>
        <v>jam</v>
      </c>
      <c r="M22" s="104" t="str">
        <f t="shared" si="2"/>
        <v>3,5</v>
      </c>
      <c r="N22" s="104" t="str">
        <f t="shared" si="3"/>
        <v>3,5</v>
      </c>
      <c r="O22" s="105">
        <v>100</v>
      </c>
      <c r="P22" s="105">
        <v>98</v>
      </c>
      <c r="Q22" s="105" t="str">
        <f t="shared" si="4"/>
        <v>V.C.3</v>
      </c>
      <c r="R22" s="105">
        <f t="shared" si="5"/>
        <v>1</v>
      </c>
      <c r="S22" s="106"/>
    </row>
    <row r="23" spans="1:19" ht="29.25" customHeight="1">
      <c r="A23" s="105">
        <v>11</v>
      </c>
      <c r="B23" s="288" t="s">
        <v>220</v>
      </c>
      <c r="C23" s="289"/>
      <c r="D23" s="103" t="s">
        <v>35</v>
      </c>
      <c r="E23" s="104">
        <v>3</v>
      </c>
      <c r="F23" s="104"/>
      <c r="G23" s="104"/>
      <c r="H23" s="107"/>
      <c r="I23" s="102">
        <v>11</v>
      </c>
      <c r="J23" s="288" t="str">
        <f t="shared" si="1"/>
        <v>Mengikuti rapat tim redaksi Jurnal Median Jambi tanggal 14 September 2021 Pukul 14.00 - selesai</v>
      </c>
      <c r="K23" s="289"/>
      <c r="L23" s="103" t="str">
        <f t="shared" si="2"/>
        <v>jam</v>
      </c>
      <c r="M23" s="104">
        <f t="shared" si="2"/>
        <v>3</v>
      </c>
      <c r="N23" s="104">
        <f t="shared" si="3"/>
        <v>3</v>
      </c>
      <c r="O23" s="105">
        <v>100</v>
      </c>
      <c r="P23" s="105">
        <v>98</v>
      </c>
      <c r="Q23" s="105">
        <f t="shared" si="4"/>
        <v>0</v>
      </c>
      <c r="R23" s="105">
        <f t="shared" si="5"/>
        <v>0</v>
      </c>
      <c r="S23" s="106"/>
    </row>
    <row r="24" spans="1:19" ht="19.5" customHeight="1">
      <c r="A24" s="105">
        <v>12</v>
      </c>
      <c r="B24" s="288" t="s">
        <v>221</v>
      </c>
      <c r="C24" s="289"/>
      <c r="D24" s="103" t="s">
        <v>35</v>
      </c>
      <c r="E24" s="104">
        <v>2</v>
      </c>
      <c r="F24" s="104" t="s">
        <v>179</v>
      </c>
      <c r="G24" s="104">
        <f>0.015*2</f>
        <v>0.03</v>
      </c>
      <c r="H24" s="107"/>
      <c r="I24" s="102">
        <f>A24</f>
        <v>12</v>
      </c>
      <c r="J24" s="288" t="str">
        <f>B24</f>
        <v>Mengikuti knowledge sharing IRIO Jambi tanggal 17 September, Pukul 09.00 - 11.00 WIB</v>
      </c>
      <c r="K24" s="289"/>
      <c r="L24" s="103" t="str">
        <f>D24</f>
        <v>jam</v>
      </c>
      <c r="M24" s="103">
        <f>E24</f>
        <v>2</v>
      </c>
      <c r="N24" s="104">
        <f t="shared" si="3"/>
        <v>2</v>
      </c>
      <c r="O24" s="105">
        <v>100</v>
      </c>
      <c r="P24" s="105">
        <v>98</v>
      </c>
      <c r="Q24" s="105" t="str">
        <f t="shared" si="4"/>
        <v>II.A.11</v>
      </c>
      <c r="R24" s="105">
        <f t="shared" si="5"/>
        <v>0.03</v>
      </c>
      <c r="S24" s="106"/>
    </row>
    <row r="25" spans="1:19" ht="19.5" customHeight="1">
      <c r="A25" s="105">
        <v>13</v>
      </c>
      <c r="B25" s="288" t="s">
        <v>224</v>
      </c>
      <c r="C25" s="289"/>
      <c r="D25" s="103" t="s">
        <v>35</v>
      </c>
      <c r="E25" s="104">
        <v>1</v>
      </c>
      <c r="F25" s="104"/>
      <c r="G25" s="104"/>
      <c r="H25" s="107"/>
      <c r="I25" s="102">
        <f t="shared" ref="I25:J37" si="6">A25</f>
        <v>13</v>
      </c>
      <c r="J25" s="288" t="str">
        <f t="shared" si="6"/>
        <v>Mengikuti rapat rekomendasi statistik tanggal 17 September 2021, Pukul 14.00 - 15.00 WIB</v>
      </c>
      <c r="K25" s="289"/>
      <c r="L25" s="103" t="str">
        <f t="shared" ref="L25:M37" si="7">D25</f>
        <v>jam</v>
      </c>
      <c r="M25" s="103">
        <f t="shared" si="7"/>
        <v>1</v>
      </c>
      <c r="N25" s="104">
        <f t="shared" si="3"/>
        <v>1</v>
      </c>
      <c r="O25" s="105">
        <v>100</v>
      </c>
      <c r="P25" s="105">
        <v>98</v>
      </c>
      <c r="Q25" s="105">
        <f t="shared" si="4"/>
        <v>0</v>
      </c>
      <c r="R25" s="105">
        <f t="shared" si="5"/>
        <v>0</v>
      </c>
      <c r="S25" s="106"/>
    </row>
    <row r="26" spans="1:19" ht="23.25" customHeight="1">
      <c r="A26" s="316" t="s">
        <v>6</v>
      </c>
      <c r="B26" s="317" t="s">
        <v>7</v>
      </c>
      <c r="C26" s="318"/>
      <c r="D26" s="316" t="s">
        <v>8</v>
      </c>
      <c r="E26" s="321" t="s">
        <v>9</v>
      </c>
      <c r="F26" s="321" t="s">
        <v>153</v>
      </c>
      <c r="G26" s="321" t="s">
        <v>154</v>
      </c>
      <c r="H26" s="316" t="s">
        <v>22</v>
      </c>
      <c r="I26" s="316" t="s">
        <v>6</v>
      </c>
      <c r="J26" s="317" t="s">
        <v>7</v>
      </c>
      <c r="K26" s="318"/>
      <c r="L26" s="323" t="s">
        <v>8</v>
      </c>
      <c r="M26" s="311" t="s">
        <v>20</v>
      </c>
      <c r="N26" s="312"/>
      <c r="O26" s="313"/>
      <c r="P26" s="314" t="s">
        <v>21</v>
      </c>
      <c r="Q26" s="321" t="s">
        <v>153</v>
      </c>
      <c r="R26" s="321" t="s">
        <v>154</v>
      </c>
      <c r="S26" s="316" t="s">
        <v>22</v>
      </c>
    </row>
    <row r="27" spans="1:19" ht="23.25" customHeight="1">
      <c r="A27" s="316"/>
      <c r="B27" s="319"/>
      <c r="C27" s="320"/>
      <c r="D27" s="316"/>
      <c r="E27" s="322"/>
      <c r="F27" s="322"/>
      <c r="G27" s="322"/>
      <c r="H27" s="316"/>
      <c r="I27" s="316"/>
      <c r="J27" s="319"/>
      <c r="K27" s="320"/>
      <c r="L27" s="323"/>
      <c r="M27" s="91" t="s">
        <v>23</v>
      </c>
      <c r="N27" s="156" t="s">
        <v>24</v>
      </c>
      <c r="O27" s="93" t="s">
        <v>25</v>
      </c>
      <c r="P27" s="315"/>
      <c r="Q27" s="322"/>
      <c r="R27" s="322"/>
      <c r="S27" s="316"/>
    </row>
    <row r="28" spans="1:19" ht="18" customHeight="1">
      <c r="A28" s="94">
        <v>-1</v>
      </c>
      <c r="B28" s="324">
        <f>A28-1</f>
        <v>-2</v>
      </c>
      <c r="C28" s="325"/>
      <c r="D28" s="94">
        <f>B28-1</f>
        <v>-3</v>
      </c>
      <c r="E28" s="94">
        <f>D28-1</f>
        <v>-4</v>
      </c>
      <c r="F28" s="94">
        <f t="shared" ref="F28" si="8">E28-1</f>
        <v>-5</v>
      </c>
      <c r="G28" s="94">
        <f t="shared" ref="G28" si="9">F28-1</f>
        <v>-6</v>
      </c>
      <c r="H28" s="94">
        <f t="shared" ref="H28" si="10">G28-1</f>
        <v>-7</v>
      </c>
      <c r="I28" s="94">
        <v>-1</v>
      </c>
      <c r="J28" s="324">
        <f>I28-1</f>
        <v>-2</v>
      </c>
      <c r="K28" s="325"/>
      <c r="L28" s="95">
        <f>J28-1</f>
        <v>-3</v>
      </c>
      <c r="M28" s="94">
        <f>L28-1</f>
        <v>-4</v>
      </c>
      <c r="N28" s="94">
        <f>M28-1</f>
        <v>-5</v>
      </c>
      <c r="O28" s="96" t="s">
        <v>26</v>
      </c>
      <c r="P28" s="96" t="s">
        <v>27</v>
      </c>
      <c r="Q28" s="96" t="s">
        <v>28</v>
      </c>
      <c r="R28" s="96" t="s">
        <v>155</v>
      </c>
      <c r="S28" s="96" t="s">
        <v>156</v>
      </c>
    </row>
    <row r="29" spans="1:19" ht="19.5" customHeight="1">
      <c r="A29" s="105">
        <v>14</v>
      </c>
      <c r="B29" s="288" t="s">
        <v>222</v>
      </c>
      <c r="C29" s="289"/>
      <c r="D29" s="103" t="s">
        <v>187</v>
      </c>
      <c r="E29" s="104">
        <v>1</v>
      </c>
      <c r="F29" s="104" t="s">
        <v>235</v>
      </c>
      <c r="G29" s="104">
        <v>0.6</v>
      </c>
      <c r="H29" s="107"/>
      <c r="I29" s="102">
        <f t="shared" si="6"/>
        <v>14</v>
      </c>
      <c r="J29" s="288" t="str">
        <f t="shared" si="6"/>
        <v>Melakukan pengolahan data produksi perkebunan metode VAR dengan R</v>
      </c>
      <c r="K29" s="289"/>
      <c r="L29" s="103" t="str">
        <f t="shared" si="7"/>
        <v>program</v>
      </c>
      <c r="M29" s="103">
        <f t="shared" si="7"/>
        <v>1</v>
      </c>
      <c r="N29" s="104">
        <f t="shared" si="3"/>
        <v>1</v>
      </c>
      <c r="O29" s="105">
        <v>100</v>
      </c>
      <c r="P29" s="105">
        <v>98</v>
      </c>
      <c r="Q29" s="105" t="str">
        <f t="shared" si="4"/>
        <v>II.A.3</v>
      </c>
      <c r="R29" s="105">
        <f t="shared" si="5"/>
        <v>0.6</v>
      </c>
      <c r="S29" s="106"/>
    </row>
    <row r="30" spans="1:19" ht="19.5" customHeight="1">
      <c r="A30" s="105">
        <v>15</v>
      </c>
      <c r="B30" s="288" t="s">
        <v>223</v>
      </c>
      <c r="C30" s="289"/>
      <c r="D30" s="103" t="s">
        <v>149</v>
      </c>
      <c r="E30" s="104">
        <v>13</v>
      </c>
      <c r="F30" s="104"/>
      <c r="G30" s="104"/>
      <c r="H30" s="107"/>
      <c r="I30" s="102">
        <f t="shared" si="6"/>
        <v>15</v>
      </c>
      <c r="J30" s="288" t="str">
        <f t="shared" si="6"/>
        <v>Monitoring dan pemeriksaan KPPT Bulan Juli - Agustus 2021</v>
      </c>
      <c r="K30" s="289"/>
      <c r="L30" s="103" t="str">
        <f t="shared" si="7"/>
        <v>sampel</v>
      </c>
      <c r="M30" s="103">
        <f t="shared" si="7"/>
        <v>13</v>
      </c>
      <c r="N30" s="104">
        <f t="shared" si="3"/>
        <v>13</v>
      </c>
      <c r="O30" s="105">
        <v>100</v>
      </c>
      <c r="P30" s="105">
        <v>98</v>
      </c>
      <c r="Q30" s="105">
        <f t="shared" si="4"/>
        <v>0</v>
      </c>
      <c r="R30" s="105">
        <f t="shared" si="5"/>
        <v>0</v>
      </c>
      <c r="S30" s="106"/>
    </row>
    <row r="31" spans="1:19" ht="19.5" customHeight="1">
      <c r="A31" s="105">
        <v>16</v>
      </c>
      <c r="B31" s="288" t="s">
        <v>225</v>
      </c>
      <c r="C31" s="289"/>
      <c r="D31" s="103" t="s">
        <v>226</v>
      </c>
      <c r="E31" s="104">
        <v>4</v>
      </c>
      <c r="F31" s="104"/>
      <c r="G31" s="104"/>
      <c r="H31" s="107"/>
      <c r="I31" s="102">
        <f t="shared" si="6"/>
        <v>16</v>
      </c>
      <c r="J31" s="288" t="str">
        <f t="shared" si="6"/>
        <v>Membantu assign petugas SITASI di Kab. Kerinci</v>
      </c>
      <c r="K31" s="289"/>
      <c r="L31" s="103" t="str">
        <f t="shared" si="7"/>
        <v>pcl</v>
      </c>
      <c r="M31" s="103">
        <f t="shared" si="7"/>
        <v>4</v>
      </c>
      <c r="N31" s="104">
        <f t="shared" si="3"/>
        <v>4</v>
      </c>
      <c r="O31" s="105">
        <v>100</v>
      </c>
      <c r="P31" s="105">
        <v>98</v>
      </c>
      <c r="Q31" s="105">
        <f t="shared" si="4"/>
        <v>0</v>
      </c>
      <c r="R31" s="105">
        <f t="shared" si="5"/>
        <v>0</v>
      </c>
      <c r="S31" s="106"/>
    </row>
    <row r="32" spans="1:19" ht="19.5" customHeight="1">
      <c r="A32" s="105">
        <v>17</v>
      </c>
      <c r="B32" s="288" t="s">
        <v>212</v>
      </c>
      <c r="C32" s="289"/>
      <c r="D32" s="103" t="s">
        <v>231</v>
      </c>
      <c r="E32" s="104">
        <v>1</v>
      </c>
      <c r="F32" s="104"/>
      <c r="G32" s="104"/>
      <c r="H32" s="107"/>
      <c r="I32" s="102">
        <f t="shared" si="6"/>
        <v>17</v>
      </c>
      <c r="J32" s="288" t="str">
        <f t="shared" si="6"/>
        <v>Membantu menyiapakan acara HSN pemilihan responden terbaik 2021</v>
      </c>
      <c r="K32" s="289"/>
      <c r="L32" s="103" t="str">
        <f t="shared" si="7"/>
        <v>surat</v>
      </c>
      <c r="M32" s="103">
        <f t="shared" si="7"/>
        <v>1</v>
      </c>
      <c r="N32" s="104">
        <f t="shared" si="3"/>
        <v>1</v>
      </c>
      <c r="O32" s="105">
        <v>100</v>
      </c>
      <c r="P32" s="105">
        <v>98</v>
      </c>
      <c r="Q32" s="105">
        <f t="shared" si="4"/>
        <v>0</v>
      </c>
      <c r="R32" s="105">
        <f t="shared" si="5"/>
        <v>0</v>
      </c>
      <c r="S32" s="106"/>
    </row>
    <row r="33" spans="1:19" ht="19.5" customHeight="1">
      <c r="A33" s="105">
        <v>18</v>
      </c>
      <c r="B33" s="288" t="s">
        <v>232</v>
      </c>
      <c r="C33" s="289"/>
      <c r="D33" s="103" t="s">
        <v>35</v>
      </c>
      <c r="E33" s="104" t="s">
        <v>217</v>
      </c>
      <c r="F33" s="104" t="s">
        <v>234</v>
      </c>
      <c r="G33" s="104">
        <v>1</v>
      </c>
      <c r="H33" s="107"/>
      <c r="I33" s="102">
        <f t="shared" si="6"/>
        <v>18</v>
      </c>
      <c r="J33" s="288" t="str">
        <f t="shared" si="6"/>
        <v>Mengikuti webinar IRIO Maluku Utara via zoom tanggal 22 September 2021</v>
      </c>
      <c r="K33" s="289"/>
      <c r="L33" s="103" t="str">
        <f t="shared" si="7"/>
        <v>jam</v>
      </c>
      <c r="M33" s="103" t="str">
        <f t="shared" si="7"/>
        <v>3,5</v>
      </c>
      <c r="N33" s="104" t="str">
        <f t="shared" si="3"/>
        <v>3,5</v>
      </c>
      <c r="O33" s="105">
        <v>100</v>
      </c>
      <c r="P33" s="105">
        <v>98</v>
      </c>
      <c r="Q33" s="105" t="str">
        <f t="shared" si="4"/>
        <v>V.C.3</v>
      </c>
      <c r="R33" s="105">
        <f t="shared" si="5"/>
        <v>1</v>
      </c>
      <c r="S33" s="106"/>
    </row>
    <row r="34" spans="1:19" ht="19.5" customHeight="1">
      <c r="A34" s="105">
        <v>19</v>
      </c>
      <c r="B34" s="288" t="s">
        <v>228</v>
      </c>
      <c r="C34" s="289"/>
      <c r="D34" s="103" t="s">
        <v>35</v>
      </c>
      <c r="E34" s="104">
        <v>6</v>
      </c>
      <c r="F34" s="104" t="s">
        <v>234</v>
      </c>
      <c r="G34" s="104">
        <v>1</v>
      </c>
      <c r="H34" s="107"/>
      <c r="I34" s="102">
        <f t="shared" si="6"/>
        <v>19</v>
      </c>
      <c r="J34" s="288" t="str">
        <f t="shared" si="6"/>
        <v>Mengikuti Seminar Nasional HSN 2021 tanggal 25 September 2021</v>
      </c>
      <c r="K34" s="289"/>
      <c r="L34" s="103" t="str">
        <f t="shared" si="7"/>
        <v>jam</v>
      </c>
      <c r="M34" s="103">
        <f t="shared" si="7"/>
        <v>6</v>
      </c>
      <c r="N34" s="104">
        <f t="shared" si="3"/>
        <v>6</v>
      </c>
      <c r="O34" s="105">
        <v>100</v>
      </c>
      <c r="P34" s="105">
        <v>98</v>
      </c>
      <c r="Q34" s="105" t="str">
        <f t="shared" si="4"/>
        <v>V.C.3</v>
      </c>
      <c r="R34" s="105">
        <f t="shared" si="5"/>
        <v>1</v>
      </c>
      <c r="S34" s="106"/>
    </row>
    <row r="35" spans="1:19" ht="19.5" customHeight="1">
      <c r="A35" s="105">
        <v>20</v>
      </c>
      <c r="B35" s="288" t="s">
        <v>229</v>
      </c>
      <c r="C35" s="289"/>
      <c r="D35" s="103" t="s">
        <v>35</v>
      </c>
      <c r="E35" s="104">
        <v>4</v>
      </c>
      <c r="F35" s="104"/>
      <c r="G35" s="104"/>
      <c r="H35" s="107"/>
      <c r="I35" s="102">
        <f t="shared" si="6"/>
        <v>20</v>
      </c>
      <c r="J35" s="288" t="str">
        <f t="shared" si="6"/>
        <v>Mengikuti upacara HSN di BPS Provinsi Jambi dan sosialisasi tanggal 27 September 2021</v>
      </c>
      <c r="K35" s="289"/>
      <c r="L35" s="103" t="str">
        <f t="shared" si="7"/>
        <v>jam</v>
      </c>
      <c r="M35" s="103">
        <f t="shared" si="7"/>
        <v>4</v>
      </c>
      <c r="N35" s="104">
        <f t="shared" si="3"/>
        <v>4</v>
      </c>
      <c r="O35" s="105">
        <v>100</v>
      </c>
      <c r="P35" s="105">
        <v>98</v>
      </c>
      <c r="Q35" s="105">
        <f t="shared" si="4"/>
        <v>0</v>
      </c>
      <c r="R35" s="105">
        <f t="shared" si="5"/>
        <v>0</v>
      </c>
      <c r="S35" s="106"/>
    </row>
    <row r="36" spans="1:19" ht="34.5" customHeight="1">
      <c r="A36" s="105">
        <v>21</v>
      </c>
      <c r="B36" s="288" t="s">
        <v>230</v>
      </c>
      <c r="C36" s="289"/>
      <c r="D36" s="103" t="s">
        <v>35</v>
      </c>
      <c r="E36" s="104">
        <v>3.5</v>
      </c>
      <c r="F36" s="104" t="s">
        <v>179</v>
      </c>
      <c r="G36" s="104">
        <f>0.015*3</f>
        <v>4.4999999999999998E-2</v>
      </c>
      <c r="H36" s="107"/>
      <c r="I36" s="102">
        <f t="shared" si="6"/>
        <v>21</v>
      </c>
      <c r="J36" s="288" t="str">
        <f t="shared" si="6"/>
        <v>Mengikuti acara knowledge sharing penyusunan metadata kegiatan statistik sektoral 2021 tanggal 23 September 2021</v>
      </c>
      <c r="K36" s="289"/>
      <c r="L36" s="103" t="str">
        <f t="shared" si="7"/>
        <v>jam</v>
      </c>
      <c r="M36" s="103">
        <f t="shared" si="7"/>
        <v>3.5</v>
      </c>
      <c r="N36" s="104">
        <f t="shared" si="3"/>
        <v>3.5</v>
      </c>
      <c r="O36" s="105">
        <v>100</v>
      </c>
      <c r="P36" s="105">
        <v>98</v>
      </c>
      <c r="Q36" s="105" t="str">
        <f t="shared" si="4"/>
        <v>II.A.11</v>
      </c>
      <c r="R36" s="105">
        <f t="shared" si="5"/>
        <v>4.4999999999999998E-2</v>
      </c>
      <c r="S36" s="106"/>
    </row>
    <row r="37" spans="1:19" ht="21.75" customHeight="1">
      <c r="A37" s="105">
        <v>22</v>
      </c>
      <c r="B37" s="288" t="s">
        <v>240</v>
      </c>
      <c r="C37" s="289"/>
      <c r="D37" s="103" t="s">
        <v>35</v>
      </c>
      <c r="E37" s="104">
        <v>17</v>
      </c>
      <c r="F37" s="104" t="s">
        <v>179</v>
      </c>
      <c r="G37" s="104">
        <f>0.015*17</f>
        <v>0.255</v>
      </c>
      <c r="H37" s="107"/>
      <c r="I37" s="102">
        <f t="shared" si="6"/>
        <v>22</v>
      </c>
      <c r="J37" s="288" t="str">
        <f t="shared" si="6"/>
        <v>Mengikuti Briefing KSA dan Survei Ubinan tanggal 28 - 30 September 2021</v>
      </c>
      <c r="K37" s="289"/>
      <c r="L37" s="103" t="str">
        <f t="shared" si="7"/>
        <v>jam</v>
      </c>
      <c r="M37" s="103">
        <f t="shared" si="7"/>
        <v>17</v>
      </c>
      <c r="N37" s="104">
        <f t="shared" si="3"/>
        <v>17</v>
      </c>
      <c r="O37" s="105">
        <v>100</v>
      </c>
      <c r="P37" s="105">
        <v>98</v>
      </c>
      <c r="Q37" s="105" t="str">
        <f t="shared" si="4"/>
        <v>II.A.11</v>
      </c>
      <c r="R37" s="105">
        <f t="shared" si="5"/>
        <v>0.255</v>
      </c>
      <c r="S37" s="106"/>
    </row>
    <row r="38" spans="1:19" ht="16.5" customHeight="1">
      <c r="A38" s="105"/>
      <c r="B38" s="288"/>
      <c r="C38" s="289"/>
      <c r="D38" s="103"/>
      <c r="E38" s="104"/>
      <c r="F38" s="104"/>
      <c r="G38" s="104"/>
      <c r="H38" s="107"/>
      <c r="I38" s="102"/>
      <c r="J38" s="288"/>
      <c r="K38" s="289"/>
      <c r="L38" s="103"/>
      <c r="M38" s="103"/>
      <c r="N38" s="104"/>
      <c r="O38" s="105"/>
      <c r="P38" s="105"/>
      <c r="Q38" s="105"/>
      <c r="R38" s="105"/>
      <c r="S38" s="106"/>
    </row>
    <row r="39" spans="1:19" ht="18" customHeight="1">
      <c r="A39" s="105"/>
      <c r="B39" s="157" t="s">
        <v>63</v>
      </c>
      <c r="C39" s="151"/>
      <c r="D39" s="103"/>
      <c r="E39" s="104"/>
      <c r="F39" s="104"/>
      <c r="G39" s="104"/>
      <c r="H39" s="107"/>
      <c r="I39" s="209"/>
      <c r="J39" s="336" t="s">
        <v>63</v>
      </c>
      <c r="K39" s="337"/>
      <c r="L39" s="210"/>
      <c r="M39" s="211"/>
      <c r="N39" s="211"/>
      <c r="O39" s="212"/>
      <c r="P39" s="212"/>
      <c r="Q39" s="212"/>
      <c r="R39" s="212"/>
      <c r="S39" s="213"/>
    </row>
    <row r="40" spans="1:19" ht="19.5" customHeight="1">
      <c r="A40" s="105">
        <v>1</v>
      </c>
      <c r="B40" s="288" t="s">
        <v>201</v>
      </c>
      <c r="C40" s="289"/>
      <c r="D40" s="103" t="s">
        <v>35</v>
      </c>
      <c r="E40" s="104">
        <v>3</v>
      </c>
      <c r="F40" s="104"/>
      <c r="G40" s="104"/>
      <c r="H40" s="107"/>
      <c r="I40" s="102">
        <f>A40</f>
        <v>1</v>
      </c>
      <c r="J40" s="340" t="str">
        <f>B40</f>
        <v>Mengikuti Rapat Haistis Jambi tanggal 3 September 2021</v>
      </c>
      <c r="K40" s="340"/>
      <c r="L40" s="103" t="str">
        <f>D40</f>
        <v>jam</v>
      </c>
      <c r="M40" s="103">
        <f>E40</f>
        <v>3</v>
      </c>
      <c r="N40" s="104">
        <f>M40</f>
        <v>3</v>
      </c>
      <c r="O40" s="105">
        <v>100</v>
      </c>
      <c r="P40" s="105">
        <v>98</v>
      </c>
      <c r="Q40" s="105">
        <f>F40</f>
        <v>0</v>
      </c>
      <c r="R40" s="105">
        <f>G40</f>
        <v>0</v>
      </c>
      <c r="S40" s="106"/>
    </row>
    <row r="41" spans="1:19" ht="33.75" customHeight="1">
      <c r="A41" s="212">
        <v>2</v>
      </c>
      <c r="B41" s="288" t="s">
        <v>209</v>
      </c>
      <c r="C41" s="289"/>
      <c r="D41" s="210" t="s">
        <v>35</v>
      </c>
      <c r="E41" s="211">
        <v>3</v>
      </c>
      <c r="F41" s="104" t="s">
        <v>179</v>
      </c>
      <c r="G41" s="104">
        <f>0.015*3</f>
        <v>4.4999999999999998E-2</v>
      </c>
      <c r="H41" s="214"/>
      <c r="I41" s="102">
        <f>A41</f>
        <v>2</v>
      </c>
      <c r="J41" s="340" t="str">
        <f>B41</f>
        <v>Mengikuti webinar Sumatera Barat "Tangguh dan Tumbuh dengan Menulis" tanggal 8 September 2021</v>
      </c>
      <c r="K41" s="340"/>
      <c r="L41" s="103" t="str">
        <f t="shared" ref="L41:L43" si="11">D41</f>
        <v>jam</v>
      </c>
      <c r="M41" s="103">
        <f t="shared" ref="M41:M43" si="12">E41</f>
        <v>3</v>
      </c>
      <c r="N41" s="104">
        <f t="shared" ref="N41:N44" si="13">M41</f>
        <v>3</v>
      </c>
      <c r="O41" s="105">
        <v>100</v>
      </c>
      <c r="P41" s="105">
        <v>98</v>
      </c>
      <c r="Q41" s="105" t="str">
        <f t="shared" ref="Q41:Q44" si="14">F41</f>
        <v>II.A.11</v>
      </c>
      <c r="R41" s="105">
        <f t="shared" ref="R41:R44" si="15">G41</f>
        <v>4.4999999999999998E-2</v>
      </c>
      <c r="S41" s="106"/>
    </row>
    <row r="42" spans="1:19" ht="19.5" customHeight="1">
      <c r="A42" s="105">
        <v>3</v>
      </c>
      <c r="B42" s="288" t="s">
        <v>227</v>
      </c>
      <c r="C42" s="289"/>
      <c r="D42" s="210" t="s">
        <v>35</v>
      </c>
      <c r="E42" s="211">
        <v>13.5</v>
      </c>
      <c r="F42" s="104" t="s">
        <v>179</v>
      </c>
      <c r="G42" s="211">
        <f>0.015*E42</f>
        <v>0.20249999999999999</v>
      </c>
      <c r="H42" s="214"/>
      <c r="I42" s="102">
        <f t="shared" ref="I42:I44" si="16">A42</f>
        <v>3</v>
      </c>
      <c r="J42" s="340" t="str">
        <f>B42</f>
        <v>Mengikuti capacity building BPS Prov Sumatera Utara tanggal 21 - 25 September 2021</v>
      </c>
      <c r="K42" s="340"/>
      <c r="L42" s="103" t="str">
        <f t="shared" si="11"/>
        <v>jam</v>
      </c>
      <c r="M42" s="103">
        <f t="shared" si="12"/>
        <v>13.5</v>
      </c>
      <c r="N42" s="104">
        <f t="shared" si="13"/>
        <v>13.5</v>
      </c>
      <c r="O42" s="105">
        <v>100</v>
      </c>
      <c r="P42" s="105">
        <v>98</v>
      </c>
      <c r="Q42" s="105" t="str">
        <f t="shared" si="14"/>
        <v>II.A.11</v>
      </c>
      <c r="R42" s="105">
        <f t="shared" si="15"/>
        <v>0.20249999999999999</v>
      </c>
      <c r="S42" s="106"/>
    </row>
    <row r="43" spans="1:19" ht="19.5" customHeight="1">
      <c r="A43" s="212">
        <v>4</v>
      </c>
      <c r="B43" s="288" t="s">
        <v>218</v>
      </c>
      <c r="C43" s="289"/>
      <c r="D43" s="210" t="s">
        <v>35</v>
      </c>
      <c r="E43" s="211">
        <v>2</v>
      </c>
      <c r="F43" s="104" t="s">
        <v>179</v>
      </c>
      <c r="G43" s="211">
        <f>0.015*2</f>
        <v>0.03</v>
      </c>
      <c r="H43" s="214"/>
      <c r="I43" s="102">
        <f t="shared" si="16"/>
        <v>4</v>
      </c>
      <c r="J43" s="340" t="str">
        <f>B43</f>
        <v>Mengikuti knowledge sharing ANTIK Jogja</v>
      </c>
      <c r="K43" s="340"/>
      <c r="L43" s="103" t="str">
        <f t="shared" si="11"/>
        <v>jam</v>
      </c>
      <c r="M43" s="103">
        <f t="shared" si="12"/>
        <v>2</v>
      </c>
      <c r="N43" s="104">
        <f t="shared" si="13"/>
        <v>2</v>
      </c>
      <c r="O43" s="105">
        <v>100</v>
      </c>
      <c r="P43" s="105">
        <v>98</v>
      </c>
      <c r="Q43" s="105" t="str">
        <f t="shared" si="14"/>
        <v>II.A.11</v>
      </c>
      <c r="R43" s="105">
        <f t="shared" si="15"/>
        <v>0.03</v>
      </c>
      <c r="S43" s="213"/>
    </row>
    <row r="44" spans="1:19" ht="28.5" customHeight="1">
      <c r="A44" s="105">
        <v>5</v>
      </c>
      <c r="B44" s="288" t="s">
        <v>219</v>
      </c>
      <c r="C44" s="289"/>
      <c r="D44" s="210" t="s">
        <v>35</v>
      </c>
      <c r="E44" s="211">
        <v>4</v>
      </c>
      <c r="F44" s="104" t="s">
        <v>234</v>
      </c>
      <c r="G44" s="104">
        <v>1</v>
      </c>
      <c r="H44" s="214"/>
      <c r="I44" s="102">
        <f t="shared" si="16"/>
        <v>5</v>
      </c>
      <c r="J44" s="340" t="str">
        <f>B44</f>
        <v>Mengikuti webinar Bangka Belitung "Memperkuat Potensi Perkebunan" tanggal 14 September 2021</v>
      </c>
      <c r="K44" s="340"/>
      <c r="L44" s="103" t="str">
        <f t="shared" ref="L44" si="17">D44</f>
        <v>jam</v>
      </c>
      <c r="M44" s="103">
        <f t="shared" ref="M44" si="18">E44</f>
        <v>4</v>
      </c>
      <c r="N44" s="104">
        <f t="shared" si="13"/>
        <v>4</v>
      </c>
      <c r="O44" s="105">
        <v>100</v>
      </c>
      <c r="P44" s="105">
        <v>98</v>
      </c>
      <c r="Q44" s="105" t="str">
        <f t="shared" si="14"/>
        <v>V.C.3</v>
      </c>
      <c r="R44" s="105">
        <f t="shared" si="15"/>
        <v>1</v>
      </c>
      <c r="S44" s="213"/>
    </row>
    <row r="45" spans="1:19" ht="13.5" customHeight="1">
      <c r="A45" s="111"/>
      <c r="B45" s="334"/>
      <c r="C45" s="335"/>
      <c r="D45" s="111"/>
      <c r="E45" s="111"/>
      <c r="F45" s="111"/>
      <c r="G45" s="111"/>
      <c r="H45" s="112"/>
      <c r="I45" s="215"/>
      <c r="J45" s="340"/>
      <c r="K45" s="340"/>
      <c r="L45" s="103"/>
      <c r="M45" s="103"/>
      <c r="N45" s="104"/>
      <c r="O45" s="105"/>
      <c r="P45" s="105"/>
      <c r="Q45" s="111"/>
      <c r="R45" s="111"/>
      <c r="S45" s="216"/>
    </row>
    <row r="46" spans="1:19" ht="13.5" customHeight="1">
      <c r="A46" s="311" t="s">
        <v>12</v>
      </c>
      <c r="B46" s="312"/>
      <c r="C46" s="312"/>
      <c r="D46" s="312"/>
      <c r="E46" s="312"/>
      <c r="F46" s="154"/>
      <c r="G46" s="154"/>
      <c r="H46" s="113"/>
      <c r="I46" s="311" t="s">
        <v>29</v>
      </c>
      <c r="J46" s="312"/>
      <c r="K46" s="312"/>
      <c r="L46" s="312"/>
      <c r="M46" s="312"/>
      <c r="N46" s="313"/>
      <c r="O46" s="55">
        <f>AVERAGE(O13:O45)</f>
        <v>100</v>
      </c>
      <c r="P46" s="55">
        <f>AVERAGE(P13:P45)</f>
        <v>98</v>
      </c>
      <c r="Q46" s="79"/>
      <c r="R46" s="79"/>
      <c r="S46" s="273"/>
    </row>
    <row r="47" spans="1:19" ht="13.5" customHeight="1">
      <c r="A47" s="152"/>
      <c r="B47" s="115"/>
      <c r="C47" s="115"/>
      <c r="D47" s="115"/>
      <c r="E47" s="115"/>
      <c r="F47" s="115"/>
      <c r="G47" s="115"/>
      <c r="H47" s="116"/>
      <c r="I47" s="311" t="s">
        <v>30</v>
      </c>
      <c r="J47" s="312"/>
      <c r="K47" s="312"/>
      <c r="L47" s="312"/>
      <c r="M47" s="312"/>
      <c r="N47" s="313"/>
      <c r="O47" s="276">
        <f>AVERAGE(O46:P46)</f>
        <v>99</v>
      </c>
      <c r="P47" s="277"/>
      <c r="Q47" s="80"/>
      <c r="R47" s="80"/>
      <c r="S47" s="274"/>
    </row>
    <row r="48" spans="1:19">
      <c r="A48" s="152"/>
      <c r="B48" s="119" t="s">
        <v>13</v>
      </c>
      <c r="D48" s="115"/>
      <c r="H48" s="116"/>
      <c r="I48" s="152"/>
      <c r="J48" s="115"/>
      <c r="K48" s="115"/>
      <c r="L48" s="153"/>
      <c r="M48" s="152"/>
      <c r="N48" s="152"/>
      <c r="O48" s="118"/>
      <c r="P48" s="118"/>
      <c r="Q48" s="118"/>
      <c r="R48" s="118"/>
      <c r="S48" s="116"/>
    </row>
    <row r="49" spans="1:19">
      <c r="A49" s="152"/>
      <c r="B49" s="115" t="s">
        <v>165</v>
      </c>
      <c r="D49" s="115"/>
      <c r="H49" s="116"/>
      <c r="I49" s="152"/>
      <c r="J49" s="119" t="s">
        <v>31</v>
      </c>
      <c r="K49" s="120"/>
      <c r="L49" s="153"/>
      <c r="M49" s="155"/>
      <c r="N49" s="155"/>
      <c r="O49" s="118"/>
      <c r="P49" s="118"/>
      <c r="Q49" s="118"/>
      <c r="R49" s="118"/>
      <c r="S49" s="116"/>
    </row>
    <row r="50" spans="1:19">
      <c r="A50" s="152"/>
      <c r="B50" s="115"/>
      <c r="C50" s="115"/>
      <c r="D50" s="115"/>
      <c r="E50" s="115"/>
      <c r="F50" s="115"/>
      <c r="G50" s="115"/>
      <c r="H50" s="116"/>
      <c r="I50" s="152"/>
      <c r="J50" s="115" t="s">
        <v>199</v>
      </c>
      <c r="K50" s="152"/>
      <c r="L50" s="153"/>
      <c r="M50" s="155"/>
      <c r="N50" s="155"/>
      <c r="O50" s="118"/>
      <c r="P50" s="118"/>
      <c r="Q50" s="118"/>
      <c r="R50" s="118"/>
      <c r="S50" s="116"/>
    </row>
    <row r="51" spans="1:19">
      <c r="A51" s="152"/>
      <c r="B51" s="331" t="s">
        <v>14</v>
      </c>
      <c r="C51" s="331"/>
      <c r="D51" s="331" t="s">
        <v>15</v>
      </c>
      <c r="E51" s="331"/>
      <c r="F51" s="331"/>
      <c r="G51" s="331"/>
      <c r="H51" s="331"/>
      <c r="I51" s="152"/>
      <c r="J51" s="115"/>
      <c r="K51" s="115"/>
      <c r="L51" s="153"/>
      <c r="M51" s="152"/>
      <c r="N51" s="152"/>
      <c r="O51" s="118"/>
      <c r="P51" s="118"/>
      <c r="Q51" s="118"/>
      <c r="R51" s="118"/>
      <c r="S51" s="116"/>
    </row>
    <row r="52" spans="1:19" ht="32.25" customHeight="1">
      <c r="A52" s="152"/>
      <c r="B52" s="155"/>
      <c r="C52" s="155"/>
      <c r="D52" s="115"/>
      <c r="E52" s="152"/>
      <c r="F52" s="152"/>
      <c r="G52" s="152"/>
      <c r="I52" s="152"/>
      <c r="J52" s="331" t="s">
        <v>14</v>
      </c>
      <c r="K52" s="331"/>
      <c r="L52" s="153"/>
      <c r="M52" s="155"/>
      <c r="N52" s="331" t="s">
        <v>15</v>
      </c>
      <c r="O52" s="331"/>
      <c r="P52" s="331"/>
      <c r="Q52" s="331"/>
      <c r="R52" s="331"/>
      <c r="S52" s="331"/>
    </row>
    <row r="53" spans="1:19">
      <c r="A53" s="152"/>
      <c r="B53" s="333" t="s">
        <v>33</v>
      </c>
      <c r="C53" s="333"/>
      <c r="D53" s="333" t="s">
        <v>206</v>
      </c>
      <c r="E53" s="333"/>
      <c r="F53" s="333"/>
      <c r="G53" s="333"/>
      <c r="H53" s="333"/>
      <c r="I53" s="152"/>
      <c r="J53" s="332"/>
      <c r="K53" s="332"/>
      <c r="L53" s="88"/>
      <c r="M53" s="152"/>
      <c r="N53" s="152"/>
      <c r="O53" s="155"/>
      <c r="P53" s="118"/>
      <c r="Q53" s="118"/>
      <c r="R53" s="118"/>
      <c r="S53" s="116"/>
    </row>
    <row r="54" spans="1:19">
      <c r="B54" s="331" t="s">
        <v>17</v>
      </c>
      <c r="C54" s="331"/>
      <c r="D54" s="330" t="s">
        <v>207</v>
      </c>
      <c r="E54" s="330"/>
      <c r="F54" s="330"/>
      <c r="G54" s="330"/>
      <c r="H54" s="330"/>
      <c r="I54" s="152"/>
      <c r="J54" s="333" t="s">
        <v>33</v>
      </c>
      <c r="K54" s="333"/>
      <c r="L54" s="153"/>
      <c r="M54" s="155"/>
      <c r="N54" s="333" t="s">
        <v>206</v>
      </c>
      <c r="O54" s="333"/>
      <c r="P54" s="333"/>
      <c r="Q54" s="333"/>
      <c r="R54" s="333"/>
      <c r="S54" s="333"/>
    </row>
    <row r="55" spans="1:19">
      <c r="A55" s="152"/>
      <c r="B55" s="115"/>
      <c r="C55" s="115"/>
      <c r="D55" s="115"/>
      <c r="E55" s="116"/>
      <c r="F55" s="116"/>
      <c r="G55" s="116"/>
      <c r="I55" s="152"/>
      <c r="J55" s="331" t="s">
        <v>17</v>
      </c>
      <c r="K55" s="331"/>
      <c r="L55" s="153"/>
      <c r="M55" s="155"/>
      <c r="N55" s="330" t="s">
        <v>207</v>
      </c>
      <c r="O55" s="330"/>
      <c r="P55" s="330"/>
      <c r="Q55" s="330"/>
      <c r="R55" s="330"/>
      <c r="S55" s="330"/>
    </row>
  </sheetData>
  <mergeCells count="119">
    <mergeCell ref="A7:B7"/>
    <mergeCell ref="A9:A10"/>
    <mergeCell ref="B9:C10"/>
    <mergeCell ref="D9:D10"/>
    <mergeCell ref="E9:E10"/>
    <mergeCell ref="A6:B6"/>
    <mergeCell ref="P1:S1"/>
    <mergeCell ref="A2:H2"/>
    <mergeCell ref="I2:S2"/>
    <mergeCell ref="A4:B4"/>
    <mergeCell ref="A5:B5"/>
    <mergeCell ref="S9:S10"/>
    <mergeCell ref="B15:C15"/>
    <mergeCell ref="J15:K15"/>
    <mergeCell ref="P9:P10"/>
    <mergeCell ref="Q9:Q10"/>
    <mergeCell ref="R9:R10"/>
    <mergeCell ref="J12:K12"/>
    <mergeCell ref="B13:C13"/>
    <mergeCell ref="J13:K13"/>
    <mergeCell ref="B14:C14"/>
    <mergeCell ref="J14:K14"/>
    <mergeCell ref="B11:C11"/>
    <mergeCell ref="J11:K11"/>
    <mergeCell ref="G9:G10"/>
    <mergeCell ref="H9:H10"/>
    <mergeCell ref="I9:I10"/>
    <mergeCell ref="J9:K10"/>
    <mergeCell ref="L9:L10"/>
    <mergeCell ref="M9:O9"/>
    <mergeCell ref="F9:F10"/>
    <mergeCell ref="B19:C19"/>
    <mergeCell ref="J19:K19"/>
    <mergeCell ref="B20:C20"/>
    <mergeCell ref="J20:K20"/>
    <mergeCell ref="B21:C21"/>
    <mergeCell ref="J21:K21"/>
    <mergeCell ref="B16:C16"/>
    <mergeCell ref="J16:K16"/>
    <mergeCell ref="B17:C17"/>
    <mergeCell ref="J17:K17"/>
    <mergeCell ref="B18:C18"/>
    <mergeCell ref="J18:K18"/>
    <mergeCell ref="B25:C25"/>
    <mergeCell ref="J25:K25"/>
    <mergeCell ref="B29:C29"/>
    <mergeCell ref="J29:K29"/>
    <mergeCell ref="B30:C30"/>
    <mergeCell ref="J30:K30"/>
    <mergeCell ref="B22:C22"/>
    <mergeCell ref="J22:K22"/>
    <mergeCell ref="B23:C23"/>
    <mergeCell ref="J23:K23"/>
    <mergeCell ref="B24:C24"/>
    <mergeCell ref="J24:K24"/>
    <mergeCell ref="B31:C31"/>
    <mergeCell ref="J31:K31"/>
    <mergeCell ref="B32:C32"/>
    <mergeCell ref="J32:K32"/>
    <mergeCell ref="B33:C33"/>
    <mergeCell ref="J33:K33"/>
    <mergeCell ref="B37:C37"/>
    <mergeCell ref="J37:K37"/>
    <mergeCell ref="B41:C41"/>
    <mergeCell ref="B34:C34"/>
    <mergeCell ref="J34:K34"/>
    <mergeCell ref="B35:C35"/>
    <mergeCell ref="J35:K35"/>
    <mergeCell ref="B36:C36"/>
    <mergeCell ref="J36:K36"/>
    <mergeCell ref="B38:C38"/>
    <mergeCell ref="J38:K38"/>
    <mergeCell ref="J39:K39"/>
    <mergeCell ref="B40:C40"/>
    <mergeCell ref="J40:K40"/>
    <mergeCell ref="J41:K41"/>
    <mergeCell ref="S46:S47"/>
    <mergeCell ref="A46:E46"/>
    <mergeCell ref="I47:N47"/>
    <mergeCell ref="O47:P47"/>
    <mergeCell ref="B45:C45"/>
    <mergeCell ref="I46:N46"/>
    <mergeCell ref="B43:C43"/>
    <mergeCell ref="J43:K43"/>
    <mergeCell ref="B42:C42"/>
    <mergeCell ref="B44:C44"/>
    <mergeCell ref="J42:K42"/>
    <mergeCell ref="J44:K44"/>
    <mergeCell ref="J45:K45"/>
    <mergeCell ref="N55:S55"/>
    <mergeCell ref="B51:C51"/>
    <mergeCell ref="D51:H51"/>
    <mergeCell ref="J52:K52"/>
    <mergeCell ref="N52:S52"/>
    <mergeCell ref="J53:K53"/>
    <mergeCell ref="B53:C53"/>
    <mergeCell ref="D53:H53"/>
    <mergeCell ref="J54:K54"/>
    <mergeCell ref="N54:S54"/>
    <mergeCell ref="B54:C54"/>
    <mergeCell ref="D54:H54"/>
    <mergeCell ref="J55:K55"/>
    <mergeCell ref="L26:L27"/>
    <mergeCell ref="M26:O26"/>
    <mergeCell ref="P26:P27"/>
    <mergeCell ref="Q26:Q27"/>
    <mergeCell ref="R26:R27"/>
    <mergeCell ref="S26:S27"/>
    <mergeCell ref="B28:C28"/>
    <mergeCell ref="J28:K28"/>
    <mergeCell ref="A26:A27"/>
    <mergeCell ref="B26:C27"/>
    <mergeCell ref="D26:D27"/>
    <mergeCell ref="E26:E27"/>
    <mergeCell ref="F26:F27"/>
    <mergeCell ref="G26:G27"/>
    <mergeCell ref="H26:H27"/>
    <mergeCell ref="I26:I27"/>
    <mergeCell ref="J26:K27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8" orientation="landscape" horizontalDpi="4294967293" r:id="rId1"/>
  <rowBreaks count="1" manualBreakCount="1">
    <brk id="25" max="18" man="1"/>
  </rowBreaks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jan21</vt:lpstr>
      <vt:lpstr>feb21</vt:lpstr>
      <vt:lpstr>mar21</vt:lpstr>
      <vt:lpstr>apr21</vt:lpstr>
      <vt:lpstr>mei21</vt:lpstr>
      <vt:lpstr>jun21</vt:lpstr>
      <vt:lpstr>jul21</vt:lpstr>
      <vt:lpstr>agust21</vt:lpstr>
      <vt:lpstr>sept21</vt:lpstr>
      <vt:lpstr>okt21</vt:lpstr>
      <vt:lpstr>nov21</vt:lpstr>
      <vt:lpstr>des21</vt:lpstr>
      <vt:lpstr>jan22</vt:lpstr>
      <vt:lpstr>febr22</vt:lpstr>
      <vt:lpstr>mar22</vt:lpstr>
      <vt:lpstr>apr22</vt:lpstr>
      <vt:lpstr>mei22</vt:lpstr>
      <vt:lpstr>jun22</vt:lpstr>
      <vt:lpstr>jul22</vt:lpstr>
      <vt:lpstr>agus22</vt:lpstr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2022-03-21T08:17:04Z</cp:lastPrinted>
  <dcterms:created xsi:type="dcterms:W3CDTF">2020-05-11T02:59:24Z</dcterms:created>
  <dcterms:modified xsi:type="dcterms:W3CDTF">2022-08-31T01:33:26Z</dcterms:modified>
</cp:coreProperties>
</file>