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5.0.233\htdocs\Sikemasgawai\Kompilasi Kabkot\"/>
    </mc:Choice>
  </mc:AlternateContent>
  <bookViews>
    <workbookView xWindow="0" yWindow="0" windowWidth="20490" windowHeight="7755" activeTab="1"/>
  </bookViews>
  <sheets>
    <sheet name="mst_pegawai" sheetId="1" r:id="rId1"/>
    <sheet name="mst_pegawai kompilasi" sheetId="23" r:id="rId2"/>
    <sheet name="Kerinci" sheetId="11" r:id="rId3"/>
    <sheet name="mst_golongan" sheetId="2" r:id="rId4"/>
    <sheet name="dash_fungsional" sheetId="3" r:id="rId5"/>
    <sheet name="mst_jabatanstruk" sheetId="6" r:id="rId6"/>
    <sheet name="mst_pendidikan" sheetId="7" r:id="rId7"/>
    <sheet name="mst_es3" sheetId="9" r:id="rId8"/>
    <sheet name="mst_es4" sheetId="10" r:id="rId9"/>
    <sheet name="Merangin" sheetId="12" r:id="rId10"/>
    <sheet name="Sarolangun" sheetId="13" r:id="rId11"/>
    <sheet name="Batang Hari" sheetId="14" r:id="rId12"/>
    <sheet name="Muaro Jambi" sheetId="15" r:id="rId13"/>
    <sheet name="Tanjab Timur" sheetId="16" r:id="rId14"/>
    <sheet name="Tanjab Barat" sheetId="17" r:id="rId15"/>
    <sheet name="Tebo" sheetId="18" r:id="rId16"/>
    <sheet name="Bungo" sheetId="19" r:id="rId17"/>
    <sheet name="Kota Jambi" sheetId="20" r:id="rId18"/>
    <sheet name="Kota Sei Penuh" sheetId="21" r:id="rId19"/>
  </sheets>
  <definedNames>
    <definedName name="_xlnm._FilterDatabase" localSheetId="2" hidden="1">Kerinci!$A$1:$X$386</definedName>
    <definedName name="_xlnm._FilterDatabase" localSheetId="1" hidden="1">'mst_pegawai kompilasi'!$A$1:$S$325</definedName>
    <definedName name="_xlnm.Print_Area" localSheetId="11">'Batang Hari'!$A$6:$K$36</definedName>
    <definedName name="_xlnm.Print_Area" localSheetId="16">Bungo!$A$6:$K$50</definedName>
    <definedName name="_xlnm.Print_Area" localSheetId="2">Kerinci!$A$1:$K$408</definedName>
    <definedName name="_xlnm.Print_Area" localSheetId="17">'Kota Jambi'!$A$6:$K$44</definedName>
    <definedName name="_xlnm.Print_Area" localSheetId="18">'Kota Sei Penuh'!$A$1:$K$37</definedName>
    <definedName name="_xlnm.Print_Area" localSheetId="9">Merangin!$A$1:$K$54</definedName>
    <definedName name="_xlnm.Print_Area" localSheetId="12">'Muaro Jambi'!$A$6:$K$41</definedName>
    <definedName name="_xlnm.Print_Area" localSheetId="10">Sarolangun!$A$8:$K$39</definedName>
    <definedName name="_xlnm.Print_Area" localSheetId="14">'Tanjab Barat'!$A$6:$K$46</definedName>
    <definedName name="_xlnm.Print_Area" localSheetId="13">'Tanjab Timur'!$A$6:$K$39</definedName>
    <definedName name="_xlnm.Print_Area" localSheetId="15">Tebo!$A$6:$K$44</definedName>
    <definedName name="_xlnm.Print_Titles" localSheetId="11">'Batang Hari'!$1:$5</definedName>
    <definedName name="_xlnm.Print_Titles" localSheetId="16">Bungo!$1:$5</definedName>
    <definedName name="_xlnm.Print_Titles" localSheetId="2">Kerinci!$1:$3</definedName>
    <definedName name="_xlnm.Print_Titles" localSheetId="17">'Kota Jambi'!$1:$5</definedName>
    <definedName name="_xlnm.Print_Titles" localSheetId="18">'Kota Sei Penuh'!$4:$5</definedName>
    <definedName name="_xlnm.Print_Titles" localSheetId="9">Merangin!$4:$5</definedName>
    <definedName name="_xlnm.Print_Titles" localSheetId="12">'Muaro Jambi'!$1:$5</definedName>
    <definedName name="_xlnm.Print_Titles" localSheetId="10">Sarolangun!$3:$7</definedName>
    <definedName name="_xlnm.Print_Titles" localSheetId="14">'Tanjab Barat'!$1:$5</definedName>
    <definedName name="_xlnm.Print_Titles" localSheetId="13">'Tanjab Timur'!$1:$5</definedName>
    <definedName name="_xlnm.Print_Titles" localSheetId="15">Tebo!$1:$5</definedName>
  </definedNames>
  <calcPr calcId="152511"/>
</workbook>
</file>

<file path=xl/calcChain.xml><?xml version="1.0" encoding="utf-8"?>
<calcChain xmlns="http://schemas.openxmlformats.org/spreadsheetml/2006/main">
  <c r="AE386" i="11" l="1"/>
  <c r="AD386" i="11"/>
  <c r="AF386" i="11" s="1"/>
  <c r="AC386" i="11"/>
  <c r="AA386" i="11"/>
  <c r="Z386" i="11"/>
  <c r="Y386" i="11"/>
  <c r="AB386" i="11" s="1"/>
  <c r="AE385" i="11"/>
  <c r="AD385" i="11"/>
  <c r="AC385" i="11"/>
  <c r="AA385" i="11"/>
  <c r="Z385" i="11"/>
  <c r="Y385" i="11"/>
  <c r="AB385" i="11" s="1"/>
  <c r="AE384" i="11"/>
  <c r="AD384" i="11"/>
  <c r="AC384" i="11"/>
  <c r="AA384" i="11"/>
  <c r="Z384" i="11"/>
  <c r="Y384" i="11"/>
  <c r="AB384" i="11" s="1"/>
  <c r="AE383" i="11"/>
  <c r="AD383" i="11"/>
  <c r="AC383" i="11"/>
  <c r="AA383" i="11"/>
  <c r="Z383" i="11"/>
  <c r="Y383" i="11"/>
  <c r="AB383" i="11" s="1"/>
  <c r="AE381" i="11"/>
  <c r="AD381" i="11"/>
  <c r="AC381" i="11"/>
  <c r="AA381" i="11"/>
  <c r="Z381" i="11"/>
  <c r="Y381" i="11"/>
  <c r="AB381" i="11" s="1"/>
  <c r="AE380" i="11"/>
  <c r="AD380" i="11"/>
  <c r="AC380" i="11"/>
  <c r="AA380" i="11"/>
  <c r="Z380" i="11"/>
  <c r="Y380" i="11"/>
  <c r="AE378" i="11"/>
  <c r="AD378" i="11"/>
  <c r="AC378" i="11"/>
  <c r="AA378" i="11"/>
  <c r="Z378" i="11"/>
  <c r="Y378" i="11"/>
  <c r="AE377" i="11"/>
  <c r="AD377" i="11"/>
  <c r="AC377" i="11"/>
  <c r="AA377" i="11"/>
  <c r="Z377" i="11"/>
  <c r="Y377" i="11"/>
  <c r="AB377" i="11" s="1"/>
  <c r="AE376" i="11"/>
  <c r="AD376" i="11"/>
  <c r="AC376" i="11"/>
  <c r="AA376" i="11"/>
  <c r="Z376" i="11"/>
  <c r="Y376" i="11"/>
  <c r="AB376" i="11" s="1"/>
  <c r="AE374" i="11"/>
  <c r="AD374" i="11"/>
  <c r="AC374" i="11"/>
  <c r="AA374" i="11"/>
  <c r="Z374" i="11"/>
  <c r="Y374" i="11"/>
  <c r="AE373" i="11"/>
  <c r="AD373" i="11"/>
  <c r="AC373" i="11"/>
  <c r="AA373" i="11"/>
  <c r="Z373" i="11"/>
  <c r="Y373" i="11"/>
  <c r="AE371" i="11"/>
  <c r="AD371" i="11"/>
  <c r="AC371" i="11"/>
  <c r="AA371" i="11"/>
  <c r="Z371" i="11"/>
  <c r="Y371" i="11"/>
  <c r="AB371" i="11" s="1"/>
  <c r="AE370" i="11"/>
  <c r="AD370" i="11"/>
  <c r="AC370" i="11"/>
  <c r="AA370" i="11"/>
  <c r="Z370" i="11"/>
  <c r="Y370" i="11"/>
  <c r="AB370" i="11" s="1"/>
  <c r="AE369" i="11"/>
  <c r="AD369" i="11"/>
  <c r="AC369" i="11"/>
  <c r="AA369" i="11"/>
  <c r="Z369" i="11"/>
  <c r="Y369" i="11"/>
  <c r="AE367" i="11"/>
  <c r="AD367" i="11"/>
  <c r="AC367" i="11"/>
  <c r="AA367" i="11"/>
  <c r="Z367" i="11"/>
  <c r="Y367" i="11"/>
  <c r="AE366" i="11"/>
  <c r="AD366" i="11"/>
  <c r="AC366" i="11"/>
  <c r="AA366" i="11"/>
  <c r="Z366" i="11"/>
  <c r="Y366" i="11"/>
  <c r="AB366" i="11" s="1"/>
  <c r="AE364" i="11"/>
  <c r="AD364" i="11"/>
  <c r="AC364" i="11"/>
  <c r="AA364" i="11"/>
  <c r="Z364" i="11"/>
  <c r="Y364" i="11"/>
  <c r="AB364" i="11" s="1"/>
  <c r="AE363" i="11"/>
  <c r="AD363" i="11"/>
  <c r="AC363" i="11"/>
  <c r="AA363" i="11"/>
  <c r="Z363" i="11"/>
  <c r="Y363" i="11"/>
  <c r="AE362" i="11"/>
  <c r="AD362" i="11"/>
  <c r="AC362" i="11"/>
  <c r="AA362" i="11"/>
  <c r="Z362" i="11"/>
  <c r="Y362" i="11"/>
  <c r="AE360" i="11"/>
  <c r="AD360" i="11"/>
  <c r="AC360" i="11"/>
  <c r="AA360" i="11"/>
  <c r="Z360" i="11"/>
  <c r="Y360" i="11"/>
  <c r="AB360" i="11" s="1"/>
  <c r="AE358" i="11"/>
  <c r="AD358" i="11"/>
  <c r="AC358" i="11"/>
  <c r="AA358" i="11"/>
  <c r="Z358" i="11"/>
  <c r="Y358" i="11"/>
  <c r="AB358" i="11" s="1"/>
  <c r="AE352" i="11"/>
  <c r="AD352" i="11"/>
  <c r="AC352" i="11"/>
  <c r="AA352" i="11"/>
  <c r="Z352" i="11"/>
  <c r="Y352" i="11"/>
  <c r="AE351" i="11"/>
  <c r="AD351" i="11"/>
  <c r="AC351" i="11"/>
  <c r="AA351" i="11"/>
  <c r="Z351" i="11"/>
  <c r="Y351" i="11"/>
  <c r="AE350" i="11"/>
  <c r="AD350" i="11"/>
  <c r="AC350" i="11"/>
  <c r="AA350" i="11"/>
  <c r="Z350" i="11"/>
  <c r="Y350" i="11"/>
  <c r="AB350" i="11" s="1"/>
  <c r="AE349" i="11"/>
  <c r="AD349" i="11"/>
  <c r="AC349" i="11"/>
  <c r="AA349" i="11"/>
  <c r="Z349" i="11"/>
  <c r="Y349" i="11"/>
  <c r="AB349" i="11" s="1"/>
  <c r="AE348" i="11"/>
  <c r="AD348" i="11"/>
  <c r="AC348" i="11"/>
  <c r="AA348" i="11"/>
  <c r="Z348" i="11"/>
  <c r="Y348" i="11"/>
  <c r="AE346" i="11"/>
  <c r="AD346" i="11"/>
  <c r="AC346" i="11"/>
  <c r="AA346" i="11"/>
  <c r="Z346" i="11"/>
  <c r="Y346" i="11"/>
  <c r="AE345" i="11"/>
  <c r="AD345" i="11"/>
  <c r="AC345" i="11"/>
  <c r="AA345" i="11"/>
  <c r="Z345" i="11"/>
  <c r="Y345" i="11"/>
  <c r="AB345" i="11" s="1"/>
  <c r="AE344" i="11"/>
  <c r="AD344" i="11"/>
  <c r="AC344" i="11"/>
  <c r="AA344" i="11"/>
  <c r="Z344" i="11"/>
  <c r="Y344" i="11"/>
  <c r="AB344" i="11" s="1"/>
  <c r="AE342" i="11"/>
  <c r="AD342" i="11"/>
  <c r="AC342" i="11"/>
  <c r="AA342" i="11"/>
  <c r="Z342" i="11"/>
  <c r="Y342" i="11"/>
  <c r="AE340" i="11"/>
  <c r="AD340" i="11"/>
  <c r="AC340" i="11"/>
  <c r="AA340" i="11"/>
  <c r="Z340" i="11"/>
  <c r="Y340" i="11"/>
  <c r="AE339" i="11"/>
  <c r="AD339" i="11"/>
  <c r="AC339" i="11"/>
  <c r="AA339" i="11"/>
  <c r="Z339" i="11"/>
  <c r="Y339" i="11"/>
  <c r="AB339" i="11" s="1"/>
  <c r="AE338" i="11"/>
  <c r="AD338" i="11"/>
  <c r="AC338" i="11"/>
  <c r="AA338" i="11"/>
  <c r="Z338" i="11"/>
  <c r="Y338" i="11"/>
  <c r="AB338" i="11" s="1"/>
  <c r="AE336" i="11"/>
  <c r="AD336" i="11"/>
  <c r="AC336" i="11"/>
  <c r="AA336" i="11"/>
  <c r="Z336" i="11"/>
  <c r="Y336" i="11"/>
  <c r="AE335" i="11"/>
  <c r="AD335" i="11"/>
  <c r="AC335" i="11"/>
  <c r="AA335" i="11"/>
  <c r="Z335" i="11"/>
  <c r="Y335" i="11"/>
  <c r="AE334" i="11"/>
  <c r="AD334" i="11"/>
  <c r="AC334" i="11"/>
  <c r="AA334" i="11"/>
  <c r="Z334" i="11"/>
  <c r="Y334" i="11"/>
  <c r="AB334" i="11" s="1"/>
  <c r="AE333" i="11"/>
  <c r="AD333" i="11"/>
  <c r="AC333" i="11"/>
  <c r="AA333" i="11"/>
  <c r="Z333" i="11"/>
  <c r="Y333" i="11"/>
  <c r="AB333" i="11" s="1"/>
  <c r="AE332" i="11"/>
  <c r="AD332" i="11"/>
  <c r="AC332" i="11"/>
  <c r="AA332" i="11"/>
  <c r="Z332" i="11"/>
  <c r="Y332" i="11"/>
  <c r="AE330" i="11"/>
  <c r="AD330" i="11"/>
  <c r="AC330" i="11"/>
  <c r="AA330" i="11"/>
  <c r="Z330" i="11"/>
  <c r="Y330" i="11"/>
  <c r="AE329" i="11"/>
  <c r="AD329" i="11"/>
  <c r="AC329" i="11"/>
  <c r="AA329" i="11"/>
  <c r="Z329" i="11"/>
  <c r="Y329" i="11"/>
  <c r="AB329" i="11" s="1"/>
  <c r="AE327" i="11"/>
  <c r="AD327" i="11"/>
  <c r="AC327" i="11"/>
  <c r="AA327" i="11"/>
  <c r="Z327" i="11"/>
  <c r="Y327" i="11"/>
  <c r="AB327" i="11" s="1"/>
  <c r="AE326" i="11"/>
  <c r="AD326" i="11"/>
  <c r="AC326" i="11"/>
  <c r="AA326" i="11"/>
  <c r="Z326" i="11"/>
  <c r="Y326" i="11"/>
  <c r="AE325" i="11"/>
  <c r="AD325" i="11"/>
  <c r="AF325" i="11" s="1"/>
  <c r="AC325" i="11"/>
  <c r="AA325" i="11"/>
  <c r="Z325" i="11"/>
  <c r="Y325" i="11"/>
  <c r="AE323" i="11"/>
  <c r="AD323" i="11"/>
  <c r="AC323" i="11"/>
  <c r="AF323" i="11" s="1"/>
  <c r="AA323" i="11"/>
  <c r="Z323" i="11"/>
  <c r="Y323" i="11"/>
  <c r="AE322" i="11"/>
  <c r="AD322" i="11"/>
  <c r="AC322" i="11"/>
  <c r="AF322" i="11" s="1"/>
  <c r="AA322" i="11"/>
  <c r="Z322" i="11"/>
  <c r="Y322" i="11"/>
  <c r="AE321" i="11"/>
  <c r="AD321" i="11"/>
  <c r="AC321" i="11"/>
  <c r="AF321" i="11" s="1"/>
  <c r="AA321" i="11"/>
  <c r="Z321" i="11"/>
  <c r="Y321" i="11"/>
  <c r="AF307" i="11"/>
  <c r="AE307" i="11"/>
  <c r="AD307" i="11"/>
  <c r="AC307" i="11"/>
  <c r="AA307" i="11"/>
  <c r="Z307" i="11"/>
  <c r="Y307" i="11"/>
  <c r="AB307" i="11" s="1"/>
  <c r="AE306" i="11"/>
  <c r="AF306" i="11" s="1"/>
  <c r="AD306" i="11"/>
  <c r="AC306" i="11"/>
  <c r="AA306" i="11"/>
  <c r="Z306" i="11"/>
  <c r="Y306" i="11"/>
  <c r="AF305" i="11"/>
  <c r="AE305" i="11"/>
  <c r="AD305" i="11"/>
  <c r="AC305" i="11"/>
  <c r="AA305" i="11"/>
  <c r="Z305" i="11"/>
  <c r="Y305" i="11"/>
  <c r="AB305" i="11" s="1"/>
  <c r="AE304" i="11"/>
  <c r="AD304" i="11"/>
  <c r="AC304" i="11"/>
  <c r="AF304" i="11" s="1"/>
  <c r="AA304" i="11"/>
  <c r="Z304" i="11"/>
  <c r="Y304" i="11"/>
  <c r="AE303" i="11"/>
  <c r="AD303" i="11"/>
  <c r="AF303" i="11" s="1"/>
  <c r="AC303" i="11"/>
  <c r="AA303" i="11"/>
  <c r="Z303" i="11"/>
  <c r="Y303" i="11"/>
  <c r="AE301" i="11"/>
  <c r="AD301" i="11"/>
  <c r="AC301" i="11"/>
  <c r="AF301" i="11" s="1"/>
  <c r="AA301" i="11"/>
  <c r="Z301" i="11"/>
  <c r="Y301" i="11"/>
  <c r="AE300" i="11"/>
  <c r="AD300" i="11"/>
  <c r="AC300" i="11"/>
  <c r="AF300" i="11" s="1"/>
  <c r="AA300" i="11"/>
  <c r="Z300" i="11"/>
  <c r="Y300" i="11"/>
  <c r="AE299" i="11"/>
  <c r="AD299" i="11"/>
  <c r="AC299" i="11"/>
  <c r="AF299" i="11" s="1"/>
  <c r="AA299" i="11"/>
  <c r="Z299" i="11"/>
  <c r="Y299" i="11"/>
  <c r="AF298" i="11"/>
  <c r="AE298" i="11"/>
  <c r="AD298" i="11"/>
  <c r="AC298" i="11"/>
  <c r="AA298" i="11"/>
  <c r="Z298" i="11"/>
  <c r="Y298" i="11"/>
  <c r="AB298" i="11" s="1"/>
  <c r="AE296" i="11"/>
  <c r="AF296" i="11" s="1"/>
  <c r="AD296" i="11"/>
  <c r="AC296" i="11"/>
  <c r="AA296" i="11"/>
  <c r="Z296" i="11"/>
  <c r="Y296" i="11"/>
  <c r="AF295" i="11"/>
  <c r="AE295" i="11"/>
  <c r="AD295" i="11"/>
  <c r="AC295" i="11"/>
  <c r="AA295" i="11"/>
  <c r="Z295" i="11"/>
  <c r="Y295" i="11"/>
  <c r="AB295" i="11" s="1"/>
  <c r="AE293" i="11"/>
  <c r="AD293" i="11"/>
  <c r="AC293" i="11"/>
  <c r="AF293" i="11" s="1"/>
  <c r="AA293" i="11"/>
  <c r="Z293" i="11"/>
  <c r="Y293" i="11"/>
  <c r="AE292" i="11"/>
  <c r="AD292" i="11"/>
  <c r="AF292" i="11" s="1"/>
  <c r="AC292" i="11"/>
  <c r="AA292" i="11"/>
  <c r="Z292" i="11"/>
  <c r="Y292" i="11"/>
  <c r="AE291" i="11"/>
  <c r="AD291" i="11"/>
  <c r="AC291" i="11"/>
  <c r="AF291" i="11" s="1"/>
  <c r="AA291" i="11"/>
  <c r="Z291" i="11"/>
  <c r="Y291" i="11"/>
  <c r="AE289" i="11"/>
  <c r="AD289" i="11"/>
  <c r="AC289" i="11"/>
  <c r="AF289" i="11" s="1"/>
  <c r="AA289" i="11"/>
  <c r="Z289" i="11"/>
  <c r="Y289" i="11"/>
  <c r="AE288" i="11"/>
  <c r="AD288" i="11"/>
  <c r="AC288" i="11"/>
  <c r="AF288" i="11" s="1"/>
  <c r="AA288" i="11"/>
  <c r="Z288" i="11"/>
  <c r="Y288" i="11"/>
  <c r="AF287" i="11"/>
  <c r="AE287" i="11"/>
  <c r="AD287" i="11"/>
  <c r="AC287" i="11"/>
  <c r="AA287" i="11"/>
  <c r="Z287" i="11"/>
  <c r="Y287" i="11"/>
  <c r="AB287" i="11" s="1"/>
  <c r="AE285" i="11"/>
  <c r="AF285" i="11" s="1"/>
  <c r="AD285" i="11"/>
  <c r="AC285" i="11"/>
  <c r="AA285" i="11"/>
  <c r="Z285" i="11"/>
  <c r="Y285" i="11"/>
  <c r="AF284" i="11"/>
  <c r="AE284" i="11"/>
  <c r="AD284" i="11"/>
  <c r="AC284" i="11"/>
  <c r="AA284" i="11"/>
  <c r="Z284" i="11"/>
  <c r="Y284" i="11"/>
  <c r="AB284" i="11" s="1"/>
  <c r="AE283" i="11"/>
  <c r="AD283" i="11"/>
  <c r="AC283" i="11"/>
  <c r="AF283" i="11" s="1"/>
  <c r="AA283" i="11"/>
  <c r="Z283" i="11"/>
  <c r="Y283" i="11"/>
  <c r="AE282" i="11"/>
  <c r="AD282" i="11"/>
  <c r="AF282" i="11" s="1"/>
  <c r="AC282" i="11"/>
  <c r="AA282" i="11"/>
  <c r="Z282" i="11"/>
  <c r="Y282" i="11"/>
  <c r="AE280" i="11"/>
  <c r="AD280" i="11"/>
  <c r="AC280" i="11"/>
  <c r="AF280" i="11" s="1"/>
  <c r="AA280" i="11"/>
  <c r="Z280" i="11"/>
  <c r="Y280" i="11"/>
  <c r="AE279" i="11"/>
  <c r="AD279" i="11"/>
  <c r="AC279" i="11"/>
  <c r="AF279" i="11" s="1"/>
  <c r="AA279" i="11"/>
  <c r="Z279" i="11"/>
  <c r="Y279" i="11"/>
  <c r="AE278" i="11"/>
  <c r="AD278" i="11"/>
  <c r="AC278" i="11"/>
  <c r="AF278" i="11" s="1"/>
  <c r="AA278" i="11"/>
  <c r="Z278" i="11"/>
  <c r="Y278" i="11"/>
  <c r="AE276" i="11"/>
  <c r="AD276" i="11"/>
  <c r="AF276" i="11" s="1"/>
  <c r="AC276" i="11"/>
  <c r="AA276" i="11"/>
  <c r="Z276" i="11"/>
  <c r="Y276" i="11"/>
  <c r="AB276" i="11" s="1"/>
  <c r="AE274" i="11"/>
  <c r="AD274" i="11"/>
  <c r="AC274" i="11"/>
  <c r="AF274" i="11" s="1"/>
  <c r="AA274" i="11"/>
  <c r="Z274" i="11"/>
  <c r="Y274" i="11"/>
  <c r="AF263" i="11"/>
  <c r="AE263" i="11"/>
  <c r="AD263" i="11"/>
  <c r="AC263" i="11"/>
  <c r="AA263" i="11"/>
  <c r="Z263" i="11"/>
  <c r="Y263" i="11"/>
  <c r="AB263" i="11" s="1"/>
  <c r="AE262" i="11"/>
  <c r="AD262" i="11"/>
  <c r="AC262" i="11"/>
  <c r="AF262" i="11" s="1"/>
  <c r="AA262" i="11"/>
  <c r="Z262" i="11"/>
  <c r="Y262" i="11"/>
  <c r="AE261" i="11"/>
  <c r="AD261" i="11"/>
  <c r="AF261" i="11" s="1"/>
  <c r="AC261" i="11"/>
  <c r="AA261" i="11"/>
  <c r="Z261" i="11"/>
  <c r="Y261" i="11"/>
  <c r="AB261" i="11" s="1"/>
  <c r="AE259" i="11"/>
  <c r="AD259" i="11"/>
  <c r="AC259" i="11"/>
  <c r="AF259" i="11" s="1"/>
  <c r="AA259" i="11"/>
  <c r="Z259" i="11"/>
  <c r="Y259" i="11"/>
  <c r="AE258" i="11"/>
  <c r="AD258" i="11"/>
  <c r="AF258" i="11" s="1"/>
  <c r="AC258" i="11"/>
  <c r="AA258" i="11"/>
  <c r="Z258" i="11"/>
  <c r="Y258" i="11"/>
  <c r="AE256" i="11"/>
  <c r="AD256" i="11"/>
  <c r="AC256" i="11"/>
  <c r="AA256" i="11"/>
  <c r="Z256" i="11"/>
  <c r="Y256" i="11"/>
  <c r="AE255" i="11"/>
  <c r="AD255" i="11"/>
  <c r="AF255" i="11" s="1"/>
  <c r="AC255" i="11"/>
  <c r="AA255" i="11"/>
  <c r="Z255" i="11"/>
  <c r="Y255" i="11"/>
  <c r="AB255" i="11" s="1"/>
  <c r="AE253" i="11"/>
  <c r="AD253" i="11"/>
  <c r="AC253" i="11"/>
  <c r="AF253" i="11" s="1"/>
  <c r="AA253" i="11"/>
  <c r="Z253" i="11"/>
  <c r="Y253" i="11"/>
  <c r="AF252" i="11"/>
  <c r="AE252" i="11"/>
  <c r="AD252" i="11"/>
  <c r="AC252" i="11"/>
  <c r="AA252" i="11"/>
  <c r="Z252" i="11"/>
  <c r="Y252" i="11"/>
  <c r="AB252" i="11" s="1"/>
  <c r="AE250" i="11"/>
  <c r="AD250" i="11"/>
  <c r="AC250" i="11"/>
  <c r="AF250" i="11" s="1"/>
  <c r="AA250" i="11"/>
  <c r="Z250" i="11"/>
  <c r="Y250" i="11"/>
  <c r="AF249" i="11"/>
  <c r="AE249" i="11"/>
  <c r="AD249" i="11"/>
  <c r="AC249" i="11"/>
  <c r="AA249" i="11"/>
  <c r="Z249" i="11"/>
  <c r="Y249" i="11"/>
  <c r="AB249" i="11" s="1"/>
  <c r="AE248" i="11"/>
  <c r="AD248" i="11"/>
  <c r="AC248" i="11"/>
  <c r="AF248" i="11" s="1"/>
  <c r="AA248" i="11"/>
  <c r="Z248" i="11"/>
  <c r="Y248" i="11"/>
  <c r="AE247" i="11"/>
  <c r="AD247" i="11"/>
  <c r="AF247" i="11" s="1"/>
  <c r="AC247" i="11"/>
  <c r="AA247" i="11"/>
  <c r="Z247" i="11"/>
  <c r="Y247" i="11"/>
  <c r="AE245" i="11"/>
  <c r="AD245" i="11"/>
  <c r="AC245" i="11"/>
  <c r="AF245" i="11" s="1"/>
  <c r="AA245" i="11"/>
  <c r="Z245" i="11"/>
  <c r="Y245" i="11"/>
  <c r="AB245" i="11" s="1"/>
  <c r="AE244" i="11"/>
  <c r="AD244" i="11"/>
  <c r="AC244" i="11"/>
  <c r="AF244" i="11" s="1"/>
  <c r="AA244" i="11"/>
  <c r="Z244" i="11"/>
  <c r="Y244" i="11"/>
  <c r="AB244" i="11" s="1"/>
  <c r="AE243" i="11"/>
  <c r="AD243" i="11"/>
  <c r="AC243" i="11"/>
  <c r="AA243" i="11"/>
  <c r="Z243" i="11"/>
  <c r="Y243" i="11"/>
  <c r="AE242" i="11"/>
  <c r="AD242" i="11"/>
  <c r="AC242" i="11"/>
  <c r="AF242" i="11" s="1"/>
  <c r="AA242" i="11"/>
  <c r="Z242" i="11"/>
  <c r="Y242" i="11"/>
  <c r="AE240" i="11"/>
  <c r="AD240" i="11"/>
  <c r="AC240" i="11"/>
  <c r="AF240" i="11" s="1"/>
  <c r="AA240" i="11"/>
  <c r="Z240" i="11"/>
  <c r="Y240" i="11"/>
  <c r="AB240" i="11" s="1"/>
  <c r="AE239" i="11"/>
  <c r="AD239" i="11"/>
  <c r="AC239" i="11"/>
  <c r="AF239" i="11" s="1"/>
  <c r="AA239" i="11"/>
  <c r="Z239" i="11"/>
  <c r="Y239" i="11"/>
  <c r="AB239" i="11" s="1"/>
  <c r="AE237" i="11"/>
  <c r="AD237" i="11"/>
  <c r="AC237" i="11"/>
  <c r="AA237" i="11"/>
  <c r="Z237" i="11"/>
  <c r="Y237" i="11"/>
  <c r="AE235" i="11"/>
  <c r="AD235" i="11"/>
  <c r="AC235" i="11"/>
  <c r="AF235" i="11" s="1"/>
  <c r="AA235" i="11"/>
  <c r="Z235" i="11"/>
  <c r="Y235" i="11"/>
  <c r="AE227" i="11"/>
  <c r="AD227" i="11"/>
  <c r="AC227" i="11"/>
  <c r="AF227" i="11" s="1"/>
  <c r="AA227" i="11"/>
  <c r="Z227" i="11"/>
  <c r="Y227" i="11"/>
  <c r="AB227" i="11" s="1"/>
  <c r="AE226" i="11"/>
  <c r="AD226" i="11"/>
  <c r="AC226" i="11"/>
  <c r="AF226" i="11" s="1"/>
  <c r="AA226" i="11"/>
  <c r="Z226" i="11"/>
  <c r="Y226" i="11"/>
  <c r="AB226" i="11" s="1"/>
  <c r="AE225" i="11"/>
  <c r="AD225" i="11"/>
  <c r="AC225" i="11"/>
  <c r="AA225" i="11"/>
  <c r="Z225" i="11"/>
  <c r="Y225" i="11"/>
  <c r="AE224" i="11"/>
  <c r="AD224" i="11"/>
  <c r="AC224" i="11"/>
  <c r="AF224" i="11" s="1"/>
  <c r="AA224" i="11"/>
  <c r="Z224" i="11"/>
  <c r="Y224" i="11"/>
  <c r="AE223" i="11"/>
  <c r="AD223" i="11"/>
  <c r="AC223" i="11"/>
  <c r="AF223" i="11" s="1"/>
  <c r="AA223" i="11"/>
  <c r="Z223" i="11"/>
  <c r="Y223" i="11"/>
  <c r="AB223" i="11" s="1"/>
  <c r="AE222" i="11"/>
  <c r="AD222" i="11"/>
  <c r="AC222" i="11"/>
  <c r="AF222" i="11" s="1"/>
  <c r="AA222" i="11"/>
  <c r="Z222" i="11"/>
  <c r="Y222" i="11"/>
  <c r="AE221" i="11"/>
  <c r="AD221" i="11"/>
  <c r="AC221" i="11"/>
  <c r="AA221" i="11"/>
  <c r="Z221" i="11"/>
  <c r="Y221" i="11"/>
  <c r="AE219" i="11"/>
  <c r="AD219" i="11"/>
  <c r="AC219" i="11"/>
  <c r="AF219" i="11" s="1"/>
  <c r="AA219" i="11"/>
  <c r="Z219" i="11"/>
  <c r="Y219" i="11"/>
  <c r="AE218" i="11"/>
  <c r="AD218" i="11"/>
  <c r="AC218" i="11"/>
  <c r="AA218" i="11"/>
  <c r="Z218" i="11"/>
  <c r="Y218" i="11"/>
  <c r="AB218" i="11" s="1"/>
  <c r="AE216" i="11"/>
  <c r="AD216" i="11"/>
  <c r="AC216" i="11"/>
  <c r="AA216" i="11"/>
  <c r="Z216" i="11"/>
  <c r="Y216" i="11"/>
  <c r="AE215" i="11"/>
  <c r="AD215" i="11"/>
  <c r="AC215" i="11"/>
  <c r="AA215" i="11"/>
  <c r="Z215" i="11"/>
  <c r="Y215" i="11"/>
  <c r="AE214" i="11"/>
  <c r="AD214" i="11"/>
  <c r="AC214" i="11"/>
  <c r="AF214" i="11" s="1"/>
  <c r="AA214" i="11"/>
  <c r="Z214" i="11"/>
  <c r="Y214" i="11"/>
  <c r="AE212" i="11"/>
  <c r="AD212" i="11"/>
  <c r="AC212" i="11"/>
  <c r="AA212" i="11"/>
  <c r="Z212" i="11"/>
  <c r="Y212" i="11"/>
  <c r="AB212" i="11" s="1"/>
  <c r="AE211" i="11"/>
  <c r="AD211" i="11"/>
  <c r="AC211" i="11"/>
  <c r="AA211" i="11"/>
  <c r="Z211" i="11"/>
  <c r="Y211" i="11"/>
  <c r="AE210" i="11"/>
  <c r="AD210" i="11"/>
  <c r="AC210" i="11"/>
  <c r="AA210" i="11"/>
  <c r="Z210" i="11"/>
  <c r="Y210" i="11"/>
  <c r="AE208" i="11"/>
  <c r="AD208" i="11"/>
  <c r="AC208" i="11"/>
  <c r="AF208" i="11" s="1"/>
  <c r="AA208" i="11"/>
  <c r="Z208" i="11"/>
  <c r="Y208" i="11"/>
  <c r="AE207" i="11"/>
  <c r="AD207" i="11"/>
  <c r="AC207" i="11"/>
  <c r="AA207" i="11"/>
  <c r="Z207" i="11"/>
  <c r="Y207" i="11"/>
  <c r="AB207" i="11" s="1"/>
  <c r="AE205" i="11"/>
  <c r="AD205" i="11"/>
  <c r="AC205" i="11"/>
  <c r="AA205" i="11"/>
  <c r="Z205" i="11"/>
  <c r="Y205" i="11"/>
  <c r="AE204" i="11"/>
  <c r="AD204" i="11"/>
  <c r="AC204" i="11"/>
  <c r="AA204" i="11"/>
  <c r="Z204" i="11"/>
  <c r="Y204" i="11"/>
  <c r="AE203" i="11"/>
  <c r="AD203" i="11"/>
  <c r="AC203" i="11"/>
  <c r="AF203" i="11" s="1"/>
  <c r="AA203" i="11"/>
  <c r="Z203" i="11"/>
  <c r="Y203" i="11"/>
  <c r="AE202" i="11"/>
  <c r="AD202" i="11"/>
  <c r="AC202" i="11"/>
  <c r="AA202" i="11"/>
  <c r="Z202" i="11"/>
  <c r="Y202" i="11"/>
  <c r="AB202" i="11" s="1"/>
  <c r="AE200" i="11"/>
  <c r="AD200" i="11"/>
  <c r="AC200" i="11"/>
  <c r="AA200" i="11"/>
  <c r="Z200" i="11"/>
  <c r="Y200" i="11"/>
  <c r="AE199" i="11"/>
  <c r="AD199" i="11"/>
  <c r="AC199" i="11"/>
  <c r="AA199" i="11"/>
  <c r="Z199" i="11"/>
  <c r="Y199" i="11"/>
  <c r="AE198" i="11"/>
  <c r="AD198" i="11"/>
  <c r="AC198" i="11"/>
  <c r="AF198" i="11" s="1"/>
  <c r="AA198" i="11"/>
  <c r="Z198" i="11"/>
  <c r="Y198" i="11"/>
  <c r="AE196" i="11"/>
  <c r="AD196" i="11"/>
  <c r="AC196" i="11"/>
  <c r="AA196" i="11"/>
  <c r="Z196" i="11"/>
  <c r="Y196" i="11"/>
  <c r="AB196" i="11" s="1"/>
  <c r="AE194" i="11"/>
  <c r="AD194" i="11"/>
  <c r="AC194" i="11"/>
  <c r="AA194" i="11"/>
  <c r="Z194" i="11"/>
  <c r="Y194" i="11"/>
  <c r="AE192" i="11"/>
  <c r="AD192" i="11"/>
  <c r="AC192" i="11"/>
  <c r="AA192" i="11"/>
  <c r="Z192" i="11"/>
  <c r="Y192" i="11"/>
  <c r="AE191" i="11"/>
  <c r="AD191" i="11"/>
  <c r="AC191" i="11"/>
  <c r="AF191" i="11" s="1"/>
  <c r="AA191" i="11"/>
  <c r="Z191" i="11"/>
  <c r="Y191" i="11"/>
  <c r="AE190" i="11"/>
  <c r="AD190" i="11"/>
  <c r="AC190" i="11"/>
  <c r="AA190" i="11"/>
  <c r="Z190" i="11"/>
  <c r="AB190" i="11" s="1"/>
  <c r="Y190" i="11"/>
  <c r="AE189" i="11"/>
  <c r="AD189" i="11"/>
  <c r="AC189" i="11"/>
  <c r="AA189" i="11"/>
  <c r="Z189" i="11"/>
  <c r="Y189" i="11"/>
  <c r="AB189" i="11" s="1"/>
  <c r="AE188" i="11"/>
  <c r="AD188" i="11"/>
  <c r="AC188" i="11"/>
  <c r="AA188" i="11"/>
  <c r="Z188" i="11"/>
  <c r="Y188" i="11"/>
  <c r="AB188" i="11" s="1"/>
  <c r="AE187" i="11"/>
  <c r="AD187" i="11"/>
  <c r="AC187" i="11"/>
  <c r="AB187" i="11"/>
  <c r="AA187" i="11"/>
  <c r="Z187" i="11"/>
  <c r="Y187" i="11"/>
  <c r="AE186" i="11"/>
  <c r="AD186" i="11"/>
  <c r="AC186" i="11"/>
  <c r="AB186" i="11"/>
  <c r="AA186" i="11"/>
  <c r="Z186" i="11"/>
  <c r="Y186" i="11"/>
  <c r="AE185" i="11"/>
  <c r="AD185" i="11"/>
  <c r="AC185" i="11"/>
  <c r="AF185" i="11" s="1"/>
  <c r="AA185" i="11"/>
  <c r="Z185" i="11"/>
  <c r="Y185" i="11"/>
  <c r="AB185" i="11" s="1"/>
  <c r="AE184" i="11"/>
  <c r="AD184" i="11"/>
  <c r="AC184" i="11"/>
  <c r="AF184" i="11" s="1"/>
  <c r="AB184" i="11"/>
  <c r="AA184" i="11"/>
  <c r="Z184" i="11"/>
  <c r="Y184" i="11"/>
  <c r="AE183" i="11"/>
  <c r="AD183" i="11"/>
  <c r="AC183" i="11"/>
  <c r="AA183" i="11"/>
  <c r="AB183" i="11" s="1"/>
  <c r="Z183" i="11"/>
  <c r="Y183" i="11"/>
  <c r="AE181" i="11"/>
  <c r="AD181" i="11"/>
  <c r="AC181" i="11"/>
  <c r="AA181" i="11"/>
  <c r="Z181" i="11"/>
  <c r="AB181" i="11" s="1"/>
  <c r="Y181" i="11"/>
  <c r="AE180" i="11"/>
  <c r="AD180" i="11"/>
  <c r="AC180" i="11"/>
  <c r="AA180" i="11"/>
  <c r="Z180" i="11"/>
  <c r="Y180" i="11"/>
  <c r="AB180" i="11" s="1"/>
  <c r="AE178" i="11"/>
  <c r="AD178" i="11"/>
  <c r="AC178" i="11"/>
  <c r="AA178" i="11"/>
  <c r="Z178" i="11"/>
  <c r="Y178" i="11"/>
  <c r="AB178" i="11" s="1"/>
  <c r="AE177" i="11"/>
  <c r="AD177" i="11"/>
  <c r="AC177" i="11"/>
  <c r="AB177" i="11"/>
  <c r="AA177" i="11"/>
  <c r="Z177" i="11"/>
  <c r="Y177" i="11"/>
  <c r="AE175" i="11"/>
  <c r="AD175" i="11"/>
  <c r="AC175" i="11"/>
  <c r="AB175" i="11"/>
  <c r="AA175" i="11"/>
  <c r="Z175" i="11"/>
  <c r="Y175" i="11"/>
  <c r="AE174" i="11"/>
  <c r="AD174" i="11"/>
  <c r="AC174" i="11"/>
  <c r="AF174" i="11" s="1"/>
  <c r="AA174" i="11"/>
  <c r="Z174" i="11"/>
  <c r="Y174" i="11"/>
  <c r="AB174" i="11" s="1"/>
  <c r="AE172" i="11"/>
  <c r="AD172" i="11"/>
  <c r="AC172" i="11"/>
  <c r="AF172" i="11" s="1"/>
  <c r="AB172" i="11"/>
  <c r="AA172" i="11"/>
  <c r="Z172" i="11"/>
  <c r="Y172" i="11"/>
  <c r="AE171" i="11"/>
  <c r="AD171" i="11"/>
  <c r="AC171" i="11"/>
  <c r="AA171" i="11"/>
  <c r="AB171" i="11" s="1"/>
  <c r="Z171" i="11"/>
  <c r="Y171" i="11"/>
  <c r="AE169" i="11"/>
  <c r="AD169" i="11"/>
  <c r="AC169" i="11"/>
  <c r="AA169" i="11"/>
  <c r="Z169" i="11"/>
  <c r="AB169" i="11" s="1"/>
  <c r="Y169" i="11"/>
  <c r="AE168" i="11"/>
  <c r="AD168" i="11"/>
  <c r="AC168" i="11"/>
  <c r="AA168" i="11"/>
  <c r="Z168" i="11"/>
  <c r="Y168" i="11"/>
  <c r="AB168" i="11" s="1"/>
  <c r="AE166" i="11"/>
  <c r="AD166" i="11"/>
  <c r="AC166" i="11"/>
  <c r="AA166" i="11"/>
  <c r="Z166" i="11"/>
  <c r="Y166" i="11"/>
  <c r="AB166" i="11" s="1"/>
  <c r="AE165" i="11"/>
  <c r="AD165" i="11"/>
  <c r="AC165" i="11"/>
  <c r="AB165" i="11"/>
  <c r="AA165" i="11"/>
  <c r="Z165" i="11"/>
  <c r="Y165" i="11"/>
  <c r="AE164" i="11"/>
  <c r="AD164" i="11"/>
  <c r="AC164" i="11"/>
  <c r="AB164" i="11"/>
  <c r="AA164" i="11"/>
  <c r="Z164" i="11"/>
  <c r="Y164" i="11"/>
  <c r="AE162" i="11"/>
  <c r="AD162" i="11"/>
  <c r="AC162" i="11"/>
  <c r="AF162" i="11" s="1"/>
  <c r="AA162" i="11"/>
  <c r="Z162" i="11"/>
  <c r="Y162" i="11"/>
  <c r="AB162" i="11" s="1"/>
  <c r="AE160" i="11"/>
  <c r="AD160" i="11"/>
  <c r="AC160" i="11"/>
  <c r="AF160" i="11" s="1"/>
  <c r="AB160" i="11"/>
  <c r="AA160" i="11"/>
  <c r="Z160" i="11"/>
  <c r="Y160" i="11"/>
  <c r="AE159" i="11"/>
  <c r="AD159" i="11"/>
  <c r="AC159" i="11"/>
  <c r="AA159" i="11"/>
  <c r="AB159" i="11" s="1"/>
  <c r="Z159" i="11"/>
  <c r="Y159" i="11"/>
  <c r="AE158" i="11"/>
  <c r="AD158" i="11"/>
  <c r="AC158" i="11"/>
  <c r="AA158" i="11"/>
  <c r="Z158" i="11"/>
  <c r="AB158" i="11" s="1"/>
  <c r="Y158" i="11"/>
  <c r="AE157" i="11"/>
  <c r="AD157" i="11"/>
  <c r="AC157" i="11"/>
  <c r="AA157" i="11"/>
  <c r="Z157" i="11"/>
  <c r="Y157" i="11"/>
  <c r="AB157" i="11" s="1"/>
  <c r="AE155" i="11"/>
  <c r="AD155" i="11"/>
  <c r="AC155" i="11"/>
  <c r="AA155" i="11"/>
  <c r="Z155" i="11"/>
  <c r="Y155" i="11"/>
  <c r="AB155" i="11" s="1"/>
  <c r="AE154" i="11"/>
  <c r="AD154" i="11"/>
  <c r="AC154" i="11"/>
  <c r="AB154" i="11"/>
  <c r="AA154" i="11"/>
  <c r="Z154" i="11"/>
  <c r="Y154" i="11"/>
  <c r="AE153" i="11"/>
  <c r="AF153" i="11" s="1"/>
  <c r="AD153" i="11"/>
  <c r="AC153" i="11"/>
  <c r="AB153" i="11"/>
  <c r="AA153" i="11"/>
  <c r="Z153" i="11"/>
  <c r="Y153" i="11"/>
  <c r="AE151" i="11"/>
  <c r="AF151" i="11" s="1"/>
  <c r="AD151" i="11"/>
  <c r="AC151" i="11"/>
  <c r="AB151" i="11"/>
  <c r="AA151" i="11"/>
  <c r="Z151" i="11"/>
  <c r="Y151" i="11"/>
  <c r="AE150" i="11"/>
  <c r="AF150" i="11" s="1"/>
  <c r="AD150" i="11"/>
  <c r="AC150" i="11"/>
  <c r="AB150" i="11"/>
  <c r="AA150" i="11"/>
  <c r="Z150" i="11"/>
  <c r="Y150" i="11"/>
  <c r="AE148" i="11"/>
  <c r="AF148" i="11" s="1"/>
  <c r="AD148" i="11"/>
  <c r="AC148" i="11"/>
  <c r="AB148" i="11"/>
  <c r="AA148" i="11"/>
  <c r="Z148" i="11"/>
  <c r="Y148" i="11"/>
  <c r="AE147" i="11"/>
  <c r="AF147" i="11" s="1"/>
  <c r="AD147" i="11"/>
  <c r="AC147" i="11"/>
  <c r="AB147" i="11"/>
  <c r="AA147" i="11"/>
  <c r="Z147" i="11"/>
  <c r="Y147" i="11"/>
  <c r="AE145" i="11"/>
  <c r="AF145" i="11" s="1"/>
  <c r="AD145" i="11"/>
  <c r="AC145" i="11"/>
  <c r="AB145" i="11"/>
  <c r="AA145" i="11"/>
  <c r="Z145" i="11"/>
  <c r="Y145" i="11"/>
  <c r="AE144" i="11"/>
  <c r="AF144" i="11" s="1"/>
  <c r="AD144" i="11"/>
  <c r="AC144" i="11"/>
  <c r="AB144" i="11"/>
  <c r="AA144" i="11"/>
  <c r="Z144" i="11"/>
  <c r="Y144" i="11"/>
  <c r="AE143" i="11"/>
  <c r="AF143" i="11" s="1"/>
  <c r="AD143" i="11"/>
  <c r="AC143" i="11"/>
  <c r="AB143" i="11"/>
  <c r="AA143" i="11"/>
  <c r="Z143" i="11"/>
  <c r="Y143" i="11"/>
  <c r="AE142" i="11"/>
  <c r="AF142" i="11" s="1"/>
  <c r="AD142" i="11"/>
  <c r="AC142" i="11"/>
  <c r="AB142" i="11"/>
  <c r="AA142" i="11"/>
  <c r="Z142" i="11"/>
  <c r="Y142" i="11"/>
  <c r="AE140" i="11"/>
  <c r="AF140" i="11" s="1"/>
  <c r="AD140" i="11"/>
  <c r="AC140" i="11"/>
  <c r="AB140" i="11"/>
  <c r="AA140" i="11"/>
  <c r="Z140" i="11"/>
  <c r="Y140" i="11"/>
  <c r="AE139" i="11"/>
  <c r="AF139" i="11" s="1"/>
  <c r="AD139" i="11"/>
  <c r="AC139" i="11"/>
  <c r="AB139" i="11"/>
  <c r="AA139" i="11"/>
  <c r="Z139" i="11"/>
  <c r="Y139" i="11"/>
  <c r="AE138" i="11"/>
  <c r="AF138" i="11" s="1"/>
  <c r="AD138" i="11"/>
  <c r="AC138" i="11"/>
  <c r="AB138" i="11"/>
  <c r="AA138" i="11"/>
  <c r="Z138" i="11"/>
  <c r="Y138" i="11"/>
  <c r="AE136" i="11"/>
  <c r="AF136" i="11" s="1"/>
  <c r="AD136" i="11"/>
  <c r="AC136" i="11"/>
  <c r="AB136" i="11"/>
  <c r="AA136" i="11"/>
  <c r="Z136" i="11"/>
  <c r="Y136" i="11"/>
  <c r="AE135" i="11"/>
  <c r="AF135" i="11" s="1"/>
  <c r="AD135" i="11"/>
  <c r="AC135" i="11"/>
  <c r="AB135" i="11"/>
  <c r="AA135" i="11"/>
  <c r="Z135" i="11"/>
  <c r="Y135" i="11"/>
  <c r="AE133" i="11"/>
  <c r="AF133" i="11" s="1"/>
  <c r="AD133" i="11"/>
  <c r="AC133" i="11"/>
  <c r="AB133" i="11"/>
  <c r="AA133" i="11"/>
  <c r="Z133" i="11"/>
  <c r="Y133" i="11"/>
  <c r="AE128" i="11"/>
  <c r="AF128" i="11" s="1"/>
  <c r="AD128" i="11"/>
  <c r="AC128" i="11"/>
  <c r="AA128" i="11"/>
  <c r="Z128" i="11"/>
  <c r="AB128" i="11" s="1"/>
  <c r="Y128" i="11"/>
  <c r="AE127" i="11"/>
  <c r="AF127" i="11" s="1"/>
  <c r="AD127" i="11"/>
  <c r="AC127" i="11"/>
  <c r="AA127" i="11"/>
  <c r="Z127" i="11"/>
  <c r="AB127" i="11" s="1"/>
  <c r="Y127" i="11"/>
  <c r="AE126" i="11"/>
  <c r="AF126" i="11" s="1"/>
  <c r="AD126" i="11"/>
  <c r="AC126" i="11"/>
  <c r="AA126" i="11"/>
  <c r="Z126" i="11"/>
  <c r="AB126" i="11" s="1"/>
  <c r="Y126" i="11"/>
  <c r="AE125" i="11"/>
  <c r="AF125" i="11" s="1"/>
  <c r="AD125" i="11"/>
  <c r="AC125" i="11"/>
  <c r="AA125" i="11"/>
  <c r="Z125" i="11"/>
  <c r="AB125" i="11" s="1"/>
  <c r="Y125" i="11"/>
  <c r="AE124" i="11"/>
  <c r="AF124" i="11" s="1"/>
  <c r="AD124" i="11"/>
  <c r="AC124" i="11"/>
  <c r="AA124" i="11"/>
  <c r="Z124" i="11"/>
  <c r="AB124" i="11" s="1"/>
  <c r="Y124" i="11"/>
  <c r="AE122" i="11"/>
  <c r="AF122" i="11" s="1"/>
  <c r="AD122" i="11"/>
  <c r="AC122" i="11"/>
  <c r="AA122" i="11"/>
  <c r="Z122" i="11"/>
  <c r="AB122" i="11" s="1"/>
  <c r="Y122" i="11"/>
  <c r="AE121" i="11"/>
  <c r="AF121" i="11" s="1"/>
  <c r="AD121" i="11"/>
  <c r="AC121" i="11"/>
  <c r="AA121" i="11"/>
  <c r="Z121" i="11"/>
  <c r="AB121" i="11" s="1"/>
  <c r="Y121" i="11"/>
  <c r="AE120" i="11"/>
  <c r="AF120" i="11" s="1"/>
  <c r="AD120" i="11"/>
  <c r="AC120" i="11"/>
  <c r="AA120" i="11"/>
  <c r="Z120" i="11"/>
  <c r="AB120" i="11" s="1"/>
  <c r="Y120" i="11"/>
  <c r="AE118" i="11"/>
  <c r="AD118" i="11"/>
  <c r="AC118" i="11"/>
  <c r="AF118" i="11" s="1"/>
  <c r="AA118" i="11"/>
  <c r="Z118" i="11"/>
  <c r="AB118" i="11" s="1"/>
  <c r="Y118" i="11"/>
  <c r="AE117" i="11"/>
  <c r="AD117" i="11"/>
  <c r="AC117" i="11"/>
  <c r="AF117" i="11" s="1"/>
  <c r="AA117" i="11"/>
  <c r="Z117" i="11"/>
  <c r="Y117" i="11"/>
  <c r="AB117" i="11" s="1"/>
  <c r="AE116" i="11"/>
  <c r="AD116" i="11"/>
  <c r="AC116" i="11"/>
  <c r="AA116" i="11"/>
  <c r="Z116" i="11"/>
  <c r="Y116" i="11"/>
  <c r="AB116" i="11" s="1"/>
  <c r="AE114" i="11"/>
  <c r="AD114" i="11"/>
  <c r="AC114" i="11"/>
  <c r="AA114" i="11"/>
  <c r="Z114" i="11"/>
  <c r="Y114" i="11"/>
  <c r="AB114" i="11" s="1"/>
  <c r="AE113" i="11"/>
  <c r="AD113" i="11"/>
  <c r="AC113" i="11"/>
  <c r="AF113" i="11" s="1"/>
  <c r="AA113" i="11"/>
  <c r="Z113" i="11"/>
  <c r="Y113" i="11"/>
  <c r="AB113" i="11" s="1"/>
  <c r="AE111" i="11"/>
  <c r="AD111" i="11"/>
  <c r="AC111" i="11"/>
  <c r="AF111" i="11" s="1"/>
  <c r="AA111" i="11"/>
  <c r="Z111" i="11"/>
  <c r="Y111" i="11"/>
  <c r="AB111" i="11" s="1"/>
  <c r="AE110" i="11"/>
  <c r="AD110" i="11"/>
  <c r="AC110" i="11"/>
  <c r="AA110" i="11"/>
  <c r="Z110" i="11"/>
  <c r="Y110" i="11"/>
  <c r="AB110" i="11" s="1"/>
  <c r="AE108" i="11"/>
  <c r="AD108" i="11"/>
  <c r="AC108" i="11"/>
  <c r="AA108" i="11"/>
  <c r="Z108" i="11"/>
  <c r="Y108" i="11"/>
  <c r="AB108" i="11" s="1"/>
  <c r="AE107" i="11"/>
  <c r="AD107" i="11"/>
  <c r="AC107" i="11"/>
  <c r="AF107" i="11" s="1"/>
  <c r="AA107" i="11"/>
  <c r="Z107" i="11"/>
  <c r="Y107" i="11"/>
  <c r="AB107" i="11" s="1"/>
  <c r="AE105" i="11"/>
  <c r="AD105" i="11"/>
  <c r="AC105" i="11"/>
  <c r="AF105" i="11" s="1"/>
  <c r="AA105" i="11"/>
  <c r="Z105" i="11"/>
  <c r="Y105" i="11"/>
  <c r="AB105" i="11" s="1"/>
  <c r="AE104" i="11"/>
  <c r="AD104" i="11"/>
  <c r="AC104" i="11"/>
  <c r="AA104" i="11"/>
  <c r="Z104" i="11"/>
  <c r="Y104" i="11"/>
  <c r="AB104" i="11" s="1"/>
  <c r="AE102" i="11"/>
  <c r="AD102" i="11"/>
  <c r="AC102" i="11"/>
  <c r="AA102" i="11"/>
  <c r="Z102" i="11"/>
  <c r="Y102" i="11"/>
  <c r="AB102" i="11" s="1"/>
  <c r="AE100" i="11"/>
  <c r="AD100" i="11"/>
  <c r="AC100" i="11"/>
  <c r="AF100" i="11" s="1"/>
  <c r="AA100" i="11"/>
  <c r="Z100" i="11"/>
  <c r="Y100" i="11"/>
  <c r="AB100" i="11" s="1"/>
  <c r="AE94" i="11"/>
  <c r="AD94" i="11"/>
  <c r="AC94" i="11"/>
  <c r="AF94" i="11" s="1"/>
  <c r="AA94" i="11"/>
  <c r="Z94" i="11"/>
  <c r="Y94" i="11"/>
  <c r="AB94" i="11" s="1"/>
  <c r="AE93" i="11"/>
  <c r="AD93" i="11"/>
  <c r="AC93" i="11"/>
  <c r="AA93" i="11"/>
  <c r="Z93" i="11"/>
  <c r="Y93" i="11"/>
  <c r="AB93" i="11" s="1"/>
  <c r="AE92" i="11"/>
  <c r="AD92" i="11"/>
  <c r="AC92" i="11"/>
  <c r="AA92" i="11"/>
  <c r="Z92" i="11"/>
  <c r="Y92" i="11"/>
  <c r="AB92" i="11" s="1"/>
  <c r="AE91" i="11"/>
  <c r="AD91" i="11"/>
  <c r="AC91" i="11"/>
  <c r="AF91" i="11" s="1"/>
  <c r="AA91" i="11"/>
  <c r="Z91" i="11"/>
  <c r="Y91" i="11"/>
  <c r="AB91" i="11" s="1"/>
  <c r="AE90" i="11"/>
  <c r="AD90" i="11"/>
  <c r="AC90" i="11"/>
  <c r="AF90" i="11" s="1"/>
  <c r="AA90" i="11"/>
  <c r="Z90" i="11"/>
  <c r="Y90" i="11"/>
  <c r="AB90" i="11" s="1"/>
  <c r="AE88" i="11"/>
  <c r="AD88" i="11"/>
  <c r="AC88" i="11"/>
  <c r="AA88" i="11"/>
  <c r="Z88" i="11"/>
  <c r="Y88" i="11"/>
  <c r="AB88" i="11" s="1"/>
  <c r="AE87" i="11"/>
  <c r="AD87" i="11"/>
  <c r="AC87" i="11"/>
  <c r="AA87" i="11"/>
  <c r="Z87" i="11"/>
  <c r="Y87" i="11"/>
  <c r="AB87" i="11" s="1"/>
  <c r="AE85" i="11"/>
  <c r="AD85" i="11"/>
  <c r="AC85" i="11"/>
  <c r="AF85" i="11" s="1"/>
  <c r="AA85" i="11"/>
  <c r="Z85" i="11"/>
  <c r="Y85" i="11"/>
  <c r="AB85" i="11" s="1"/>
  <c r="AE84" i="11"/>
  <c r="AD84" i="11"/>
  <c r="AC84" i="11"/>
  <c r="AF84" i="11" s="1"/>
  <c r="AA84" i="11"/>
  <c r="Z84" i="11"/>
  <c r="Y84" i="11"/>
  <c r="AB84" i="11" s="1"/>
  <c r="AE83" i="11"/>
  <c r="AD83" i="11"/>
  <c r="AC83" i="11"/>
  <c r="AA83" i="11"/>
  <c r="Z83" i="11"/>
  <c r="Y83" i="11"/>
  <c r="AB83" i="11" s="1"/>
  <c r="AE81" i="11"/>
  <c r="AD81" i="11"/>
  <c r="AC81" i="11"/>
  <c r="AA81" i="11"/>
  <c r="Z81" i="11"/>
  <c r="Y81" i="11"/>
  <c r="AB81" i="11" s="1"/>
  <c r="AE80" i="11"/>
  <c r="AD80" i="11"/>
  <c r="AC80" i="11"/>
  <c r="AF80" i="11" s="1"/>
  <c r="AA80" i="11"/>
  <c r="Z80" i="11"/>
  <c r="Y80" i="11"/>
  <c r="AB80" i="11" s="1"/>
  <c r="AE78" i="11"/>
  <c r="AD78" i="11"/>
  <c r="AC78" i="11"/>
  <c r="AF78" i="11" s="1"/>
  <c r="AA78" i="11"/>
  <c r="Z78" i="11"/>
  <c r="Y78" i="11"/>
  <c r="AB78" i="11" s="1"/>
  <c r="AE76" i="11"/>
  <c r="AD76" i="11"/>
  <c r="AC76" i="11"/>
  <c r="AA76" i="11"/>
  <c r="Z76" i="11"/>
  <c r="Y76" i="11"/>
  <c r="AB76" i="11" s="1"/>
  <c r="AE75" i="11"/>
  <c r="AD75" i="11"/>
  <c r="AC75" i="11"/>
  <c r="AA75" i="11"/>
  <c r="Z75" i="11"/>
  <c r="Y75" i="11"/>
  <c r="AB75" i="11" s="1"/>
  <c r="AE73" i="11"/>
  <c r="AD73" i="11"/>
  <c r="AC73" i="11"/>
  <c r="AF73" i="11" s="1"/>
  <c r="AA73" i="11"/>
  <c r="Z73" i="11"/>
  <c r="Y73" i="11"/>
  <c r="AB73" i="11" s="1"/>
  <c r="AE72" i="11"/>
  <c r="AD72" i="11"/>
  <c r="AC72" i="11"/>
  <c r="AF72" i="11" s="1"/>
  <c r="AA72" i="11"/>
  <c r="Z72" i="11"/>
  <c r="Y72" i="11"/>
  <c r="AB72" i="11" s="1"/>
  <c r="AE70" i="11"/>
  <c r="AD70" i="11"/>
  <c r="AC70" i="11"/>
  <c r="AA70" i="11"/>
  <c r="Z70" i="11"/>
  <c r="Y70" i="11"/>
  <c r="AB70" i="11" s="1"/>
  <c r="AE68" i="11"/>
  <c r="AD68" i="11"/>
  <c r="AC68" i="11"/>
  <c r="AA68" i="11"/>
  <c r="Z68" i="11"/>
  <c r="Y68" i="11"/>
  <c r="AB68" i="11" s="1"/>
  <c r="AE67" i="11"/>
  <c r="AD67" i="11"/>
  <c r="AC67" i="11"/>
  <c r="AF67" i="11" s="1"/>
  <c r="AA67" i="11"/>
  <c r="Z67" i="11"/>
  <c r="Y67" i="11"/>
  <c r="AB67" i="11" s="1"/>
  <c r="AE66" i="11"/>
  <c r="AD66" i="11"/>
  <c r="AC66" i="11"/>
  <c r="AF66" i="11" s="1"/>
  <c r="AA66" i="11"/>
  <c r="Z66" i="11"/>
  <c r="Y66" i="11"/>
  <c r="AB66" i="11" s="1"/>
  <c r="AE65" i="11"/>
  <c r="AD65" i="11"/>
  <c r="AC65" i="11"/>
  <c r="AF65" i="11" s="1"/>
  <c r="AA65" i="11"/>
  <c r="Z65" i="11"/>
  <c r="Y65" i="11"/>
  <c r="AB65" i="11" s="1"/>
  <c r="AE64" i="11"/>
  <c r="AD64" i="11"/>
  <c r="AC64" i="11"/>
  <c r="AA64" i="11"/>
  <c r="Z64" i="11"/>
  <c r="Y64" i="11"/>
  <c r="AB64" i="11" s="1"/>
  <c r="AE63" i="11"/>
  <c r="AD63" i="11"/>
  <c r="AC63" i="11"/>
  <c r="AF63" i="11" s="1"/>
  <c r="AA63" i="11"/>
  <c r="Z63" i="11"/>
  <c r="Y63" i="11"/>
  <c r="AB63" i="11" s="1"/>
  <c r="AE62" i="11"/>
  <c r="AD62" i="11"/>
  <c r="AC62" i="11"/>
  <c r="AF62" i="11" s="1"/>
  <c r="AA62" i="11"/>
  <c r="Z62" i="11"/>
  <c r="Y62" i="11"/>
  <c r="AE61" i="11"/>
  <c r="AD61" i="11"/>
  <c r="AC61" i="11"/>
  <c r="AF61" i="11" s="1"/>
  <c r="AA61" i="11"/>
  <c r="Z61" i="11"/>
  <c r="Y61" i="11"/>
  <c r="AE59" i="11"/>
  <c r="AD59" i="11"/>
  <c r="AC59" i="11"/>
  <c r="AA59" i="11"/>
  <c r="Z59" i="11"/>
  <c r="Y59" i="11"/>
  <c r="AE57" i="11"/>
  <c r="AD57" i="11"/>
  <c r="AC57" i="11"/>
  <c r="AF57" i="11" s="1"/>
  <c r="AA57" i="11"/>
  <c r="Z57" i="11"/>
  <c r="Y57" i="11"/>
  <c r="AB57" i="11" s="1"/>
  <c r="AE56" i="11"/>
  <c r="AD56" i="11"/>
  <c r="AC56" i="11"/>
  <c r="AF56" i="11" s="1"/>
  <c r="AA56" i="11"/>
  <c r="Z56" i="11"/>
  <c r="Y56" i="11"/>
  <c r="AE54" i="11"/>
  <c r="AD54" i="11"/>
  <c r="AC54" i="11"/>
  <c r="AF54" i="11" s="1"/>
  <c r="AA54" i="11"/>
  <c r="Z54" i="11"/>
  <c r="Y54" i="11"/>
  <c r="AE53" i="11"/>
  <c r="AD53" i="11"/>
  <c r="AC53" i="11"/>
  <c r="AA53" i="11"/>
  <c r="Z53" i="11"/>
  <c r="Y53" i="11"/>
  <c r="AE52" i="11"/>
  <c r="AD52" i="11"/>
  <c r="AC52" i="11"/>
  <c r="AF52" i="11" s="1"/>
  <c r="AA52" i="11"/>
  <c r="Z52" i="11"/>
  <c r="Y52" i="11"/>
  <c r="AB52" i="11" s="1"/>
  <c r="AE50" i="11"/>
  <c r="AD50" i="11"/>
  <c r="AC50" i="11"/>
  <c r="AF50" i="11" s="1"/>
  <c r="AA50" i="11"/>
  <c r="Z50" i="11"/>
  <c r="Y50" i="11"/>
  <c r="AE49" i="11"/>
  <c r="AD49" i="11"/>
  <c r="AC49" i="11"/>
  <c r="AA49" i="11"/>
  <c r="Z49" i="11"/>
  <c r="Y49" i="11"/>
  <c r="AE48" i="11"/>
  <c r="AD48" i="11"/>
  <c r="AC48" i="11"/>
  <c r="AA48" i="11"/>
  <c r="Z48" i="11"/>
  <c r="Y48" i="11"/>
  <c r="AE46" i="11"/>
  <c r="AD46" i="11"/>
  <c r="AC46" i="11"/>
  <c r="AF46" i="11" s="1"/>
  <c r="AA46" i="11"/>
  <c r="Z46" i="11"/>
  <c r="Y46" i="11"/>
  <c r="AB46" i="11" s="1"/>
  <c r="AE45" i="11"/>
  <c r="AD45" i="11"/>
  <c r="AC45" i="11"/>
  <c r="AF45" i="11" s="1"/>
  <c r="AA45" i="11"/>
  <c r="Z45" i="11"/>
  <c r="Y45" i="11"/>
  <c r="AE44" i="11"/>
  <c r="AD44" i="11"/>
  <c r="AC44" i="11"/>
  <c r="AA44" i="11"/>
  <c r="Z44" i="11"/>
  <c r="Y44" i="11"/>
  <c r="AE43" i="11"/>
  <c r="AD43" i="11"/>
  <c r="AC43" i="11"/>
  <c r="AA43" i="11"/>
  <c r="Z43" i="11"/>
  <c r="Y43" i="11"/>
  <c r="AE41" i="11"/>
  <c r="AD41" i="11"/>
  <c r="AC41" i="11"/>
  <c r="AF41" i="11" s="1"/>
  <c r="AA41" i="11"/>
  <c r="Z41" i="11"/>
  <c r="Y41" i="11"/>
  <c r="AB41" i="11" s="1"/>
  <c r="AE40" i="11"/>
  <c r="AD40" i="11"/>
  <c r="AC40" i="11"/>
  <c r="AF40" i="11" s="1"/>
  <c r="AA40" i="11"/>
  <c r="Z40" i="11"/>
  <c r="Y40" i="11"/>
  <c r="AE39" i="11"/>
  <c r="AD39" i="11"/>
  <c r="AC39" i="11"/>
  <c r="AA39" i="11"/>
  <c r="Z39" i="11"/>
  <c r="Y39" i="11"/>
  <c r="AE38" i="11"/>
  <c r="AD38" i="11"/>
  <c r="AC38" i="11"/>
  <c r="AA38" i="11"/>
  <c r="Z38" i="11"/>
  <c r="Y38" i="11"/>
  <c r="AE36" i="11"/>
  <c r="AD36" i="11"/>
  <c r="AC36" i="11"/>
  <c r="AF36" i="11" s="1"/>
  <c r="AA36" i="11"/>
  <c r="Z36" i="11"/>
  <c r="Y36" i="11"/>
  <c r="AB36" i="11" s="1"/>
  <c r="AE34" i="11"/>
  <c r="AD34" i="11"/>
  <c r="AC34" i="11"/>
  <c r="AA34" i="11"/>
  <c r="Z34" i="11"/>
  <c r="Y34" i="11"/>
  <c r="AE33" i="11"/>
  <c r="AD33" i="11"/>
  <c r="AC33" i="11"/>
  <c r="AA33" i="11"/>
  <c r="Z33" i="11"/>
  <c r="Y33" i="11"/>
  <c r="AE32" i="11"/>
  <c r="AD32" i="11"/>
  <c r="AC32" i="11"/>
  <c r="AF32" i="11" s="1"/>
  <c r="AA32" i="11"/>
  <c r="Z32" i="11"/>
  <c r="Y32" i="11"/>
  <c r="AB32" i="11" s="1"/>
  <c r="AE31" i="11"/>
  <c r="AD31" i="11"/>
  <c r="AC31" i="11"/>
  <c r="AF31" i="11" s="1"/>
  <c r="AA31" i="11"/>
  <c r="Z31" i="11"/>
  <c r="Y31" i="11"/>
  <c r="AE30" i="11"/>
  <c r="AD30" i="11"/>
  <c r="AF30" i="11" s="1"/>
  <c r="AC30" i="11"/>
  <c r="AA30" i="11"/>
  <c r="Z30" i="11"/>
  <c r="Y30" i="11"/>
  <c r="AE28" i="11"/>
  <c r="AD28" i="11"/>
  <c r="AC28" i="11"/>
  <c r="AF28" i="11" s="1"/>
  <c r="AA28" i="11"/>
  <c r="Z28" i="11"/>
  <c r="Y28" i="11"/>
  <c r="AB28" i="11" s="1"/>
  <c r="AF27" i="11"/>
  <c r="AE27" i="11"/>
  <c r="AD27" i="11"/>
  <c r="AC27" i="11"/>
  <c r="AA27" i="11"/>
  <c r="Z27" i="11"/>
  <c r="Y27" i="11"/>
  <c r="AB27" i="11" s="1"/>
  <c r="AF25" i="11"/>
  <c r="AE25" i="11"/>
  <c r="AD25" i="11"/>
  <c r="AC25" i="11"/>
  <c r="AA25" i="11"/>
  <c r="Z25" i="11"/>
  <c r="Y25" i="11"/>
  <c r="AE24" i="11"/>
  <c r="AD24" i="11"/>
  <c r="AF24" i="11" s="1"/>
  <c r="AC24" i="11"/>
  <c r="AA24" i="11"/>
  <c r="Z24" i="11"/>
  <c r="Y24" i="11"/>
  <c r="AB24" i="11" s="1"/>
  <c r="AE22" i="11"/>
  <c r="AD22" i="11"/>
  <c r="AC22" i="11"/>
  <c r="AF22" i="11" s="1"/>
  <c r="AA22" i="11"/>
  <c r="Z22" i="11"/>
  <c r="Y22" i="11"/>
  <c r="AE21" i="11"/>
  <c r="AD21" i="11"/>
  <c r="AC21" i="11"/>
  <c r="AF21" i="11" s="1"/>
  <c r="AA21" i="11"/>
  <c r="Z21" i="11"/>
  <c r="Y21" i="11"/>
  <c r="AB21" i="11" s="1"/>
  <c r="AE19" i="11"/>
  <c r="AD19" i="11"/>
  <c r="AC19" i="11"/>
  <c r="AF19" i="11" s="1"/>
  <c r="AA19" i="11"/>
  <c r="Z19" i="11"/>
  <c r="Y19" i="11"/>
  <c r="AE18" i="11"/>
  <c r="AD18" i="11"/>
  <c r="AF18" i="11" s="1"/>
  <c r="AC18" i="11"/>
  <c r="AA18" i="11"/>
  <c r="Z18" i="11"/>
  <c r="Y18" i="11"/>
  <c r="AE17" i="11"/>
  <c r="AD17" i="11"/>
  <c r="AC17" i="11"/>
  <c r="AF17" i="11" s="1"/>
  <c r="AA17" i="11"/>
  <c r="Z17" i="11"/>
  <c r="Y17" i="11"/>
  <c r="AB17" i="11" s="1"/>
  <c r="AF16" i="11"/>
  <c r="AE16" i="11"/>
  <c r="AD16" i="11"/>
  <c r="AC16" i="11"/>
  <c r="AA16" i="11"/>
  <c r="Z16" i="11"/>
  <c r="Y16" i="11"/>
  <c r="AF14" i="11"/>
  <c r="AE14" i="11"/>
  <c r="AD14" i="11"/>
  <c r="AC14" i="11"/>
  <c r="AA14" i="11"/>
  <c r="Z14" i="11"/>
  <c r="Y14" i="11"/>
  <c r="AE13" i="11"/>
  <c r="AD13" i="11"/>
  <c r="AF13" i="11" s="1"/>
  <c r="AC13" i="11"/>
  <c r="AA13" i="11"/>
  <c r="Z13" i="11"/>
  <c r="Y13" i="11"/>
  <c r="AB13" i="11" s="1"/>
  <c r="AE12" i="11"/>
  <c r="AD12" i="11"/>
  <c r="AC12" i="11"/>
  <c r="AF12" i="11" s="1"/>
  <c r="AA12" i="11"/>
  <c r="Z12" i="11"/>
  <c r="Y12" i="11"/>
  <c r="AE10" i="11"/>
  <c r="AD10" i="11"/>
  <c r="AC10" i="11"/>
  <c r="AF10" i="11" s="1"/>
  <c r="AA10" i="11"/>
  <c r="Z10" i="11"/>
  <c r="Y10" i="11"/>
  <c r="AE9" i="11"/>
  <c r="AD9" i="11"/>
  <c r="AC9" i="11"/>
  <c r="AF9" i="11" s="1"/>
  <c r="AA9" i="11"/>
  <c r="Z9" i="11"/>
  <c r="Y9" i="11"/>
  <c r="AE8" i="11"/>
  <c r="AD8" i="11"/>
  <c r="AF8" i="11" s="1"/>
  <c r="AC8" i="11"/>
  <c r="AA8" i="11"/>
  <c r="Z8" i="11"/>
  <c r="Y8" i="11"/>
  <c r="AE7" i="11"/>
  <c r="AD7" i="11"/>
  <c r="AC7" i="11"/>
  <c r="AF7" i="11" s="1"/>
  <c r="AA7" i="11"/>
  <c r="Z7" i="11"/>
  <c r="Y7" i="11"/>
  <c r="AB7" i="11" s="1"/>
  <c r="Y5" i="11"/>
  <c r="N34" i="11"/>
  <c r="O34" i="11"/>
  <c r="O235" i="11"/>
  <c r="N235" i="11"/>
  <c r="N322" i="11"/>
  <c r="N323" i="11" s="1"/>
  <c r="AF38" i="11" l="1"/>
  <c r="AF43" i="11"/>
  <c r="AF48" i="11"/>
  <c r="AF53" i="11"/>
  <c r="AF59" i="11"/>
  <c r="AF64" i="11"/>
  <c r="AF68" i="11"/>
  <c r="AF75" i="11"/>
  <c r="AF81" i="11"/>
  <c r="AF87" i="11"/>
  <c r="AF92" i="11"/>
  <c r="AF102" i="11"/>
  <c r="AF108" i="11"/>
  <c r="AF114" i="11"/>
  <c r="AB16" i="11"/>
  <c r="AB14" i="11"/>
  <c r="AB25" i="11"/>
  <c r="AB34" i="11"/>
  <c r="AB40" i="11"/>
  <c r="AB45" i="11"/>
  <c r="AB50" i="11"/>
  <c r="AB56" i="11"/>
  <c r="AB62" i="11"/>
  <c r="AB12" i="11"/>
  <c r="AB22" i="11"/>
  <c r="AB33" i="11"/>
  <c r="AB39" i="11"/>
  <c r="AB44" i="11"/>
  <c r="AB49" i="11"/>
  <c r="AB54" i="11"/>
  <c r="AB61" i="11"/>
  <c r="AB10" i="11"/>
  <c r="AF34" i="11"/>
  <c r="AB9" i="11"/>
  <c r="AB19" i="11"/>
  <c r="AB31" i="11"/>
  <c r="AB38" i="11"/>
  <c r="AB43" i="11"/>
  <c r="AB48" i="11"/>
  <c r="AB53" i="11"/>
  <c r="AB59" i="11"/>
  <c r="AB8" i="11"/>
  <c r="AB18" i="11"/>
  <c r="AB30" i="11"/>
  <c r="AF33" i="11"/>
  <c r="AF39" i="11"/>
  <c r="AF44" i="11"/>
  <c r="AF49" i="11"/>
  <c r="AF70" i="11"/>
  <c r="AF76" i="11"/>
  <c r="AF83" i="11"/>
  <c r="AF88" i="11"/>
  <c r="AF93" i="11"/>
  <c r="AF104" i="11"/>
  <c r="AF110" i="11"/>
  <c r="AF116" i="11"/>
  <c r="AF159" i="11"/>
  <c r="AF171" i="11"/>
  <c r="AF183" i="11"/>
  <c r="AB194" i="11"/>
  <c r="AB200" i="11"/>
  <c r="AB205" i="11"/>
  <c r="AB211" i="11"/>
  <c r="AB216" i="11"/>
  <c r="AB222" i="11"/>
  <c r="AF158" i="11"/>
  <c r="AF169" i="11"/>
  <c r="AF181" i="11"/>
  <c r="AF190" i="11"/>
  <c r="AF196" i="11"/>
  <c r="AF202" i="11"/>
  <c r="AF207" i="11"/>
  <c r="AF212" i="11"/>
  <c r="AF218" i="11"/>
  <c r="AF157" i="11"/>
  <c r="AF168" i="11"/>
  <c r="AF180" i="11"/>
  <c r="AF189" i="11"/>
  <c r="AB192" i="11"/>
  <c r="AB199" i="11"/>
  <c r="AB204" i="11"/>
  <c r="AB210" i="11"/>
  <c r="AB215" i="11"/>
  <c r="AB221" i="11"/>
  <c r="AB225" i="11"/>
  <c r="AB237" i="11"/>
  <c r="AB243" i="11"/>
  <c r="AF155" i="11"/>
  <c r="AF166" i="11"/>
  <c r="AF178" i="11"/>
  <c r="AF188" i="11"/>
  <c r="AF194" i="11"/>
  <c r="AF200" i="11"/>
  <c r="AF205" i="11"/>
  <c r="AF211" i="11"/>
  <c r="AF216" i="11"/>
  <c r="AF154" i="11"/>
  <c r="AF165" i="11"/>
  <c r="AF177" i="11"/>
  <c r="AF187" i="11"/>
  <c r="AB191" i="11"/>
  <c r="AB198" i="11"/>
  <c r="AB203" i="11"/>
  <c r="AB208" i="11"/>
  <c r="AB214" i="11"/>
  <c r="AB219" i="11"/>
  <c r="AB224" i="11"/>
  <c r="AB235" i="11"/>
  <c r="AB242" i="11"/>
  <c r="AB247" i="11"/>
  <c r="AF256" i="11"/>
  <c r="AF164" i="11"/>
  <c r="AF175" i="11"/>
  <c r="AF186" i="11"/>
  <c r="AF192" i="11"/>
  <c r="AF199" i="11"/>
  <c r="AF204" i="11"/>
  <c r="AF210" i="11"/>
  <c r="AF215" i="11"/>
  <c r="AF221" i="11"/>
  <c r="AF225" i="11"/>
  <c r="AF237" i="11"/>
  <c r="AF243" i="11"/>
  <c r="AF326" i="11"/>
  <c r="AB253" i="11"/>
  <c r="AB274" i="11"/>
  <c r="AB285" i="11"/>
  <c r="AB296" i="11"/>
  <c r="AB306" i="11"/>
  <c r="AF330" i="11"/>
  <c r="AF335" i="11"/>
  <c r="AF340" i="11"/>
  <c r="AF346" i="11"/>
  <c r="AF351" i="11"/>
  <c r="AF362" i="11"/>
  <c r="AF367" i="11"/>
  <c r="AF373" i="11"/>
  <c r="AF378" i="11"/>
  <c r="AF384" i="11"/>
  <c r="AB250" i="11"/>
  <c r="AB262" i="11"/>
  <c r="AB283" i="11"/>
  <c r="AB293" i="11"/>
  <c r="AB304" i="11"/>
  <c r="AB326" i="11"/>
  <c r="AF329" i="11"/>
  <c r="AF334" i="11"/>
  <c r="AF339" i="11"/>
  <c r="AF345" i="11"/>
  <c r="AF350" i="11"/>
  <c r="AF360" i="11"/>
  <c r="AF366" i="11"/>
  <c r="AF371" i="11"/>
  <c r="AF377" i="11"/>
  <c r="AF383" i="11"/>
  <c r="AB282" i="11"/>
  <c r="AB292" i="11"/>
  <c r="AB303" i="11"/>
  <c r="AB325" i="11"/>
  <c r="AB332" i="11"/>
  <c r="AB336" i="11"/>
  <c r="AB342" i="11"/>
  <c r="AB348" i="11"/>
  <c r="AB352" i="11"/>
  <c r="AB363" i="11"/>
  <c r="AB369" i="11"/>
  <c r="AB374" i="11"/>
  <c r="AB380" i="11"/>
  <c r="AB248" i="11"/>
  <c r="AB259" i="11"/>
  <c r="AB280" i="11"/>
  <c r="AB291" i="11"/>
  <c r="AB301" i="11"/>
  <c r="AB323" i="11"/>
  <c r="AF327" i="11"/>
  <c r="AF333" i="11"/>
  <c r="AF338" i="11"/>
  <c r="AF344" i="11"/>
  <c r="AF349" i="11"/>
  <c r="AF358" i="11"/>
  <c r="AF364" i="11"/>
  <c r="AF370" i="11"/>
  <c r="AF376" i="11"/>
  <c r="AF381" i="11"/>
  <c r="AB258" i="11"/>
  <c r="AB279" i="11"/>
  <c r="AB289" i="11"/>
  <c r="AB300" i="11"/>
  <c r="AB322" i="11"/>
  <c r="AB330" i="11"/>
  <c r="AB335" i="11"/>
  <c r="AB340" i="11"/>
  <c r="AB346" i="11"/>
  <c r="AB351" i="11"/>
  <c r="AB362" i="11"/>
  <c r="AB367" i="11"/>
  <c r="AB373" i="11"/>
  <c r="AB378" i="11"/>
  <c r="AB256" i="11"/>
  <c r="AB278" i="11"/>
  <c r="AB288" i="11"/>
  <c r="AB299" i="11"/>
  <c r="AB321" i="11"/>
  <c r="AF332" i="11"/>
  <c r="AF336" i="11"/>
  <c r="AF342" i="11"/>
  <c r="AF348" i="11"/>
  <c r="AF352" i="11"/>
  <c r="AF363" i="11"/>
  <c r="AF369" i="11"/>
  <c r="AF374" i="11"/>
  <c r="AF380" i="11"/>
  <c r="AF385" i="11"/>
  <c r="AE5" i="11"/>
  <c r="AD5" i="11"/>
  <c r="AC5" i="11"/>
  <c r="AA5" i="11"/>
  <c r="Z5" i="11"/>
  <c r="V65" i="11"/>
  <c r="V68" i="11"/>
  <c r="V91" i="11"/>
  <c r="V384" i="11"/>
  <c r="V349" i="11"/>
  <c r="V326" i="11"/>
  <c r="V303" i="11"/>
  <c r="V261" i="11"/>
  <c r="V223" i="11"/>
  <c r="V192" i="11"/>
  <c r="V187" i="11"/>
  <c r="V184" i="11"/>
  <c r="V160" i="11"/>
  <c r="V157" i="11"/>
  <c r="V127" i="11"/>
  <c r="V126" i="11"/>
  <c r="V94" i="11"/>
  <c r="O103" i="11"/>
  <c r="N103" i="11"/>
  <c r="N104" i="11" s="1"/>
  <c r="N105" i="11" s="1"/>
  <c r="N106" i="11" s="1"/>
  <c r="N107" i="11" s="1"/>
  <c r="N108" i="11" s="1"/>
  <c r="N109" i="11" s="1"/>
  <c r="N110" i="11" s="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6" i="11"/>
  <c r="V67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2" i="11"/>
  <c r="V93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8" i="11"/>
  <c r="V159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5" i="11"/>
  <c r="V186" i="11"/>
  <c r="V188" i="11"/>
  <c r="V189" i="11"/>
  <c r="V190" i="11"/>
  <c r="V191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5" i="11"/>
  <c r="V386" i="11"/>
  <c r="V5" i="11"/>
  <c r="P71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5" i="11"/>
  <c r="P96" i="11"/>
  <c r="P97" i="11"/>
  <c r="P98" i="11"/>
  <c r="P99" i="11"/>
  <c r="P101" i="11"/>
  <c r="P103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9" i="11"/>
  <c r="P130" i="11"/>
  <c r="P131" i="11"/>
  <c r="P132" i="11"/>
  <c r="P134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61" i="11"/>
  <c r="P163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6" i="11"/>
  <c r="P189" i="11"/>
  <c r="P190" i="11"/>
  <c r="P193" i="11"/>
  <c r="P195" i="11"/>
  <c r="P197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6" i="11"/>
  <c r="P228" i="11"/>
  <c r="P229" i="11"/>
  <c r="P230" i="11"/>
  <c r="P231" i="11"/>
  <c r="P232" i="11"/>
  <c r="P233" i="11"/>
  <c r="P234" i="11"/>
  <c r="P236" i="11"/>
  <c r="P238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3" i="11"/>
  <c r="P264" i="11"/>
  <c r="P265" i="11"/>
  <c r="P266" i="11"/>
  <c r="P267" i="11"/>
  <c r="P268" i="11"/>
  <c r="P269" i="11"/>
  <c r="P270" i="11"/>
  <c r="P271" i="11"/>
  <c r="P272" i="11"/>
  <c r="P273" i="11"/>
  <c r="P275" i="11"/>
  <c r="P277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2" i="11"/>
  <c r="P323" i="11"/>
  <c r="P324" i="11"/>
  <c r="P327" i="11"/>
  <c r="P328" i="11"/>
  <c r="P329" i="11"/>
  <c r="P330" i="11"/>
  <c r="P331" i="11"/>
  <c r="P332" i="11"/>
  <c r="P333" i="11"/>
  <c r="P334" i="11"/>
  <c r="P335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3" i="11"/>
  <c r="P354" i="11"/>
  <c r="P355" i="11"/>
  <c r="P356" i="11"/>
  <c r="P357" i="11"/>
  <c r="P359" i="11"/>
  <c r="P361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5" i="11"/>
  <c r="P386" i="11"/>
  <c r="P6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3" i="11"/>
  <c r="W101" i="11"/>
  <c r="X101" i="11"/>
  <c r="W102" i="11"/>
  <c r="X102" i="11"/>
  <c r="W103" i="11"/>
  <c r="X103" i="11"/>
  <c r="W104" i="11"/>
  <c r="X104" i="11"/>
  <c r="W105" i="11"/>
  <c r="X105" i="11"/>
  <c r="W106" i="11"/>
  <c r="X106" i="11"/>
  <c r="W107" i="11"/>
  <c r="X107" i="11"/>
  <c r="W108" i="11"/>
  <c r="X108" i="11"/>
  <c r="W109" i="11"/>
  <c r="X109" i="11"/>
  <c r="W110" i="11"/>
  <c r="X110" i="11"/>
  <c r="W111" i="11"/>
  <c r="X111" i="11"/>
  <c r="W112" i="11"/>
  <c r="X112" i="11"/>
  <c r="W113" i="11"/>
  <c r="X113" i="11"/>
  <c r="W114" i="11"/>
  <c r="X114" i="11"/>
  <c r="W115" i="11"/>
  <c r="X115" i="11"/>
  <c r="W116" i="11"/>
  <c r="X116" i="11"/>
  <c r="W117" i="11"/>
  <c r="X117" i="11"/>
  <c r="W118" i="11"/>
  <c r="X118" i="11"/>
  <c r="W119" i="11"/>
  <c r="X119" i="11"/>
  <c r="W120" i="11"/>
  <c r="X120" i="11"/>
  <c r="W121" i="11"/>
  <c r="X121" i="11"/>
  <c r="W122" i="11"/>
  <c r="X122" i="11"/>
  <c r="W123" i="11"/>
  <c r="X123" i="11"/>
  <c r="W124" i="11"/>
  <c r="X124" i="11"/>
  <c r="W125" i="11"/>
  <c r="X125" i="11"/>
  <c r="W126" i="11"/>
  <c r="X126" i="11"/>
  <c r="W127" i="11"/>
  <c r="X127" i="11"/>
  <c r="W128" i="11"/>
  <c r="X128" i="11"/>
  <c r="W129" i="11"/>
  <c r="X129" i="11"/>
  <c r="W130" i="11"/>
  <c r="X130" i="11"/>
  <c r="W131" i="11"/>
  <c r="X131" i="11"/>
  <c r="W132" i="11"/>
  <c r="X132" i="11"/>
  <c r="W133" i="11"/>
  <c r="X133" i="11"/>
  <c r="W134" i="11"/>
  <c r="X134" i="11"/>
  <c r="W135" i="11"/>
  <c r="X135" i="11"/>
  <c r="W136" i="11"/>
  <c r="X136" i="11"/>
  <c r="W137" i="11"/>
  <c r="X137" i="11"/>
  <c r="W138" i="11"/>
  <c r="X138" i="11"/>
  <c r="W139" i="11"/>
  <c r="X139" i="11"/>
  <c r="W140" i="11"/>
  <c r="X140" i="11"/>
  <c r="W141" i="11"/>
  <c r="X141" i="11"/>
  <c r="W142" i="11"/>
  <c r="X142" i="11"/>
  <c r="W143" i="11"/>
  <c r="X143" i="11"/>
  <c r="W144" i="11"/>
  <c r="X144" i="11"/>
  <c r="W145" i="11"/>
  <c r="X145" i="11"/>
  <c r="W146" i="11"/>
  <c r="X146" i="11"/>
  <c r="W147" i="11"/>
  <c r="X147" i="11"/>
  <c r="W148" i="11"/>
  <c r="X148" i="11"/>
  <c r="W149" i="11"/>
  <c r="X149" i="11"/>
  <c r="W150" i="11"/>
  <c r="X150" i="11"/>
  <c r="W151" i="11"/>
  <c r="X151" i="11"/>
  <c r="W152" i="11"/>
  <c r="X152" i="11"/>
  <c r="W153" i="11"/>
  <c r="X153" i="11"/>
  <c r="W154" i="11"/>
  <c r="X154" i="11"/>
  <c r="W155" i="11"/>
  <c r="X155" i="11"/>
  <c r="W156" i="11"/>
  <c r="X156" i="11"/>
  <c r="W157" i="11"/>
  <c r="X157" i="11"/>
  <c r="W158" i="11"/>
  <c r="X158" i="11"/>
  <c r="W159" i="11"/>
  <c r="X159" i="11"/>
  <c r="W160" i="11"/>
  <c r="X160" i="11"/>
  <c r="W161" i="11"/>
  <c r="X161" i="11"/>
  <c r="W162" i="11"/>
  <c r="X162" i="11"/>
  <c r="W163" i="11"/>
  <c r="X163" i="11"/>
  <c r="W164" i="11"/>
  <c r="X164" i="11"/>
  <c r="W165" i="11"/>
  <c r="X165" i="11"/>
  <c r="W166" i="11"/>
  <c r="X166" i="11"/>
  <c r="W167" i="11"/>
  <c r="X167" i="11"/>
  <c r="W168" i="11"/>
  <c r="X168" i="11"/>
  <c r="W169" i="11"/>
  <c r="X169" i="11"/>
  <c r="W170" i="11"/>
  <c r="X170" i="11"/>
  <c r="W171" i="11"/>
  <c r="X171" i="11"/>
  <c r="W172" i="11"/>
  <c r="X172" i="11"/>
  <c r="W173" i="11"/>
  <c r="X173" i="11"/>
  <c r="W174" i="11"/>
  <c r="X174" i="11"/>
  <c r="W175" i="11"/>
  <c r="X175" i="11"/>
  <c r="W176" i="11"/>
  <c r="X176" i="11"/>
  <c r="W177" i="11"/>
  <c r="X177" i="11"/>
  <c r="W178" i="11"/>
  <c r="X178" i="11"/>
  <c r="W179" i="11"/>
  <c r="X179" i="11"/>
  <c r="W180" i="11"/>
  <c r="X180" i="11"/>
  <c r="W181" i="11"/>
  <c r="X181" i="11"/>
  <c r="W182" i="11"/>
  <c r="X182" i="11"/>
  <c r="W183" i="11"/>
  <c r="X183" i="11"/>
  <c r="W184" i="11"/>
  <c r="X184" i="11"/>
  <c r="W185" i="11"/>
  <c r="X185" i="11"/>
  <c r="W186" i="11"/>
  <c r="X186" i="11"/>
  <c r="W187" i="11"/>
  <c r="X187" i="11"/>
  <c r="W188" i="11"/>
  <c r="X188" i="11"/>
  <c r="W189" i="11"/>
  <c r="X189" i="11"/>
  <c r="W190" i="11"/>
  <c r="X190" i="11"/>
  <c r="W191" i="11"/>
  <c r="X191" i="11"/>
  <c r="W192" i="11"/>
  <c r="X192" i="11"/>
  <c r="W193" i="11"/>
  <c r="X193" i="11"/>
  <c r="W194" i="11"/>
  <c r="X194" i="11"/>
  <c r="W195" i="11"/>
  <c r="X195" i="11"/>
  <c r="W196" i="11"/>
  <c r="X196" i="11"/>
  <c r="W197" i="11"/>
  <c r="X197" i="11"/>
  <c r="W198" i="11"/>
  <c r="X198" i="11"/>
  <c r="W199" i="11"/>
  <c r="X199" i="11"/>
  <c r="W200" i="11"/>
  <c r="X200" i="11"/>
  <c r="W201" i="11"/>
  <c r="X201" i="11"/>
  <c r="W202" i="11"/>
  <c r="X202" i="11"/>
  <c r="W203" i="11"/>
  <c r="X203" i="11"/>
  <c r="W204" i="11"/>
  <c r="X204" i="11"/>
  <c r="W205" i="11"/>
  <c r="X205" i="11"/>
  <c r="W206" i="11"/>
  <c r="X206" i="11"/>
  <c r="W207" i="11"/>
  <c r="X207" i="11"/>
  <c r="W208" i="11"/>
  <c r="X208" i="11"/>
  <c r="W209" i="11"/>
  <c r="X209" i="11"/>
  <c r="W210" i="11"/>
  <c r="X210" i="11"/>
  <c r="W211" i="11"/>
  <c r="X211" i="11"/>
  <c r="W212" i="11"/>
  <c r="X212" i="11"/>
  <c r="W213" i="11"/>
  <c r="X213" i="11"/>
  <c r="W214" i="11"/>
  <c r="X214" i="11"/>
  <c r="W215" i="11"/>
  <c r="X215" i="11"/>
  <c r="W216" i="11"/>
  <c r="X216" i="11"/>
  <c r="W217" i="11"/>
  <c r="X217" i="11"/>
  <c r="W218" i="11"/>
  <c r="X218" i="11"/>
  <c r="W219" i="11"/>
  <c r="X219" i="11"/>
  <c r="W220" i="11"/>
  <c r="X220" i="11"/>
  <c r="W221" i="11"/>
  <c r="X221" i="11"/>
  <c r="W222" i="11"/>
  <c r="X222" i="11"/>
  <c r="W223" i="11"/>
  <c r="X223" i="11"/>
  <c r="W224" i="11"/>
  <c r="X224" i="11"/>
  <c r="W225" i="11"/>
  <c r="X225" i="11"/>
  <c r="W226" i="11"/>
  <c r="X226" i="11"/>
  <c r="W227" i="11"/>
  <c r="X227" i="11"/>
  <c r="W228" i="11"/>
  <c r="X228" i="11"/>
  <c r="W229" i="11"/>
  <c r="X229" i="11"/>
  <c r="W230" i="11"/>
  <c r="X230" i="11"/>
  <c r="W231" i="11"/>
  <c r="X231" i="11"/>
  <c r="W232" i="11"/>
  <c r="X232" i="11"/>
  <c r="W233" i="11"/>
  <c r="X233" i="11"/>
  <c r="W234" i="11"/>
  <c r="X234" i="11"/>
  <c r="W235" i="11"/>
  <c r="X235" i="11"/>
  <c r="W236" i="11"/>
  <c r="X236" i="11"/>
  <c r="W237" i="11"/>
  <c r="X237" i="11"/>
  <c r="W238" i="11"/>
  <c r="X238" i="11"/>
  <c r="W239" i="11"/>
  <c r="X239" i="11"/>
  <c r="W240" i="11"/>
  <c r="X240" i="11"/>
  <c r="W241" i="11"/>
  <c r="X241" i="11"/>
  <c r="W242" i="11"/>
  <c r="X242" i="11"/>
  <c r="W243" i="11"/>
  <c r="X243" i="11"/>
  <c r="W244" i="11"/>
  <c r="X244" i="11"/>
  <c r="W245" i="11"/>
  <c r="X245" i="11"/>
  <c r="W246" i="11"/>
  <c r="X246" i="11"/>
  <c r="W247" i="11"/>
  <c r="X247" i="11"/>
  <c r="W248" i="11"/>
  <c r="X248" i="11"/>
  <c r="W249" i="11"/>
  <c r="X249" i="11"/>
  <c r="W250" i="11"/>
  <c r="X250" i="11"/>
  <c r="W251" i="11"/>
  <c r="X251" i="11"/>
  <c r="W252" i="11"/>
  <c r="X252" i="11"/>
  <c r="W253" i="11"/>
  <c r="X253" i="11"/>
  <c r="W254" i="11"/>
  <c r="X254" i="11"/>
  <c r="W255" i="11"/>
  <c r="X255" i="11"/>
  <c r="W256" i="11"/>
  <c r="X256" i="11"/>
  <c r="W257" i="11"/>
  <c r="X257" i="11"/>
  <c r="W258" i="11"/>
  <c r="X258" i="11"/>
  <c r="W259" i="11"/>
  <c r="X259" i="11"/>
  <c r="W260" i="11"/>
  <c r="X260" i="11"/>
  <c r="W261" i="11"/>
  <c r="X261" i="11"/>
  <c r="W262" i="11"/>
  <c r="X262" i="11"/>
  <c r="W263" i="11"/>
  <c r="X263" i="11"/>
  <c r="W264" i="11"/>
  <c r="X264" i="11"/>
  <c r="W265" i="11"/>
  <c r="X265" i="11"/>
  <c r="W266" i="11"/>
  <c r="X266" i="11"/>
  <c r="W267" i="11"/>
  <c r="X267" i="11"/>
  <c r="W268" i="11"/>
  <c r="X268" i="11"/>
  <c r="W269" i="11"/>
  <c r="X269" i="11"/>
  <c r="W270" i="11"/>
  <c r="X270" i="11"/>
  <c r="W271" i="11"/>
  <c r="X271" i="11"/>
  <c r="W272" i="11"/>
  <c r="X272" i="11"/>
  <c r="W273" i="11"/>
  <c r="X273" i="11"/>
  <c r="W274" i="11"/>
  <c r="X274" i="11"/>
  <c r="W275" i="11"/>
  <c r="X275" i="11"/>
  <c r="W276" i="11"/>
  <c r="X276" i="11"/>
  <c r="W277" i="11"/>
  <c r="X277" i="11"/>
  <c r="W278" i="11"/>
  <c r="X278" i="11"/>
  <c r="W279" i="11"/>
  <c r="X279" i="11"/>
  <c r="W280" i="11"/>
  <c r="X280" i="11"/>
  <c r="W281" i="11"/>
  <c r="X281" i="11"/>
  <c r="W282" i="11"/>
  <c r="X282" i="11"/>
  <c r="W283" i="11"/>
  <c r="X283" i="11"/>
  <c r="W284" i="11"/>
  <c r="X284" i="11"/>
  <c r="W285" i="11"/>
  <c r="X285" i="11"/>
  <c r="W286" i="11"/>
  <c r="X286" i="11"/>
  <c r="W287" i="11"/>
  <c r="X287" i="11"/>
  <c r="W288" i="11"/>
  <c r="X288" i="11"/>
  <c r="W289" i="11"/>
  <c r="X289" i="11"/>
  <c r="W290" i="11"/>
  <c r="X290" i="11"/>
  <c r="W291" i="11"/>
  <c r="X291" i="11"/>
  <c r="W292" i="11"/>
  <c r="X292" i="11"/>
  <c r="W293" i="11"/>
  <c r="X293" i="11"/>
  <c r="W294" i="11"/>
  <c r="X294" i="11"/>
  <c r="W295" i="11"/>
  <c r="X295" i="11"/>
  <c r="W296" i="11"/>
  <c r="X296" i="11"/>
  <c r="W297" i="11"/>
  <c r="X297" i="11"/>
  <c r="W298" i="11"/>
  <c r="X298" i="11"/>
  <c r="W299" i="11"/>
  <c r="X299" i="11"/>
  <c r="W300" i="11"/>
  <c r="X300" i="11"/>
  <c r="W301" i="11"/>
  <c r="X301" i="11"/>
  <c r="W302" i="11"/>
  <c r="X302" i="11"/>
  <c r="W303" i="11"/>
  <c r="X303" i="11"/>
  <c r="W304" i="11"/>
  <c r="X304" i="11"/>
  <c r="W305" i="11"/>
  <c r="X305" i="11"/>
  <c r="W306" i="11"/>
  <c r="X306" i="11"/>
  <c r="W307" i="11"/>
  <c r="X307" i="11"/>
  <c r="W308" i="11"/>
  <c r="X308" i="11"/>
  <c r="W309" i="11"/>
  <c r="X309" i="11"/>
  <c r="W310" i="11"/>
  <c r="X310" i="11"/>
  <c r="W311" i="11"/>
  <c r="X311" i="11"/>
  <c r="W312" i="11"/>
  <c r="X312" i="11"/>
  <c r="W313" i="11"/>
  <c r="X313" i="11"/>
  <c r="W314" i="11"/>
  <c r="X314" i="11"/>
  <c r="W315" i="11"/>
  <c r="X315" i="11"/>
  <c r="W316" i="11"/>
  <c r="X316" i="11"/>
  <c r="W317" i="11"/>
  <c r="X317" i="11"/>
  <c r="W318" i="11"/>
  <c r="X318" i="11"/>
  <c r="W319" i="11"/>
  <c r="X319" i="11"/>
  <c r="W320" i="11"/>
  <c r="X320" i="11"/>
  <c r="W321" i="11"/>
  <c r="X321" i="11"/>
  <c r="W322" i="11"/>
  <c r="X322" i="11"/>
  <c r="W323" i="11"/>
  <c r="X323" i="11"/>
  <c r="W324" i="11"/>
  <c r="X324" i="11"/>
  <c r="W325" i="11"/>
  <c r="X325" i="11"/>
  <c r="W326" i="11"/>
  <c r="X326" i="11"/>
  <c r="W327" i="11"/>
  <c r="X327" i="11"/>
  <c r="W328" i="11"/>
  <c r="X328" i="11"/>
  <c r="W329" i="11"/>
  <c r="X329" i="11"/>
  <c r="W330" i="11"/>
  <c r="X330" i="11"/>
  <c r="W331" i="11"/>
  <c r="X331" i="11"/>
  <c r="W332" i="11"/>
  <c r="X332" i="11"/>
  <c r="W333" i="11"/>
  <c r="X333" i="11"/>
  <c r="W334" i="11"/>
  <c r="X334" i="11"/>
  <c r="W335" i="11"/>
  <c r="X335" i="11"/>
  <c r="W336" i="11"/>
  <c r="X336" i="11"/>
  <c r="W337" i="11"/>
  <c r="X337" i="11"/>
  <c r="W338" i="11"/>
  <c r="X338" i="11"/>
  <c r="W339" i="11"/>
  <c r="X339" i="11"/>
  <c r="W340" i="11"/>
  <c r="X340" i="11"/>
  <c r="W341" i="11"/>
  <c r="X341" i="11"/>
  <c r="W342" i="11"/>
  <c r="X342" i="11"/>
  <c r="W343" i="11"/>
  <c r="X343" i="11"/>
  <c r="W344" i="11"/>
  <c r="X344" i="11"/>
  <c r="W345" i="11"/>
  <c r="X345" i="11"/>
  <c r="W346" i="11"/>
  <c r="X346" i="11"/>
  <c r="W347" i="11"/>
  <c r="X347" i="11"/>
  <c r="W348" i="11"/>
  <c r="X348" i="11"/>
  <c r="W349" i="11"/>
  <c r="X349" i="11"/>
  <c r="W350" i="11"/>
  <c r="X350" i="11"/>
  <c r="W351" i="11"/>
  <c r="X351" i="11"/>
  <c r="W352" i="11"/>
  <c r="X352" i="11"/>
  <c r="W353" i="11"/>
  <c r="X353" i="11"/>
  <c r="W354" i="11"/>
  <c r="X354" i="11"/>
  <c r="W355" i="11"/>
  <c r="X355" i="11"/>
  <c r="W356" i="11"/>
  <c r="X356" i="11"/>
  <c r="W357" i="11"/>
  <c r="X357" i="11"/>
  <c r="W358" i="11"/>
  <c r="X358" i="11"/>
  <c r="W359" i="11"/>
  <c r="X359" i="11"/>
  <c r="W360" i="11"/>
  <c r="X360" i="11"/>
  <c r="W361" i="11"/>
  <c r="X361" i="11"/>
  <c r="W362" i="11"/>
  <c r="X362" i="11"/>
  <c r="W363" i="11"/>
  <c r="X363" i="11"/>
  <c r="W364" i="11"/>
  <c r="X364" i="11"/>
  <c r="W365" i="11"/>
  <c r="X365" i="11"/>
  <c r="W366" i="11"/>
  <c r="X366" i="11"/>
  <c r="W367" i="11"/>
  <c r="X367" i="11"/>
  <c r="W368" i="11"/>
  <c r="X368" i="11"/>
  <c r="W369" i="11"/>
  <c r="X369" i="11"/>
  <c r="W370" i="11"/>
  <c r="X370" i="11"/>
  <c r="W371" i="11"/>
  <c r="X371" i="11"/>
  <c r="W372" i="11"/>
  <c r="X372" i="11"/>
  <c r="W373" i="11"/>
  <c r="X373" i="11"/>
  <c r="W374" i="11"/>
  <c r="X374" i="11"/>
  <c r="W375" i="11"/>
  <c r="X375" i="11"/>
  <c r="W376" i="11"/>
  <c r="X376" i="11"/>
  <c r="W377" i="11"/>
  <c r="X377" i="11"/>
  <c r="W378" i="11"/>
  <c r="X378" i="11"/>
  <c r="W379" i="11"/>
  <c r="X379" i="11"/>
  <c r="W380" i="11"/>
  <c r="X380" i="11"/>
  <c r="W381" i="11"/>
  <c r="X381" i="11"/>
  <c r="W382" i="11"/>
  <c r="X382" i="11"/>
  <c r="W383" i="11"/>
  <c r="X383" i="11"/>
  <c r="W384" i="11"/>
  <c r="X384" i="11"/>
  <c r="W385" i="11"/>
  <c r="X385" i="11"/>
  <c r="W386" i="11"/>
  <c r="X386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16" i="11"/>
  <c r="P17" i="11"/>
  <c r="P37" i="11"/>
  <c r="P39" i="11"/>
  <c r="O71" i="11"/>
  <c r="N71" i="11"/>
  <c r="N72" i="11" s="1"/>
  <c r="W74" i="11"/>
  <c r="X74" i="11"/>
  <c r="W75" i="11"/>
  <c r="X75" i="11"/>
  <c r="W76" i="11"/>
  <c r="X76" i="11"/>
  <c r="W77" i="11"/>
  <c r="X77" i="11"/>
  <c r="W78" i="11"/>
  <c r="X78" i="11"/>
  <c r="W79" i="11"/>
  <c r="X79" i="11"/>
  <c r="W80" i="11"/>
  <c r="X80" i="11"/>
  <c r="W81" i="11"/>
  <c r="X81" i="11"/>
  <c r="W82" i="11"/>
  <c r="X82" i="11"/>
  <c r="W83" i="11"/>
  <c r="X83" i="11"/>
  <c r="W84" i="11"/>
  <c r="X84" i="11"/>
  <c r="W85" i="11"/>
  <c r="X85" i="11"/>
  <c r="W86" i="11"/>
  <c r="X86" i="11"/>
  <c r="W87" i="11"/>
  <c r="X87" i="11"/>
  <c r="W88" i="11"/>
  <c r="X88" i="11"/>
  <c r="W89" i="11"/>
  <c r="X89" i="11"/>
  <c r="W90" i="11"/>
  <c r="X90" i="11"/>
  <c r="W91" i="11"/>
  <c r="X91" i="11"/>
  <c r="W92" i="11"/>
  <c r="X92" i="11"/>
  <c r="W93" i="11"/>
  <c r="X93" i="11"/>
  <c r="W94" i="11"/>
  <c r="X94" i="11"/>
  <c r="W95" i="11"/>
  <c r="X95" i="11"/>
  <c r="W96" i="11"/>
  <c r="X96" i="11"/>
  <c r="W97" i="11"/>
  <c r="X97" i="11"/>
  <c r="W98" i="11"/>
  <c r="X98" i="11"/>
  <c r="W99" i="11"/>
  <c r="X99" i="11"/>
  <c r="W100" i="11"/>
  <c r="X100" i="11"/>
  <c r="W73" i="11"/>
  <c r="X73" i="11"/>
  <c r="X72" i="11"/>
  <c r="W72" i="11"/>
  <c r="X71" i="11"/>
  <c r="W71" i="11"/>
  <c r="X70" i="11"/>
  <c r="W70" i="11"/>
  <c r="W66" i="11"/>
  <c r="X66" i="11"/>
  <c r="W67" i="11"/>
  <c r="X67" i="11"/>
  <c r="W68" i="11"/>
  <c r="X68" i="11"/>
  <c r="X65" i="11"/>
  <c r="W65" i="11"/>
  <c r="X64" i="11"/>
  <c r="W64" i="11"/>
  <c r="X63" i="11"/>
  <c r="W63" i="11"/>
  <c r="X62" i="11"/>
  <c r="W62" i="11"/>
  <c r="X61" i="11"/>
  <c r="W61" i="11"/>
  <c r="X60" i="11"/>
  <c r="W60" i="11"/>
  <c r="X59" i="11"/>
  <c r="W59" i="11"/>
  <c r="X58" i="11"/>
  <c r="W58" i="11"/>
  <c r="X57" i="11"/>
  <c r="W57" i="11"/>
  <c r="X56" i="11"/>
  <c r="W56" i="11"/>
  <c r="X55" i="11"/>
  <c r="W55" i="11"/>
  <c r="X54" i="11"/>
  <c r="W54" i="11"/>
  <c r="X53" i="11"/>
  <c r="W53" i="11"/>
  <c r="X52" i="11"/>
  <c r="W52" i="11"/>
  <c r="X51" i="11"/>
  <c r="W51" i="11"/>
  <c r="X50" i="11"/>
  <c r="W50" i="11"/>
  <c r="X49" i="11"/>
  <c r="W49" i="11"/>
  <c r="X48" i="11"/>
  <c r="W48" i="11"/>
  <c r="X47" i="11"/>
  <c r="W47" i="11"/>
  <c r="X46" i="11"/>
  <c r="W46" i="11"/>
  <c r="X45" i="11"/>
  <c r="W45" i="11"/>
  <c r="X44" i="11"/>
  <c r="W44" i="11"/>
  <c r="X43" i="11"/>
  <c r="W43" i="11"/>
  <c r="X42" i="11"/>
  <c r="W42" i="11"/>
  <c r="X41" i="11"/>
  <c r="W41" i="11"/>
  <c r="X40" i="11"/>
  <c r="W40" i="11"/>
  <c r="X39" i="11"/>
  <c r="W39" i="11"/>
  <c r="X38" i="11"/>
  <c r="W38" i="11"/>
  <c r="X37" i="11"/>
  <c r="W37" i="11"/>
  <c r="X36" i="11"/>
  <c r="W36" i="11"/>
  <c r="O37" i="11"/>
  <c r="N37" i="11"/>
  <c r="N38" i="11" s="1"/>
  <c r="O6" i="11"/>
  <c r="N6" i="11"/>
  <c r="N7" i="11" s="1"/>
  <c r="W34" i="11"/>
  <c r="X34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5" i="11"/>
  <c r="P8" i="11"/>
  <c r="P9" i="11"/>
  <c r="P10" i="11"/>
  <c r="P11" i="11"/>
  <c r="P12" i="11"/>
  <c r="P13" i="11"/>
  <c r="P14" i="11"/>
  <c r="P15" i="11"/>
  <c r="P6" i="11"/>
  <c r="AF5" i="11" l="1"/>
  <c r="AB5" i="11"/>
  <c r="O72" i="11"/>
  <c r="O73" i="11" s="1"/>
  <c r="O74" i="11" s="1"/>
  <c r="N73" i="11"/>
  <c r="N74" i="11" s="1"/>
  <c r="N75" i="11" s="1"/>
  <c r="N76" i="11" s="1"/>
  <c r="N77" i="11" s="1"/>
  <c r="N78" i="11" s="1"/>
  <c r="N79" i="11" s="1"/>
  <c r="N80" i="11" s="1"/>
  <c r="O104" i="11"/>
  <c r="O105" i="11" s="1"/>
  <c r="O106" i="11" s="1"/>
  <c r="O107" i="11" s="1"/>
  <c r="O108" i="11" s="1"/>
  <c r="O109" i="11" s="1"/>
  <c r="O110" i="11" s="1"/>
  <c r="O111" i="11" s="1"/>
  <c r="O112" i="11" s="1"/>
  <c r="N111" i="11"/>
  <c r="N112" i="11" s="1"/>
  <c r="N113" i="11" s="1"/>
  <c r="N39" i="11"/>
  <c r="N40" i="11" s="1"/>
  <c r="N41" i="11" s="1"/>
  <c r="N42" i="11" s="1"/>
  <c r="N43" i="11" s="1"/>
  <c r="N44" i="11" s="1"/>
  <c r="N45" i="11" s="1"/>
  <c r="N46" i="11" s="1"/>
  <c r="N47" i="11" s="1"/>
  <c r="N48" i="11" s="1"/>
  <c r="O38" i="11"/>
  <c r="O39" i="11" s="1"/>
  <c r="O40" i="11" s="1"/>
  <c r="O41" i="11" s="1"/>
  <c r="O42" i="11" s="1"/>
  <c r="N8" i="1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O7" i="11"/>
  <c r="O8" i="11" s="1"/>
  <c r="O9" i="11" s="1"/>
  <c r="O10" i="11" s="1"/>
  <c r="O11" i="11" s="1"/>
  <c r="O12" i="11" l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75" i="11"/>
  <c r="O76" i="11" s="1"/>
  <c r="O77" i="11" s="1"/>
  <c r="O78" i="11" s="1"/>
  <c r="O79" i="11" s="1"/>
  <c r="O80" i="11" s="1"/>
  <c r="O81" i="11" s="1"/>
  <c r="O82" i="11" s="1"/>
  <c r="O113" i="11"/>
  <c r="O114" i="11" s="1"/>
  <c r="O115" i="11" s="1"/>
  <c r="N114" i="11"/>
  <c r="N115" i="11" s="1"/>
  <c r="N116" i="11" s="1"/>
  <c r="N81" i="11"/>
  <c r="N82" i="11" s="1"/>
  <c r="N83" i="11" s="1"/>
  <c r="O43" i="11"/>
  <c r="O44" i="11" s="1"/>
  <c r="O45" i="11" s="1"/>
  <c r="O46" i="11" s="1"/>
  <c r="O47" i="11" s="1"/>
  <c r="O48" i="11" s="1"/>
  <c r="O49" i="11" s="1"/>
  <c r="O50" i="11" s="1"/>
  <c r="O51" i="11" s="1"/>
  <c r="N49" i="11"/>
  <c r="N50" i="11" s="1"/>
  <c r="N51" i="11" s="1"/>
  <c r="N52" i="11" s="1"/>
  <c r="O116" i="11" l="1"/>
  <c r="O117" i="11" s="1"/>
  <c r="O118" i="11" s="1"/>
  <c r="O119" i="11" s="1"/>
  <c r="N117" i="11"/>
  <c r="N118" i="11" s="1"/>
  <c r="N119" i="11" s="1"/>
  <c r="N120" i="11" s="1"/>
  <c r="N84" i="11"/>
  <c r="N85" i="11" s="1"/>
  <c r="N86" i="11" s="1"/>
  <c r="N87" i="11" s="1"/>
  <c r="O83" i="11"/>
  <c r="O84" i="11" s="1"/>
  <c r="O85" i="11" s="1"/>
  <c r="O86" i="11" s="1"/>
  <c r="O52" i="11"/>
  <c r="O53" i="11" s="1"/>
  <c r="O54" i="11" s="1"/>
  <c r="O55" i="11" s="1"/>
  <c r="N53" i="11"/>
  <c r="N54" i="11" s="1"/>
  <c r="N55" i="11" s="1"/>
  <c r="N56" i="11" s="1"/>
  <c r="O120" i="11" l="1"/>
  <c r="O121" i="11" s="1"/>
  <c r="O122" i="11" s="1"/>
  <c r="O123" i="11" s="1"/>
  <c r="N121" i="11"/>
  <c r="N122" i="11" s="1"/>
  <c r="N123" i="11" s="1"/>
  <c r="N124" i="11" s="1"/>
  <c r="N88" i="11"/>
  <c r="N89" i="11" s="1"/>
  <c r="N90" i="11" s="1"/>
  <c r="O87" i="11"/>
  <c r="O88" i="11" s="1"/>
  <c r="O89" i="11" s="1"/>
  <c r="O56" i="11"/>
  <c r="O57" i="11" s="1"/>
  <c r="O58" i="11" s="1"/>
  <c r="N57" i="11"/>
  <c r="N58" i="11" s="1"/>
  <c r="N59" i="11" s="1"/>
  <c r="O124" i="11" l="1"/>
  <c r="O125" i="11" s="1"/>
  <c r="O126" i="11" s="1"/>
  <c r="O127" i="11" s="1"/>
  <c r="O128" i="11" s="1"/>
  <c r="O129" i="11" s="1"/>
  <c r="O130" i="11" s="1"/>
  <c r="O131" i="11" s="1"/>
  <c r="N125" i="11"/>
  <c r="N126" i="11" s="1"/>
  <c r="N127" i="11" s="1"/>
  <c r="N128" i="11" s="1"/>
  <c r="N129" i="11" s="1"/>
  <c r="N130" i="11" s="1"/>
  <c r="N131" i="11" s="1"/>
  <c r="N132" i="11" s="1"/>
  <c r="N91" i="11"/>
  <c r="N92" i="11" s="1"/>
  <c r="N93" i="11" s="1"/>
  <c r="N94" i="11" s="1"/>
  <c r="N95" i="11" s="1"/>
  <c r="N96" i="11" s="1"/>
  <c r="N97" i="11" s="1"/>
  <c r="N98" i="11" s="1"/>
  <c r="N99" i="11" s="1"/>
  <c r="N100" i="11" s="1"/>
  <c r="O90" i="11"/>
  <c r="O91" i="11" s="1"/>
  <c r="O92" i="11" s="1"/>
  <c r="O93" i="11" s="1"/>
  <c r="O94" i="11" s="1"/>
  <c r="O95" i="11" s="1"/>
  <c r="O96" i="11" s="1"/>
  <c r="O97" i="11" s="1"/>
  <c r="O98" i="11" s="1"/>
  <c r="O99" i="11" s="1"/>
  <c r="O100" i="11" s="1"/>
  <c r="O59" i="11"/>
  <c r="O60" i="11" s="1"/>
  <c r="N60" i="11"/>
  <c r="N61" i="11" s="1"/>
  <c r="O132" i="11" l="1"/>
  <c r="O61" i="11"/>
  <c r="O62" i="11" s="1"/>
  <c r="O63" i="11" s="1"/>
  <c r="O64" i="11" s="1"/>
  <c r="O65" i="11" s="1"/>
  <c r="O66" i="11" s="1"/>
  <c r="O67" i="11" s="1"/>
  <c r="O68" i="11" s="1"/>
  <c r="N62" i="11"/>
  <c r="N63" i="11" s="1"/>
  <c r="N64" i="11" s="1"/>
  <c r="N65" i="11" s="1"/>
  <c r="N66" i="11" s="1"/>
  <c r="N67" i="11" s="1"/>
  <c r="N68" i="11" s="1"/>
  <c r="O134" i="11" l="1"/>
  <c r="N134" i="11"/>
  <c r="N135" i="11" s="1"/>
  <c r="O29" i="21"/>
  <c r="O135" i="11" l="1"/>
  <c r="O136" i="11" s="1"/>
  <c r="O137" i="11" s="1"/>
  <c r="N136" i="11"/>
  <c r="N137" i="11" s="1"/>
  <c r="N138" i="11" s="1"/>
  <c r="N139" i="11" l="1"/>
  <c r="N140" i="11" s="1"/>
  <c r="N141" i="11" s="1"/>
  <c r="N142" i="11" s="1"/>
  <c r="O138" i="11"/>
  <c r="O139" i="11" s="1"/>
  <c r="O140" i="11" s="1"/>
  <c r="O141" i="11" s="1"/>
  <c r="N143" i="11" l="1"/>
  <c r="N144" i="11" s="1"/>
  <c r="N145" i="11" s="1"/>
  <c r="N146" i="11" s="1"/>
  <c r="N147" i="11" s="1"/>
  <c r="O142" i="11"/>
  <c r="O143" i="11" s="1"/>
  <c r="O144" i="11" s="1"/>
  <c r="O145" i="11" s="1"/>
  <c r="O146" i="11" s="1"/>
  <c r="O147" i="11" l="1"/>
  <c r="O148" i="11" s="1"/>
  <c r="O149" i="11" s="1"/>
  <c r="N148" i="11"/>
  <c r="N149" i="11" s="1"/>
  <c r="N150" i="11" s="1"/>
  <c r="N151" i="11" l="1"/>
  <c r="N152" i="11" s="1"/>
  <c r="N153" i="11" s="1"/>
  <c r="O150" i="11"/>
  <c r="O151" i="11" s="1"/>
  <c r="O152" i="11" s="1"/>
  <c r="O153" i="11" l="1"/>
  <c r="O154" i="11" s="1"/>
  <c r="O155" i="11" s="1"/>
  <c r="O156" i="11" s="1"/>
  <c r="N154" i="11"/>
  <c r="N155" i="11" s="1"/>
  <c r="N156" i="11" s="1"/>
  <c r="N157" i="11" s="1"/>
  <c r="O157" i="11" l="1"/>
  <c r="O158" i="11" s="1"/>
  <c r="O159" i="11" s="1"/>
  <c r="O160" i="11" s="1"/>
  <c r="N158" i="11"/>
  <c r="N159" i="11" s="1"/>
  <c r="N160" i="11" s="1"/>
  <c r="N161" i="11" s="1"/>
  <c r="O161" i="11" l="1"/>
  <c r="O163" i="11" l="1"/>
  <c r="N163" i="11"/>
  <c r="N164" i="11" s="1"/>
  <c r="O164" i="11" l="1"/>
  <c r="O165" i="11" s="1"/>
  <c r="O166" i="11" s="1"/>
  <c r="O167" i="11" s="1"/>
  <c r="N165" i="11"/>
  <c r="N166" i="11" s="1"/>
  <c r="N167" i="11" s="1"/>
  <c r="N168" i="11" s="1"/>
  <c r="O168" i="11" l="1"/>
  <c r="O169" i="11" s="1"/>
  <c r="O170" i="11" s="1"/>
  <c r="N169" i="11"/>
  <c r="N170" i="11" s="1"/>
  <c r="N171" i="11" s="1"/>
  <c r="O171" i="11" l="1"/>
  <c r="O172" i="11" s="1"/>
  <c r="O173" i="11" s="1"/>
  <c r="N172" i="11"/>
  <c r="N173" i="11" s="1"/>
  <c r="N174" i="11" s="1"/>
  <c r="O174" i="11" l="1"/>
  <c r="O175" i="11" s="1"/>
  <c r="O176" i="11" s="1"/>
  <c r="N175" i="11"/>
  <c r="N176" i="11" s="1"/>
  <c r="N177" i="11" s="1"/>
  <c r="N178" i="11" l="1"/>
  <c r="N179" i="11" s="1"/>
  <c r="N180" i="11" s="1"/>
  <c r="O177" i="11"/>
  <c r="O178" i="11" s="1"/>
  <c r="O179" i="11" s="1"/>
  <c r="O180" i="11" l="1"/>
  <c r="O181" i="11" s="1"/>
  <c r="O182" i="11" s="1"/>
  <c r="N181" i="11"/>
  <c r="N182" i="11" s="1"/>
  <c r="N183" i="11" s="1"/>
  <c r="O183" i="11" l="1"/>
  <c r="O184" i="11" s="1"/>
  <c r="O185" i="11" s="1"/>
  <c r="O186" i="11" s="1"/>
  <c r="O187" i="11" s="1"/>
  <c r="O188" i="11" s="1"/>
  <c r="O189" i="11" s="1"/>
  <c r="O190" i="11" s="1"/>
  <c r="O191" i="11" s="1"/>
  <c r="O192" i="11" s="1"/>
  <c r="O193" i="11" s="1"/>
  <c r="O194" i="11" s="1"/>
  <c r="N184" i="11"/>
  <c r="N185" i="11" s="1"/>
  <c r="N186" i="11" s="1"/>
  <c r="N187" i="11" s="1"/>
  <c r="N188" i="11" s="1"/>
  <c r="N189" i="11" s="1"/>
  <c r="N190" i="11" s="1"/>
  <c r="N191" i="11" s="1"/>
  <c r="N192" i="11" s="1"/>
  <c r="N193" i="11" s="1"/>
  <c r="N194" i="11" s="1"/>
  <c r="N195" i="11" s="1"/>
  <c r="O195" i="11" l="1"/>
  <c r="N197" i="11" l="1"/>
  <c r="N198" i="11" s="1"/>
  <c r="O197" i="11"/>
  <c r="O198" i="11" l="1"/>
  <c r="O199" i="11" s="1"/>
  <c r="O200" i="11" s="1"/>
  <c r="O201" i="11" s="1"/>
  <c r="N199" i="11"/>
  <c r="N200" i="11" s="1"/>
  <c r="N201" i="11" s="1"/>
  <c r="N202" i="11" s="1"/>
  <c r="O202" i="11" l="1"/>
  <c r="O203" i="11" s="1"/>
  <c r="O204" i="11" s="1"/>
  <c r="O205" i="11" s="1"/>
  <c r="O206" i="11" s="1"/>
  <c r="N203" i="11"/>
  <c r="N204" i="11" s="1"/>
  <c r="N205" i="11" s="1"/>
  <c r="N206" i="11" s="1"/>
  <c r="N207" i="11" s="1"/>
  <c r="O207" i="11" l="1"/>
  <c r="O208" i="11" s="1"/>
  <c r="O209" i="11" s="1"/>
  <c r="N208" i="11"/>
  <c r="N209" i="11" s="1"/>
  <c r="N210" i="11" s="1"/>
  <c r="O210" i="11" l="1"/>
  <c r="O211" i="11" s="1"/>
  <c r="O212" i="11" s="1"/>
  <c r="O213" i="11" s="1"/>
  <c r="N211" i="11"/>
  <c r="N212" i="11" s="1"/>
  <c r="N213" i="11" s="1"/>
  <c r="N214" i="11" s="1"/>
  <c r="O214" i="11" l="1"/>
  <c r="O215" i="11" s="1"/>
  <c r="O216" i="11" s="1"/>
  <c r="O217" i="11" s="1"/>
  <c r="N215" i="11"/>
  <c r="N216" i="11" s="1"/>
  <c r="N217" i="11" s="1"/>
  <c r="N218" i="11" s="1"/>
  <c r="O218" i="11" l="1"/>
  <c r="O219" i="11" s="1"/>
  <c r="O220" i="11" s="1"/>
  <c r="N219" i="11"/>
  <c r="N220" i="11" s="1"/>
  <c r="N221" i="11" s="1"/>
  <c r="O221" i="11" l="1"/>
  <c r="O222" i="11" s="1"/>
  <c r="O223" i="11" s="1"/>
  <c r="O224" i="11" s="1"/>
  <c r="O225" i="11" s="1"/>
  <c r="O226" i="11" s="1"/>
  <c r="O227" i="11" s="1"/>
  <c r="O228" i="11" s="1"/>
  <c r="O229" i="11" s="1"/>
  <c r="O230" i="11" s="1"/>
  <c r="O231" i="11" s="1"/>
  <c r="O232" i="11" s="1"/>
  <c r="O233" i="11" s="1"/>
  <c r="O234" i="11" s="1"/>
  <c r="N222" i="11"/>
  <c r="N223" i="11" s="1"/>
  <c r="N224" i="11" s="1"/>
  <c r="N225" i="11" s="1"/>
  <c r="N226" i="11" s="1"/>
  <c r="N227" i="11" s="1"/>
  <c r="N228" i="11" s="1"/>
  <c r="N229" i="11" s="1"/>
  <c r="N230" i="11" s="1"/>
  <c r="N231" i="11" s="1"/>
  <c r="N232" i="11" s="1"/>
  <c r="N233" i="11" s="1"/>
  <c r="N234" i="11" s="1"/>
  <c r="N236" i="11" l="1"/>
  <c r="O236" i="11" l="1"/>
  <c r="O238" i="11" l="1"/>
  <c r="N238" i="11"/>
  <c r="N239" i="11" s="1"/>
  <c r="N240" i="11" s="1"/>
  <c r="N241" i="11" l="1"/>
  <c r="N242" i="11" s="1"/>
  <c r="N243" i="11" s="1"/>
  <c r="N244" i="11" s="1"/>
  <c r="N245" i="11" s="1"/>
  <c r="O239" i="11"/>
  <c r="O240" i="11" s="1"/>
  <c r="O241" i="11" s="1"/>
  <c r="O242" i="11" l="1"/>
  <c r="O243" i="11" s="1"/>
  <c r="O244" i="11" s="1"/>
  <c r="O245" i="11" s="1"/>
  <c r="O246" i="11" s="1"/>
  <c r="N246" i="11"/>
  <c r="N247" i="11" s="1"/>
  <c r="N248" i="11" s="1"/>
  <c r="N249" i="11" s="1"/>
  <c r="N250" i="11" s="1"/>
  <c r="N251" i="11" l="1"/>
  <c r="N252" i="11" s="1"/>
  <c r="N253" i="11" s="1"/>
  <c r="O247" i="11"/>
  <c r="O248" i="11" s="1"/>
  <c r="O249" i="11" s="1"/>
  <c r="O250" i="11" s="1"/>
  <c r="O251" i="11" s="1"/>
  <c r="O252" i="11" l="1"/>
  <c r="O253" i="11" s="1"/>
  <c r="O254" i="11" s="1"/>
  <c r="N254" i="11"/>
  <c r="N255" i="11" s="1"/>
  <c r="N256" i="11" s="1"/>
  <c r="N257" i="11" l="1"/>
  <c r="N258" i="11" s="1"/>
  <c r="N259" i="11" s="1"/>
  <c r="O255" i="11"/>
  <c r="O256" i="11" s="1"/>
  <c r="O257" i="11" s="1"/>
  <c r="O258" i="11" l="1"/>
  <c r="O259" i="11" s="1"/>
  <c r="O260" i="11" s="1"/>
  <c r="N260" i="11"/>
  <c r="N261" i="11" s="1"/>
  <c r="N262" i="11" s="1"/>
  <c r="N263" i="11" s="1"/>
  <c r="O261" i="11" l="1"/>
  <c r="O262" i="11" s="1"/>
  <c r="O263" i="11" s="1"/>
  <c r="O264" i="11" s="1"/>
  <c r="O265" i="11" s="1"/>
  <c r="O266" i="11" s="1"/>
  <c r="O267" i="11" s="1"/>
  <c r="O268" i="11" s="1"/>
  <c r="O269" i="11" s="1"/>
  <c r="O270" i="11" s="1"/>
  <c r="O271" i="11" s="1"/>
  <c r="O272" i="11" s="1"/>
  <c r="O273" i="11" s="1"/>
  <c r="N264" i="11"/>
  <c r="N265" i="11" s="1"/>
  <c r="N266" i="11" s="1"/>
  <c r="N267" i="11" s="1"/>
  <c r="N268" i="11" s="1"/>
  <c r="N269" i="11" s="1"/>
  <c r="N270" i="11" s="1"/>
  <c r="N271" i="11" s="1"/>
  <c r="N272" i="11" s="1"/>
  <c r="N273" i="11" s="1"/>
  <c r="N274" i="11" s="1"/>
  <c r="N275" i="11" l="1"/>
  <c r="O275" i="11" l="1"/>
  <c r="O277" i="11" l="1"/>
  <c r="N277" i="11"/>
  <c r="N278" i="11" s="1"/>
  <c r="N279" i="11" s="1"/>
  <c r="N280" i="11" s="1"/>
  <c r="N281" i="11" l="1"/>
  <c r="N282" i="11" s="1"/>
  <c r="N283" i="11" s="1"/>
  <c r="N284" i="11" s="1"/>
  <c r="N285" i="11" s="1"/>
  <c r="O278" i="11"/>
  <c r="O279" i="11" s="1"/>
  <c r="O280" i="11" s="1"/>
  <c r="O281" i="11" s="1"/>
  <c r="N286" i="11" l="1"/>
  <c r="N287" i="11" s="1"/>
  <c r="N288" i="11" s="1"/>
  <c r="N289" i="11" s="1"/>
  <c r="O282" i="11"/>
  <c r="O283" i="11" s="1"/>
  <c r="O284" i="11" s="1"/>
  <c r="O285" i="11" s="1"/>
  <c r="O286" i="11" s="1"/>
  <c r="O287" i="11" l="1"/>
  <c r="O288" i="11" s="1"/>
  <c r="O289" i="11" s="1"/>
  <c r="O290" i="11" s="1"/>
  <c r="N290" i="11"/>
  <c r="N291" i="11" s="1"/>
  <c r="N292" i="11" s="1"/>
  <c r="N293" i="11" s="1"/>
  <c r="O291" i="11" l="1"/>
  <c r="O292" i="11" s="1"/>
  <c r="O293" i="11" s="1"/>
  <c r="O294" i="11" s="1"/>
  <c r="N294" i="11"/>
  <c r="N295" i="11" s="1"/>
  <c r="N296" i="11" s="1"/>
  <c r="O295" i="11" l="1"/>
  <c r="O296" i="11" s="1"/>
  <c r="O297" i="11" s="1"/>
  <c r="N297" i="11"/>
  <c r="N298" i="11" s="1"/>
  <c r="N299" i="11" s="1"/>
  <c r="N300" i="11" s="1"/>
  <c r="N301" i="11" s="1"/>
  <c r="N302" i="11" l="1"/>
  <c r="N303" i="11" s="1"/>
  <c r="N304" i="11" s="1"/>
  <c r="N305" i="11" s="1"/>
  <c r="N306" i="11" s="1"/>
  <c r="N307" i="11" s="1"/>
  <c r="O298" i="11"/>
  <c r="O299" i="11" s="1"/>
  <c r="O300" i="11" s="1"/>
  <c r="O301" i="11" s="1"/>
  <c r="O302" i="11" s="1"/>
  <c r="O303" i="11" l="1"/>
  <c r="O304" i="11" s="1"/>
  <c r="O305" i="11" s="1"/>
  <c r="O306" i="11" s="1"/>
  <c r="O307" i="11" s="1"/>
  <c r="O308" i="11" s="1"/>
  <c r="O309" i="11" s="1"/>
  <c r="O310" i="11" s="1"/>
  <c r="O311" i="11" s="1"/>
  <c r="O312" i="11" s="1"/>
  <c r="O313" i="11" s="1"/>
  <c r="O314" i="11" s="1"/>
  <c r="O315" i="11" s="1"/>
  <c r="O316" i="11" s="1"/>
  <c r="O317" i="11" s="1"/>
  <c r="O318" i="11" s="1"/>
  <c r="O319" i="11" s="1"/>
  <c r="N308" i="11"/>
  <c r="N309" i="11" s="1"/>
  <c r="N310" i="11" s="1"/>
  <c r="N311" i="11" s="1"/>
  <c r="N312" i="11" s="1"/>
  <c r="N313" i="11" s="1"/>
  <c r="N314" i="11" s="1"/>
  <c r="N315" i="11" s="1"/>
  <c r="N316" i="11" s="1"/>
  <c r="N317" i="11" s="1"/>
  <c r="N318" i="11" s="1"/>
  <c r="N319" i="11" s="1"/>
  <c r="N320" i="11" s="1"/>
  <c r="O320" i="11" l="1"/>
  <c r="N324" i="11" l="1"/>
  <c r="N325" i="11" s="1"/>
  <c r="N326" i="11" s="1"/>
  <c r="N327" i="11" s="1"/>
  <c r="O322" i="11"/>
  <c r="O323" i="11" s="1"/>
  <c r="O324" i="11" s="1"/>
  <c r="N328" i="11" l="1"/>
  <c r="N329" i="11" s="1"/>
  <c r="N330" i="11" s="1"/>
  <c r="O325" i="11"/>
  <c r="O326" i="11" s="1"/>
  <c r="O327" i="11" s="1"/>
  <c r="O328" i="11" s="1"/>
  <c r="N331" i="11" l="1"/>
  <c r="N332" i="11" s="1"/>
  <c r="N333" i="11" s="1"/>
  <c r="N334" i="11" s="1"/>
  <c r="N335" i="11" s="1"/>
  <c r="N336" i="11" s="1"/>
  <c r="O329" i="11"/>
  <c r="O330" i="11" s="1"/>
  <c r="O331" i="11" s="1"/>
  <c r="N337" i="11" l="1"/>
  <c r="N338" i="11" s="1"/>
  <c r="N339" i="11" s="1"/>
  <c r="N340" i="11" s="1"/>
  <c r="O332" i="11"/>
  <c r="O333" i="11" s="1"/>
  <c r="O334" i="11" s="1"/>
  <c r="O335" i="11" s="1"/>
  <c r="O336" i="11" s="1"/>
  <c r="O337" i="11" s="1"/>
  <c r="O338" i="11" l="1"/>
  <c r="O339" i="11" s="1"/>
  <c r="O340" i="11" s="1"/>
  <c r="O341" i="11" s="1"/>
  <c r="N341" i="11"/>
  <c r="N342" i="11" s="1"/>
  <c r="O342" i="11" l="1"/>
  <c r="O343" i="11" s="1"/>
  <c r="N343" i="11"/>
  <c r="N344" i="11" s="1"/>
  <c r="N345" i="11" s="1"/>
  <c r="N346" i="11" s="1"/>
  <c r="O344" i="11" l="1"/>
  <c r="O345" i="11" s="1"/>
  <c r="O346" i="11" s="1"/>
  <c r="O347" i="11" s="1"/>
  <c r="N347" i="11"/>
  <c r="N348" i="11" s="1"/>
  <c r="N349" i="11" s="1"/>
  <c r="N350" i="11" s="1"/>
  <c r="N351" i="11" s="1"/>
  <c r="N352" i="11" s="1"/>
  <c r="O348" i="11" l="1"/>
  <c r="O349" i="11" s="1"/>
  <c r="O350" i="11" s="1"/>
  <c r="O351" i="11" s="1"/>
  <c r="O352" i="11" s="1"/>
  <c r="O353" i="11" s="1"/>
  <c r="O354" i="11" s="1"/>
  <c r="O355" i="11" s="1"/>
  <c r="O356" i="11" s="1"/>
  <c r="O357" i="11" s="1"/>
  <c r="N353" i="11"/>
  <c r="N354" i="11" s="1"/>
  <c r="N355" i="11" s="1"/>
  <c r="N356" i="11" s="1"/>
  <c r="N357" i="11" s="1"/>
  <c r="N358" i="11" s="1"/>
  <c r="O358" i="11" l="1"/>
  <c r="N359" i="11" l="1"/>
  <c r="O359" i="11" l="1"/>
  <c r="N361" i="11" l="1"/>
  <c r="N362" i="11" s="1"/>
  <c r="N363" i="11" s="1"/>
  <c r="N364" i="11" s="1"/>
  <c r="O361" i="11"/>
  <c r="O362" i="11" l="1"/>
  <c r="O363" i="11" s="1"/>
  <c r="O364" i="11" s="1"/>
  <c r="O365" i="11" s="1"/>
  <c r="N365" i="11"/>
  <c r="N366" i="11" s="1"/>
  <c r="N367" i="11" s="1"/>
  <c r="N368" i="11" l="1"/>
  <c r="N369" i="11" s="1"/>
  <c r="N370" i="11" s="1"/>
  <c r="N371" i="11" s="1"/>
  <c r="O366" i="11"/>
  <c r="O367" i="11" s="1"/>
  <c r="O368" i="11" s="1"/>
  <c r="O369" i="11" l="1"/>
  <c r="O370" i="11" s="1"/>
  <c r="O371" i="11" s="1"/>
  <c r="O372" i="11" s="1"/>
  <c r="N372" i="11"/>
  <c r="N373" i="11" s="1"/>
  <c r="N374" i="11" s="1"/>
  <c r="O373" i="11" l="1"/>
  <c r="O374" i="11" s="1"/>
  <c r="O375" i="11" s="1"/>
  <c r="N375" i="11"/>
  <c r="N376" i="11" s="1"/>
  <c r="N377" i="11" s="1"/>
  <c r="N378" i="11" s="1"/>
  <c r="N379" i="11" l="1"/>
  <c r="N380" i="11" s="1"/>
  <c r="N381" i="11" s="1"/>
  <c r="O376" i="11"/>
  <c r="O377" i="11" s="1"/>
  <c r="O378" i="11" s="1"/>
  <c r="O379" i="11" s="1"/>
  <c r="N382" i="11" l="1"/>
  <c r="N383" i="11" s="1"/>
  <c r="N384" i="11" s="1"/>
  <c r="N385" i="11" s="1"/>
  <c r="N386" i="11" s="1"/>
  <c r="O380" i="11"/>
  <c r="O381" i="11" s="1"/>
  <c r="O382" i="11" s="1"/>
  <c r="O383" i="11" l="1"/>
  <c r="O384" i="11" s="1"/>
  <c r="O385" i="11" s="1"/>
  <c r="O386" i="11" s="1"/>
</calcChain>
</file>

<file path=xl/sharedStrings.xml><?xml version="1.0" encoding="utf-8"?>
<sst xmlns="http://schemas.openxmlformats.org/spreadsheetml/2006/main" count="8080" uniqueCount="1712">
  <si>
    <t>id</t>
  </si>
  <si>
    <t>nip_lama</t>
  </si>
  <si>
    <t>nip_baru</t>
  </si>
  <si>
    <t>nama_pegawai</t>
  </si>
  <si>
    <t>gol_kd</t>
  </si>
  <si>
    <t>tmt</t>
  </si>
  <si>
    <t>jabatan_kd</t>
  </si>
  <si>
    <t>ket_jabatan</t>
  </si>
  <si>
    <t>pendidikan_kd</t>
  </si>
  <si>
    <t>tahun_pdd</t>
  </si>
  <si>
    <t>jk</t>
  </si>
  <si>
    <t>tgl_lahir</t>
  </si>
  <si>
    <t>satker_kd</t>
  </si>
  <si>
    <t>es3_kd</t>
  </si>
  <si>
    <t>es4_kd</t>
  </si>
  <si>
    <t>fungsional_kd</t>
  </si>
  <si>
    <t>created_at</t>
  </si>
  <si>
    <t>updated_at</t>
  </si>
  <si>
    <t>deleted_at</t>
  </si>
  <si>
    <t>Agus Sudibyo, M.Stat.</t>
  </si>
  <si>
    <t>Oeliestina, S.ST</t>
  </si>
  <si>
    <t>Eva Riani, S.ST.,M.E.</t>
  </si>
  <si>
    <t>Nova Moestafa, S.ST., M.Si.</t>
  </si>
  <si>
    <t>Syarpan Dani, SE.</t>
  </si>
  <si>
    <t>Baktian Nurmantyo, S.ST., M.E.</t>
  </si>
  <si>
    <t>Eka Putri Maya Sari, S.ST.</t>
  </si>
  <si>
    <t>Betty Woro Pratiwi, S.Si.</t>
  </si>
  <si>
    <t>Dwi Utaminingsih, S.Psi, MM.</t>
  </si>
  <si>
    <t>Siti Marfuah, SE.</t>
  </si>
  <si>
    <t>Virnancya Nuraini Yonathan, SH., MH.</t>
  </si>
  <si>
    <t>Chaidir</t>
  </si>
  <si>
    <t>Gafur, S.ST</t>
  </si>
  <si>
    <t>Herlina, SE.</t>
  </si>
  <si>
    <t>Mitha Rama Sari, SE.</t>
  </si>
  <si>
    <t>Marisa Hariani, SE.</t>
  </si>
  <si>
    <t>Muhammad Murtado, SE.</t>
  </si>
  <si>
    <t>Yarni</t>
  </si>
  <si>
    <t>Liana, A.Md.</t>
  </si>
  <si>
    <t>Marniala Larasati Situmorang, A.Md.Kb.N.</t>
  </si>
  <si>
    <t>Sutino, SE.</t>
  </si>
  <si>
    <t>M. Wahyudi</t>
  </si>
  <si>
    <t>Tuberwanlastu, S.M.</t>
  </si>
  <si>
    <t>Juniar, S.E.</t>
  </si>
  <si>
    <t>Della Ayu Syafila, S.E.</t>
  </si>
  <si>
    <t>Sunandar, SE., M.Si.</t>
  </si>
  <si>
    <t>Herman M.</t>
  </si>
  <si>
    <t>Diyas Marliyanda, S.E.</t>
  </si>
  <si>
    <t>Sisilia Nurteta, S.ST., M.Si.</t>
  </si>
  <si>
    <t>Juliana Marintan Siahaan, S.ST.</t>
  </si>
  <si>
    <t>Syaeful Muslih, S.Si.</t>
  </si>
  <si>
    <t>Rita Rif'ati, S.ST., M.Si.</t>
  </si>
  <si>
    <t>Ani Dwi Nugraeni, S.ST.</t>
  </si>
  <si>
    <t>Ni Kadek Suardani, S.ST., M.S.E.</t>
  </si>
  <si>
    <t>Ririh Jatismara, S.Si.</t>
  </si>
  <si>
    <t>Linda Annisa, S.ST.</t>
  </si>
  <si>
    <t>Nopriansyah, S.ST., M.Si.</t>
  </si>
  <si>
    <t>Eviyana Atmanegara, S.ST., M.Stat.</t>
  </si>
  <si>
    <t>Septie Wulandary, S.ST., M.Stat.</t>
  </si>
  <si>
    <t>Eny Tristanti, S.ST, ME.</t>
  </si>
  <si>
    <t>Vita Eisynta Dewi, S.E.</t>
  </si>
  <si>
    <t>Poppi Marini, M.Si.</t>
  </si>
  <si>
    <t>Amad Safei, S.E.</t>
  </si>
  <si>
    <t>Eko Suprapto, S.P.</t>
  </si>
  <si>
    <t>Susiawati Kristiarini, S.ST</t>
  </si>
  <si>
    <t>Vina Riyanti, S.ST</t>
  </si>
  <si>
    <t>Vitalia Susanti, M.Si</t>
  </si>
  <si>
    <t>Dwi Jayanti, S.ST</t>
  </si>
  <si>
    <t>Fuad Hasyim, S.M.</t>
  </si>
  <si>
    <t>Budi Hartono, S.ST., M.Si.</t>
  </si>
  <si>
    <t>Siti Nurhayati</t>
  </si>
  <si>
    <t>Fitria Ipada, S.ST.</t>
  </si>
  <si>
    <t>Annisa Ayu Wulandari, S.Si.</t>
  </si>
  <si>
    <t>Muhisam, S.ST.</t>
  </si>
  <si>
    <t>Dr. Ir. Kusriatmi, MP.</t>
  </si>
  <si>
    <t>Lisa Gusmanita, S.ST., M.E.</t>
  </si>
  <si>
    <t>Risma Hapsari, S.ST., M.Si.</t>
  </si>
  <si>
    <t>Sumarmi, S.ST, M.Si.</t>
  </si>
  <si>
    <t>Nor Indah Fitriya Ningrum, S.ST., M.Stat.</t>
  </si>
  <si>
    <t>Nicky Rizkiansyah, S.ST</t>
  </si>
  <si>
    <t>Ryan Pasca Aulia, S.Stat.</t>
  </si>
  <si>
    <t>Iman Karyadi, S.ST.</t>
  </si>
  <si>
    <t>Indah Sulvaria, S.ST., MBA.</t>
  </si>
  <si>
    <t>Fadhlika Anggit Santoso Putro, S.Tr.Stat.</t>
  </si>
  <si>
    <t>Agus Widodo, S.ST., M.Si.</t>
  </si>
  <si>
    <t>Sandy Pradana, S.ST.</t>
  </si>
  <si>
    <t>Theresa Putri, S.ST</t>
  </si>
  <si>
    <t>Wulan Agus Pramita Sari, S.ST.</t>
  </si>
  <si>
    <t>Uziroh, A. Md</t>
  </si>
  <si>
    <t>Rizki Ananda, S.ST.</t>
  </si>
  <si>
    <t>Chumanidya Utami, S.Si.</t>
  </si>
  <si>
    <t>Hery Sasria, S.Si.</t>
  </si>
  <si>
    <t>19741231 199612 1 001</t>
  </si>
  <si>
    <t>19810204 200312 2 003</t>
  </si>
  <si>
    <t>19790901 200012 2 001</t>
  </si>
  <si>
    <t>19810430 200312 1 003</t>
  </si>
  <si>
    <t>19660116 199203 1 001</t>
  </si>
  <si>
    <t>19760630 199912 1 001</t>
  </si>
  <si>
    <t>19930811 201802 2 001</t>
  </si>
  <si>
    <t>19940325 201903 2 001</t>
  </si>
  <si>
    <t>19880703 201101 2 019</t>
  </si>
  <si>
    <t>19871108 200604 2 002</t>
  </si>
  <si>
    <t>19850921 201101 2 010</t>
  </si>
  <si>
    <t>19730426 200604 1 009</t>
  </si>
  <si>
    <t>19790727 200212 1 010</t>
  </si>
  <si>
    <t>19700927 199203 2 003</t>
  </si>
  <si>
    <t>19861020 200502 2 001</t>
  </si>
  <si>
    <t>19860217 200902 2 008</t>
  </si>
  <si>
    <t>19870712 200604 1 001</t>
  </si>
  <si>
    <t>19650105 198603 2 001</t>
  </si>
  <si>
    <t>19880207 201101 2 019</t>
  </si>
  <si>
    <t>20010510 202201 2 001</t>
  </si>
  <si>
    <t>19690210 199403 1 006</t>
  </si>
  <si>
    <t>19800816 200212 1 006</t>
  </si>
  <si>
    <t>19810217 201101 1 005</t>
  </si>
  <si>
    <t>19700620 199403 2 001</t>
  </si>
  <si>
    <t>19950409 202203 2 012</t>
  </si>
  <si>
    <t>19740504 199312 1 001</t>
  </si>
  <si>
    <t>19641216 198603 1 002</t>
  </si>
  <si>
    <t>19890323 201212 1 001</t>
  </si>
  <si>
    <t>19790524 200012 2 001</t>
  </si>
  <si>
    <t>19850722 200801 2 005</t>
  </si>
  <si>
    <t>19850704 200902 1 005</t>
  </si>
  <si>
    <t>19780625 200012 2 001</t>
  </si>
  <si>
    <t>19750223 199903 2 003</t>
  </si>
  <si>
    <t>19851121 201903 2 001</t>
  </si>
  <si>
    <t>19950729 201701 2 002</t>
  </si>
  <si>
    <t>19801117 200312 1 001</t>
  </si>
  <si>
    <t>19860222 200801 2 003</t>
  </si>
  <si>
    <t>19850925 200902 2 008</t>
  </si>
  <si>
    <t>19770206 199912 2 001</t>
  </si>
  <si>
    <t>19831108 200604 2 016</t>
  </si>
  <si>
    <t>19770323 200212 2 007</t>
  </si>
  <si>
    <t>19661125 198802 1 001</t>
  </si>
  <si>
    <t>19840716 201101 1 012</t>
  </si>
  <si>
    <t>19761203 199901 2 001</t>
  </si>
  <si>
    <t>19880630 201012 2 005</t>
  </si>
  <si>
    <t>19810222 200312 2 002</t>
  </si>
  <si>
    <t>19850102 200801 2 004</t>
  </si>
  <si>
    <t>19750204 200212 1 003</t>
  </si>
  <si>
    <t>19840702 200902  1 001</t>
  </si>
  <si>
    <t>19641205 198503 2 005</t>
  </si>
  <si>
    <t>19840703 200701 2 004</t>
  </si>
  <si>
    <t>19940805 201903 2 002</t>
  </si>
  <si>
    <t>19730322 199301 1 002</t>
  </si>
  <si>
    <t>19681109 199401 2 001</t>
  </si>
  <si>
    <t>19860831 200902 2 006</t>
  </si>
  <si>
    <t>19850506 200801 2 011</t>
  </si>
  <si>
    <t>19780211 200012 2 001</t>
  </si>
  <si>
    <t>19791125 200212 2 004</t>
  </si>
  <si>
    <t>19881106 201012 1 001</t>
  </si>
  <si>
    <t>19930916 201903 1 002</t>
  </si>
  <si>
    <t>19691008 199112 1 001</t>
  </si>
  <si>
    <t>19890720 201012 2 004</t>
  </si>
  <si>
    <t>19980601 202104 1 001</t>
  </si>
  <si>
    <t>19800830 200212 1 003</t>
  </si>
  <si>
    <t>19950818 201802 1 001</t>
  </si>
  <si>
    <t>19880615 200912 2 002</t>
  </si>
  <si>
    <t>19890823 201410 2 001</t>
  </si>
  <si>
    <t>19861211 200902 2 005</t>
  </si>
  <si>
    <t>19930730 201410 2 001</t>
  </si>
  <si>
    <t>19860923 201212 2 001</t>
  </si>
  <si>
    <t>19851219 200902 1 001</t>
  </si>
  <si>
    <t>IV c</t>
  </si>
  <si>
    <t>IV a</t>
  </si>
  <si>
    <t>IV b</t>
  </si>
  <si>
    <t>III b</t>
  </si>
  <si>
    <t>III a</t>
  </si>
  <si>
    <t>III c</t>
  </si>
  <si>
    <t>III d</t>
  </si>
  <si>
    <t>II c</t>
  </si>
  <si>
    <t>Statistisi Ahli Madya</t>
  </si>
  <si>
    <t>Kepala Bagian Umum</t>
  </si>
  <si>
    <t>Pelaksana</t>
  </si>
  <si>
    <t>Analis SDMA Ahli Pertama</t>
  </si>
  <si>
    <t>Penyuluh Hukum Pertama</t>
  </si>
  <si>
    <t>Pranata Keuangan APBN Mahir</t>
  </si>
  <si>
    <t>Arsiparis Mahir</t>
  </si>
  <si>
    <t>Pengelola PBJ Ahli Muda</t>
  </si>
  <si>
    <t>Statistisi Ahli Muda</t>
  </si>
  <si>
    <t>Statistisi Ahli Pertama</t>
  </si>
  <si>
    <t>Statistisi Mahir</t>
  </si>
  <si>
    <t>Statistisi Penyelia</t>
  </si>
  <si>
    <t>golongan</t>
  </si>
  <si>
    <t>pangkat</t>
  </si>
  <si>
    <t>I a</t>
  </si>
  <si>
    <t>Juru Muda</t>
  </si>
  <si>
    <t>I b</t>
  </si>
  <si>
    <t>Juru Muda Tingkat I</t>
  </si>
  <si>
    <t>I c</t>
  </si>
  <si>
    <t>Juru</t>
  </si>
  <si>
    <t>I d</t>
  </si>
  <si>
    <t>Juru Tingkat I</t>
  </si>
  <si>
    <t>II a</t>
  </si>
  <si>
    <t>Pengatur Muda</t>
  </si>
  <si>
    <t>II b</t>
  </si>
  <si>
    <t>Pengatur Muda Tingkat I</t>
  </si>
  <si>
    <t>Pengatur</t>
  </si>
  <si>
    <t>II d</t>
  </si>
  <si>
    <t>Pengatur Tingkat I</t>
  </si>
  <si>
    <t>Penata Muda</t>
  </si>
  <si>
    <t>Penata Muda Tingkat I</t>
  </si>
  <si>
    <t>Penata</t>
  </si>
  <si>
    <t>Penata Tingkat I</t>
  </si>
  <si>
    <t>Pembina</t>
  </si>
  <si>
    <t>Pembina Tingkat I</t>
  </si>
  <si>
    <t>Pembina Utama Muda</t>
  </si>
  <si>
    <t>IV d</t>
  </si>
  <si>
    <t>Pembina Utama Madya</t>
  </si>
  <si>
    <t>IV e</t>
  </si>
  <si>
    <t>Pembina Utama</t>
  </si>
  <si>
    <t>BPS Provinsi Jambi</t>
  </si>
  <si>
    <t>fungsional</t>
  </si>
  <si>
    <t>nama_tabel</t>
  </si>
  <si>
    <t>kolom_kredit</t>
  </si>
  <si>
    <t>Statistisi Pelaksana Pemula</t>
  </si>
  <si>
    <t>m_statistisi</t>
  </si>
  <si>
    <t>pelaksana</t>
  </si>
  <si>
    <t>pelaksana_lanjutan</t>
  </si>
  <si>
    <t>penyelia</t>
  </si>
  <si>
    <t>pertama</t>
  </si>
  <si>
    <t>muda</t>
  </si>
  <si>
    <t>madya</t>
  </si>
  <si>
    <t>utama</t>
  </si>
  <si>
    <t>Pranata Komputer Pelaksana Pemula</t>
  </si>
  <si>
    <t>m_prakom</t>
  </si>
  <si>
    <t>Pranata Komputer Terampil</t>
  </si>
  <si>
    <t>terampil</t>
  </si>
  <si>
    <t>Pranata Komputer Mahir</t>
  </si>
  <si>
    <t>mahir</t>
  </si>
  <si>
    <t>Pranata Komputer Penyelia</t>
  </si>
  <si>
    <t>Analis Anggaran Ahli Muda</t>
  </si>
  <si>
    <t>Analis Pengelolaan Keuangan APBN Ahli Muda</t>
  </si>
  <si>
    <t>Pranata Komputer Ahli Muda</t>
  </si>
  <si>
    <t>Asesor SDM Aparatur Ahli Muda</t>
  </si>
  <si>
    <t>Arsiparis Ahli Muda</t>
  </si>
  <si>
    <t>Pranata Komputer Ahli Madya</t>
  </si>
  <si>
    <t>nama_jabatan</t>
  </si>
  <si>
    <t>Kepala BPS Provinsi</t>
  </si>
  <si>
    <t>NULL</t>
  </si>
  <si>
    <t>Koordinator Fungsi</t>
  </si>
  <si>
    <t>Sub Koordinator Fungsi</t>
  </si>
  <si>
    <t>Selaku Plt</t>
  </si>
  <si>
    <t>Statistisi Ahli Utama</t>
  </si>
  <si>
    <t>Bukan Pejabat Fungsional</t>
  </si>
  <si>
    <t>Pranata Komputer Ahli Pertama</t>
  </si>
  <si>
    <t>Pranata Komputer Ahli Utama</t>
  </si>
  <si>
    <t>S2</t>
  </si>
  <si>
    <t>2009</t>
  </si>
  <si>
    <t>D IV</t>
  </si>
  <si>
    <t>S1</t>
  </si>
  <si>
    <t>1991</t>
  </si>
  <si>
    <t>SMA</t>
  </si>
  <si>
    <t>1992</t>
  </si>
  <si>
    <t>2007</t>
  </si>
  <si>
    <t>2017</t>
  </si>
  <si>
    <t>D III</t>
  </si>
  <si>
    <t>07-02-1988</t>
  </si>
  <si>
    <t>1999</t>
  </si>
  <si>
    <t>2021</t>
  </si>
  <si>
    <t>2008</t>
  </si>
  <si>
    <t>2010</t>
  </si>
  <si>
    <t>2013</t>
  </si>
  <si>
    <t>2019</t>
  </si>
  <si>
    <t>2016</t>
  </si>
  <si>
    <t>2012</t>
  </si>
  <si>
    <t>S3</t>
  </si>
  <si>
    <t>2014</t>
  </si>
  <si>
    <t>16-09-1993</t>
  </si>
  <si>
    <t>2000</t>
  </si>
  <si>
    <t>L</t>
  </si>
  <si>
    <t>P</t>
  </si>
  <si>
    <t>kd_pendidikan</t>
  </si>
  <si>
    <t>tk_pendidikan</t>
  </si>
  <si>
    <t>SD</t>
  </si>
  <si>
    <t>SMP</t>
  </si>
  <si>
    <t>D I</t>
  </si>
  <si>
    <t>D II</t>
  </si>
  <si>
    <t>kd_es3</t>
  </si>
  <si>
    <t>deskripsi</t>
  </si>
  <si>
    <t>nip_kepalaes3</t>
  </si>
  <si>
    <t>nip_wakiles3</t>
  </si>
  <si>
    <t>Bagian Umum</t>
  </si>
  <si>
    <t>Fungsi Statistik Sosial</t>
  </si>
  <si>
    <t>Fungsi Statistik Produksi</t>
  </si>
  <si>
    <t>Fungsi Statistik Distribusi</t>
  </si>
  <si>
    <t>Fungsi Neraca Wilayah dan Analisis Statistik</t>
  </si>
  <si>
    <t>Fungsi Integrasi Pengolahan dan Diseminasi Statistik</t>
  </si>
  <si>
    <t>BPS Kota Jambi</t>
  </si>
  <si>
    <t>kd</t>
  </si>
  <si>
    <t>nama es4</t>
  </si>
  <si>
    <t>nip kepala es4</t>
  </si>
  <si>
    <t>Sub Fungsi Bina Program</t>
  </si>
  <si>
    <t>Sub Fungsi SDM dan Hukum</t>
  </si>
  <si>
    <t>Sub Fungsi Keuangan</t>
  </si>
  <si>
    <t>Sub Fungsi Umum</t>
  </si>
  <si>
    <t>Sub Fungsi Pengadaan Barang/Jasa</t>
  </si>
  <si>
    <t>Sub Fungsi Statistik Kependudukan</t>
  </si>
  <si>
    <t>Sub Fungsi Statistik Ketahanan Sosial</t>
  </si>
  <si>
    <t>Sub Fungsi Statistik Kesejahteraan Rakyat</t>
  </si>
  <si>
    <t>Sub Fungsi Statistik Pertanian</t>
  </si>
  <si>
    <t>Sub Fungsi Statistik Industri</t>
  </si>
  <si>
    <t>Sub Fungsi Statistik Pertambangan, Energi dan Konstruksi</t>
  </si>
  <si>
    <t>Sub Fungsi Statistik Harga Konsumen dan Harga Perdagangan Besar</t>
  </si>
  <si>
    <t>Sub Fungsi Statistik Keuangan dan Harga Produsen</t>
  </si>
  <si>
    <t>Sub Fungsi Statistik Niaga dan Jasa</t>
  </si>
  <si>
    <t>Sub Fungsi Neraca Produksi</t>
  </si>
  <si>
    <t>Sub Fungsi Neraca Konsumsi</t>
  </si>
  <si>
    <t>Sub Fungsi Analisis Statistik Lintas Sektor</t>
  </si>
  <si>
    <t>Sub Fungsi Integrasi Pengolahan Data</t>
  </si>
  <si>
    <t>Sub Fungsi Jaringan dan Rujukan Statistik</t>
  </si>
  <si>
    <t>Sub Fungsi Diseminasi dan Layanan Statistik</t>
  </si>
  <si>
    <t>Pejabat BPS Provinsi Jambi</t>
  </si>
  <si>
    <t>DAFTAR PEGAWAI BPS MENURUT SATUAN ORGANISASI</t>
  </si>
  <si>
    <t>NO</t>
  </si>
  <si>
    <t>NAMA</t>
  </si>
  <si>
    <t>NIP LAMA</t>
  </si>
  <si>
    <t>NIP BARU</t>
  </si>
  <si>
    <t>GOL</t>
  </si>
  <si>
    <t>TMT</t>
  </si>
  <si>
    <t>KETERANGAN</t>
  </si>
  <si>
    <t>TINGKAT</t>
  </si>
  <si>
    <t>TAHUN</t>
  </si>
  <si>
    <t>JK</t>
  </si>
  <si>
    <t>TGL LAHIR</t>
  </si>
  <si>
    <t xml:space="preserve"> PENDIDIKAN</t>
  </si>
  <si>
    <t>BPS Kab. Kerinci</t>
  </si>
  <si>
    <t>Ardiansyah, S.ST, ME.</t>
  </si>
  <si>
    <t>19740702 199301 1 001</t>
  </si>
  <si>
    <t>01-10-2019</t>
  </si>
  <si>
    <t>Kepala</t>
  </si>
  <si>
    <t>LK</t>
  </si>
  <si>
    <t>Subbagian Umum</t>
  </si>
  <si>
    <t>Darzal, SE., M.Si.</t>
  </si>
  <si>
    <t>19730727 199301 1 001</t>
  </si>
  <si>
    <t>01-10-2017</t>
  </si>
  <si>
    <t>Kasubbag. Umum</t>
  </si>
  <si>
    <t>Alfian, S.E.</t>
  </si>
  <si>
    <t>19790612 200901 1 008</t>
  </si>
  <si>
    <t>01-04-2019</t>
  </si>
  <si>
    <t>2018</t>
  </si>
  <si>
    <t>Ainil Mardiah</t>
  </si>
  <si>
    <t>340015575</t>
  </si>
  <si>
    <t>19740820 199803 2 003</t>
  </si>
  <si>
    <t>1993</t>
  </si>
  <si>
    <t>PR</t>
  </si>
  <si>
    <t>Neva Julia Rahman, SE.</t>
  </si>
  <si>
    <t>19890726 201101 2 010</t>
  </si>
  <si>
    <t>Kiky Amci Ilzania, S.Tr.Stat.</t>
  </si>
  <si>
    <t>19970102 201901 2 001</t>
  </si>
  <si>
    <t>01-01-2019</t>
  </si>
  <si>
    <t xml:space="preserve">Statistisi Ahli Pertama </t>
  </si>
  <si>
    <t>Nadya Dwi Muchisha, S.Stat.</t>
  </si>
  <si>
    <t>340056010</t>
  </si>
  <si>
    <t>19881125 201212 2 001</t>
  </si>
  <si>
    <t>01-04-2021</t>
  </si>
  <si>
    <t>2022</t>
  </si>
  <si>
    <t>Rizka Wulandary, S.Tr.Stat.</t>
  </si>
  <si>
    <t>19990106 202201 2 002</t>
  </si>
  <si>
    <t>01-01-2022</t>
  </si>
  <si>
    <t>Mohammad Partibus, SE</t>
  </si>
  <si>
    <t>340012254</t>
  </si>
  <si>
    <t>19681108 198903 1 004</t>
  </si>
  <si>
    <t>01-10-2013</t>
  </si>
  <si>
    <t>Statistisi Ahli Muda selaku KF</t>
  </si>
  <si>
    <t>2004</t>
  </si>
  <si>
    <t>Iqbal Dinar Pamungkas, S.Tr.Stat.</t>
  </si>
  <si>
    <t>19970228 201912 1 001</t>
  </si>
  <si>
    <t>01-12-2019</t>
  </si>
  <si>
    <t>Mutiara Sari, A.Md.</t>
  </si>
  <si>
    <t>19970727 202203 2 020</t>
  </si>
  <si>
    <t>01-03-2022</t>
  </si>
  <si>
    <t>Gina Merdekawati, A.Md.</t>
  </si>
  <si>
    <t>19960817 202203 2 021</t>
  </si>
  <si>
    <t>Wirdianto, SP</t>
  </si>
  <si>
    <t>340054665</t>
  </si>
  <si>
    <t>19790808 201101 1 004</t>
  </si>
  <si>
    <t>01-10-2021</t>
  </si>
  <si>
    <t>2002</t>
  </si>
  <si>
    <t>Yuzelvan, A.Md</t>
  </si>
  <si>
    <t>19850520 201101 1 012</t>
  </si>
  <si>
    <t>01-10-2018</t>
  </si>
  <si>
    <t>2006</t>
  </si>
  <si>
    <t>Joni Asmanto, S.ST</t>
  </si>
  <si>
    <t>340014690</t>
  </si>
  <si>
    <t>19720616 199403 1 010</t>
  </si>
  <si>
    <t>2005</t>
  </si>
  <si>
    <t>Dian Eka Lestari, S.Tr.Stat.</t>
  </si>
  <si>
    <t>19990821 202201 2 005</t>
  </si>
  <si>
    <t>Fungsi IPDS</t>
  </si>
  <si>
    <t>Roro Tenty, S.ST</t>
  </si>
  <si>
    <t>340017816</t>
  </si>
  <si>
    <t>19831107 200602 2 002</t>
  </si>
  <si>
    <t>Pranata Komputer Ahli Muda selaku KF</t>
  </si>
  <si>
    <t>Dynta Masyita Adiasa, S.Tr.Stat.</t>
  </si>
  <si>
    <t>340060067</t>
  </si>
  <si>
    <t>19990904 202104 2 001</t>
  </si>
  <si>
    <t>2020</t>
  </si>
  <si>
    <t>KSK</t>
  </si>
  <si>
    <t>Pardison</t>
  </si>
  <si>
    <t>19810421 200901 1 009</t>
  </si>
  <si>
    <t>Efdirizal, A.Md.</t>
  </si>
  <si>
    <t>430022783</t>
  </si>
  <si>
    <t>19760811 200701 1 006</t>
  </si>
  <si>
    <t>01-04-2020</t>
  </si>
  <si>
    <t>Adriandi, S.E.</t>
  </si>
  <si>
    <t>19820818 200901 1 009</t>
  </si>
  <si>
    <t>01-04-2022</t>
  </si>
  <si>
    <t>Syahril, S.AP.</t>
  </si>
  <si>
    <t>430018138</t>
  </si>
  <si>
    <t>19680611 200604 1 004</t>
  </si>
  <si>
    <t>Tugas Belajar</t>
  </si>
  <si>
    <t>Iwan Z., S.ST.</t>
  </si>
  <si>
    <t>19920101 201410 1 001</t>
  </si>
  <si>
    <t>01-10-2020</t>
  </si>
  <si>
    <t>TB</t>
  </si>
  <si>
    <t>BPS KABUPATEN MERANGIN</t>
  </si>
  <si>
    <t xml:space="preserve">TINGKAT </t>
  </si>
  <si>
    <t>PENDIDIKAN</t>
  </si>
  <si>
    <t>BPS Kab. Merangin</t>
  </si>
  <si>
    <t>Arpan Soni, SE.</t>
  </si>
  <si>
    <t>340014385</t>
  </si>
  <si>
    <t>19650225 199401 1 001</t>
  </si>
  <si>
    <t>01-04-2017</t>
  </si>
  <si>
    <t>25-02-1965</t>
  </si>
  <si>
    <t>Ali Razali, SE</t>
  </si>
  <si>
    <t>340054640</t>
  </si>
  <si>
    <t>19830507 201101 1 008</t>
  </si>
  <si>
    <t>07-05-1983</t>
  </si>
  <si>
    <t>Yetty Winingsih, Amd</t>
  </si>
  <si>
    <t>19790704 200502 2 002</t>
  </si>
  <si>
    <t>04-07-1979</t>
  </si>
  <si>
    <t>Pujiyanto</t>
  </si>
  <si>
    <t>19790512 201410 1 001</t>
  </si>
  <si>
    <t>12-05-1979</t>
  </si>
  <si>
    <t>Arma Suryani</t>
  </si>
  <si>
    <t>19791018 200701 2 002</t>
  </si>
  <si>
    <t>18-10-1979</t>
  </si>
  <si>
    <t>Retnoningsih, SE</t>
  </si>
  <si>
    <t>340054658</t>
  </si>
  <si>
    <t>19780428 201101 2 005</t>
  </si>
  <si>
    <t>28-04-1978</t>
  </si>
  <si>
    <t>W. Simangunsong, SE.</t>
  </si>
  <si>
    <t>19681009 199403 1 003</t>
  </si>
  <si>
    <t>01-10-2005</t>
  </si>
  <si>
    <t>09-10-1968</t>
  </si>
  <si>
    <t>Boy Ampristi, S.Tr.Stat.</t>
  </si>
  <si>
    <t>19960825 201912 1 001</t>
  </si>
  <si>
    <t>25-08-1996</t>
  </si>
  <si>
    <t>Shinta Burhani, S.Tr.Stat.</t>
  </si>
  <si>
    <t>340060917</t>
  </si>
  <si>
    <t>19991128 202201 2 001</t>
  </si>
  <si>
    <t>28-11-1999</t>
  </si>
  <si>
    <t>Arismansyah,S.Si</t>
  </si>
  <si>
    <t>340054643</t>
  </si>
  <si>
    <t>19840101 201101 1 018</t>
  </si>
  <si>
    <t>01-01-1984</t>
  </si>
  <si>
    <t>Doris Zakwan Efwadira, S.Tr.Stat.</t>
  </si>
  <si>
    <t>19971213 202104 1 001</t>
  </si>
  <si>
    <t>13-12-1997</t>
  </si>
  <si>
    <t>Monica Krisma, A.Md.</t>
  </si>
  <si>
    <t>340061420</t>
  </si>
  <si>
    <t>19931225 202203 2 010</t>
  </si>
  <si>
    <t>25-12-1993</t>
  </si>
  <si>
    <t>Sudarsono, SE</t>
  </si>
  <si>
    <t>340054661</t>
  </si>
  <si>
    <t>19861009 201101 1 016</t>
  </si>
  <si>
    <t>09-10-1986</t>
  </si>
  <si>
    <t>Mifthahul Jannah, S.Tr.Stat.</t>
  </si>
  <si>
    <t>19980425 201912 2 002</t>
  </si>
  <si>
    <t>25-04-1998</t>
  </si>
  <si>
    <t>Hadijah</t>
  </si>
  <si>
    <t>19800201 200312 2 007</t>
  </si>
  <si>
    <t>01-02-1980</t>
  </si>
  <si>
    <t>Ridea Anggraini, S.Tr.Stat.</t>
  </si>
  <si>
    <t>19960310 201901 2 001</t>
  </si>
  <si>
    <t>10-03-1996</t>
  </si>
  <si>
    <t>Megi Cecep Putra, A.Md.kom.</t>
  </si>
  <si>
    <t>340061413</t>
  </si>
  <si>
    <t>19931004 202203 1 009</t>
  </si>
  <si>
    <t>04-10-1993</t>
  </si>
  <si>
    <t>Eny Kusrini, S.ST, M.T.</t>
  </si>
  <si>
    <t>340050078</t>
  </si>
  <si>
    <t>19860905 200902 2 005</t>
  </si>
  <si>
    <t>05-09-1986</t>
  </si>
  <si>
    <t>Amriyani</t>
  </si>
  <si>
    <t>340012250</t>
  </si>
  <si>
    <t>19660304 198903 1 006</t>
  </si>
  <si>
    <t>01-10-2014</t>
  </si>
  <si>
    <t>KSK Tabir Lintas/Statistisi Penyelia</t>
  </si>
  <si>
    <t>04-03-1966</t>
  </si>
  <si>
    <t>Asro'</t>
  </si>
  <si>
    <t>19691106 199403 1 003</t>
  </si>
  <si>
    <t>01-04-2014</t>
  </si>
  <si>
    <t>KSK Pamenang Barat</t>
  </si>
  <si>
    <t>06-11-1969</t>
  </si>
  <si>
    <t>Azwar Anas</t>
  </si>
  <si>
    <t>19800220 200604 1 022</t>
  </si>
  <si>
    <t>01-10-2016</t>
  </si>
  <si>
    <t xml:space="preserve">KSK Tabir Selatan/Statistisi Mahir </t>
  </si>
  <si>
    <t>20-02-1980</t>
  </si>
  <si>
    <t>Suratman</t>
  </si>
  <si>
    <t>19710309 199301 1 001</t>
  </si>
  <si>
    <t>KSK Bangko</t>
  </si>
  <si>
    <t>09-03-1971</t>
  </si>
  <si>
    <t>Salim</t>
  </si>
  <si>
    <t>19740810 200701 1 003</t>
  </si>
  <si>
    <t>KSK Bangko Barat</t>
  </si>
  <si>
    <t>10-08-1974</t>
  </si>
  <si>
    <t>Rika Andriyani</t>
  </si>
  <si>
    <t>19831014 200911 2 001</t>
  </si>
  <si>
    <t>KSK Margo Tabir</t>
  </si>
  <si>
    <t>14-10-1983</t>
  </si>
  <si>
    <t>Halmasiyah, SE</t>
  </si>
  <si>
    <t>340054650</t>
  </si>
  <si>
    <t>19791025 201101 2 005</t>
  </si>
  <si>
    <t>KSK Tabir Ulu</t>
  </si>
  <si>
    <t>25-10-1979</t>
  </si>
  <si>
    <t>Riza Nurgani</t>
  </si>
  <si>
    <t>19760302 200701 1 002</t>
  </si>
  <si>
    <t>KSK Pamenang</t>
  </si>
  <si>
    <t>02-03-1976</t>
  </si>
  <si>
    <t>KSK Tiang Pumpung</t>
  </si>
  <si>
    <t>KSK Sungai Manau</t>
  </si>
  <si>
    <t>KSK Muara Siau</t>
  </si>
  <si>
    <t>KSK Jangkat</t>
  </si>
  <si>
    <t>KSK Nalo Tantan</t>
  </si>
  <si>
    <t>KSK Renah Pembarap</t>
  </si>
  <si>
    <t>KSK Tabir Barat</t>
  </si>
  <si>
    <t>KSK Tabir Ilir</t>
  </si>
  <si>
    <t>KSK Sungai Tenang</t>
  </si>
  <si>
    <t>KSK Renah Pamenang</t>
  </si>
  <si>
    <t>KSK Tabir Timur</t>
  </si>
  <si>
    <t>KSK Pangkalan Jambu</t>
  </si>
  <si>
    <t>KSK Pamenang Selatan</t>
  </si>
  <si>
    <t>KSK Tabir</t>
  </si>
  <si>
    <t>KSK Batang Masumai</t>
  </si>
  <si>
    <t>BPS KABUPATEN SAROLANGUN</t>
  </si>
  <si>
    <t>BPS Kab. Sarolangun</t>
  </si>
  <si>
    <t>Ir. Edy Akson</t>
  </si>
  <si>
    <t>19660808 199401 1 001</t>
  </si>
  <si>
    <t>01-04-2011</t>
  </si>
  <si>
    <t>08-08-1966</t>
  </si>
  <si>
    <t>Maryanah, S.ST</t>
  </si>
  <si>
    <t>19781001 200012 2 001</t>
  </si>
  <si>
    <t>01-04-2012</t>
  </si>
  <si>
    <t>01-10-1978</t>
  </si>
  <si>
    <t>Ami Dwi Ananto, S.Stat.</t>
  </si>
  <si>
    <t>19930517 201903 1 007</t>
  </si>
  <si>
    <t>01-03-2019</t>
  </si>
  <si>
    <t>17-05-1993</t>
  </si>
  <si>
    <t>Mira Febriana, SST., MSE., ME.</t>
  </si>
  <si>
    <t>19880207 201211 2 001</t>
  </si>
  <si>
    <t>Haryono</t>
  </si>
  <si>
    <t>19860715 200911 1 001</t>
  </si>
  <si>
    <t>15-07-1986</t>
  </si>
  <si>
    <t>Khaidir, S.AP</t>
  </si>
  <si>
    <t>19650503 198503 1 004</t>
  </si>
  <si>
    <t>03-05-1965</t>
  </si>
  <si>
    <t>Sukma Saputra, S.E.</t>
  </si>
  <si>
    <t>340056011</t>
  </si>
  <si>
    <t>19870109 201212 1 001</t>
  </si>
  <si>
    <t>09-01-1987</t>
  </si>
  <si>
    <t>Mohd Farhan, S.Tr.Stat.</t>
  </si>
  <si>
    <t>19981026 201912 1 001</t>
  </si>
  <si>
    <t>26-10-1998</t>
  </si>
  <si>
    <t>Eka Septiana, S.Si.</t>
  </si>
  <si>
    <t>340056008</t>
  </si>
  <si>
    <t>19890915 201212 2 002</t>
  </si>
  <si>
    <t>15-09-1989</t>
  </si>
  <si>
    <t>Eka Aulia Liusta, S.Tr.Stat.</t>
  </si>
  <si>
    <t>340060068</t>
  </si>
  <si>
    <t>19980915 202104 2 001</t>
  </si>
  <si>
    <t>15-09-1998</t>
  </si>
  <si>
    <t>Aldi Kurniawan, S.Tr.Stat.</t>
  </si>
  <si>
    <t>19971129 202201 1 001</t>
  </si>
  <si>
    <t>29-11-1997</t>
  </si>
  <si>
    <t>Danik Lurisdjati, S.ST</t>
  </si>
  <si>
    <t>19820831 200412 2 001</t>
  </si>
  <si>
    <t>01-04-2015</t>
  </si>
  <si>
    <t>31-08-1982</t>
  </si>
  <si>
    <t>Dilla Anggun Saphira, S.Tr.Stat.</t>
  </si>
  <si>
    <t>19991224 202201 2 005</t>
  </si>
  <si>
    <t>24-12-1999</t>
  </si>
  <si>
    <t>Sutrisno, S.M.</t>
  </si>
  <si>
    <t>19760507 199803 1 001</t>
  </si>
  <si>
    <t>KSK Sarolangun/Statistisi Mahir</t>
  </si>
  <si>
    <t>07-05-1976</t>
  </si>
  <si>
    <t>Adi Iswanto, S.E.</t>
  </si>
  <si>
    <t>19770218 200604 1 016</t>
  </si>
  <si>
    <t>KSK Pauh/Statistisi Mahir</t>
  </si>
  <si>
    <t>18-02-1977</t>
  </si>
  <si>
    <t>M. Ali, S.E.</t>
  </si>
  <si>
    <t>340018104</t>
  </si>
  <si>
    <t>19781016 200604 1 002</t>
  </si>
  <si>
    <t>KSK Singkut/Statistisi Mahir</t>
  </si>
  <si>
    <t>16-10-1978</t>
  </si>
  <si>
    <t>MHD. Isa</t>
  </si>
  <si>
    <t>080102581</t>
  </si>
  <si>
    <t>19640710 199003 1 003</t>
  </si>
  <si>
    <t>KSK Mandiangin/Statistisi Mahir</t>
  </si>
  <si>
    <t>10-07-1964</t>
  </si>
  <si>
    <t>Abul Ainin</t>
  </si>
  <si>
    <t>19640824 201410 1 001</t>
  </si>
  <si>
    <t>KSK Limun</t>
  </si>
  <si>
    <t>24-08-1964</t>
  </si>
  <si>
    <t>KSK Batang Asai</t>
  </si>
  <si>
    <t>KSK Batin VIII</t>
  </si>
  <si>
    <t>KSK Air Hitam</t>
  </si>
  <si>
    <t>KSK Cermin Nan Gedang</t>
  </si>
  <si>
    <t>KSK Pelawan</t>
  </si>
  <si>
    <t>Pandu Winata, S.ST</t>
  </si>
  <si>
    <t>19851209 200801 1 002</t>
  </si>
  <si>
    <t>01-04-2018</t>
  </si>
  <si>
    <t>09-12-1985</t>
  </si>
  <si>
    <t>BPS KABUPATEN BATANGHARI</t>
  </si>
  <si>
    <t>BPS Kab. Batanghari</t>
  </si>
  <si>
    <t>Hartono, S.Si., M.E.</t>
  </si>
  <si>
    <t>19741028 199712 1 001</t>
  </si>
  <si>
    <t>01-04-2016</t>
  </si>
  <si>
    <t>Analis SDMA Ahli Muda selaku SKF</t>
  </si>
  <si>
    <t>28-10-1974</t>
  </si>
  <si>
    <t>Madik, M.E.</t>
  </si>
  <si>
    <t>19840505 200502 1 001</t>
  </si>
  <si>
    <t>05-05-1984</t>
  </si>
  <si>
    <t>Yusmiradewi</t>
  </si>
  <si>
    <t>340052320</t>
  </si>
  <si>
    <t>19810723 200901 2 002</t>
  </si>
  <si>
    <t>Pranata Keuangan APBN Terampil</t>
  </si>
  <si>
    <t>24-05-1999</t>
  </si>
  <si>
    <t>Seksi Statistik Sosial</t>
  </si>
  <si>
    <t>A. Puadi, S.IP.</t>
  </si>
  <si>
    <t>340019368</t>
  </si>
  <si>
    <t>19720106 200701 1 002</t>
  </si>
  <si>
    <t>06-01-1972</t>
  </si>
  <si>
    <t>Fitri Pratiwi, S.Tr.Stat.</t>
  </si>
  <si>
    <t>19970601 201912 2 001</t>
  </si>
  <si>
    <t>01-06-1997</t>
  </si>
  <si>
    <t>Seksi Statistik Produksi</t>
  </si>
  <si>
    <t>Fathina Mufrodi, SE</t>
  </si>
  <si>
    <t>19840827 200502 2 001</t>
  </si>
  <si>
    <t>27-08-1984</t>
  </si>
  <si>
    <t>Eka Julita Irmayanti, S.ST.</t>
  </si>
  <si>
    <t>19910728 201410 2 001</t>
  </si>
  <si>
    <t>28-07-1991</t>
  </si>
  <si>
    <t>Seksi Statistik Distribusi</t>
  </si>
  <si>
    <t>Ike Prasetiwi, S.ST.</t>
  </si>
  <si>
    <t>340055808</t>
  </si>
  <si>
    <t>19891023 201211 2 001</t>
  </si>
  <si>
    <t>23-10-1989</t>
  </si>
  <si>
    <t>Hendra Rusmanto, SE</t>
  </si>
  <si>
    <t>340054651</t>
  </si>
  <si>
    <t>19851017 201101 1 009</t>
  </si>
  <si>
    <t>KSK Lembah Masurai/Statistisi Ahli Pertama</t>
  </si>
  <si>
    <t>17-10-1985</t>
  </si>
  <si>
    <t>Rina Agustina, S.ST</t>
  </si>
  <si>
    <t>19780829 200012 2 001</t>
  </si>
  <si>
    <t>29-08-1978</t>
  </si>
  <si>
    <t>Salman Assad Ibrahim, S.ST.</t>
  </si>
  <si>
    <t>19920817 201602 1 001</t>
  </si>
  <si>
    <t>17-08-1992</t>
  </si>
  <si>
    <t>Dias Khusnul Khotimah, S.Tr.Stat.</t>
  </si>
  <si>
    <t>20000212 202201 2 003</t>
  </si>
  <si>
    <t>12-02-2000</t>
  </si>
  <si>
    <t>Seksi IPDS</t>
  </si>
  <si>
    <t>Dwi Satria Firmansyah, S.Tr.Stat.</t>
  </si>
  <si>
    <t>19980306 202104 1 001</t>
  </si>
  <si>
    <t>06-03-1998</t>
  </si>
  <si>
    <t>Disya Pratistaning Ratriatmaja, S.Tr.Stat.</t>
  </si>
  <si>
    <t>19990219 202201 2 001</t>
  </si>
  <si>
    <t>19-02-1999</t>
  </si>
  <si>
    <t>Muhammad Al Fatih, S.Tr.Stat.</t>
  </si>
  <si>
    <t>19960627 201901 1 001</t>
  </si>
  <si>
    <t>27-06-1996</t>
  </si>
  <si>
    <t>Johani</t>
  </si>
  <si>
    <t>19710906 200312 1 001</t>
  </si>
  <si>
    <t>KSK Maro Sebo Ulu/Statistisi Penyelia</t>
  </si>
  <si>
    <t>06-09-1971</t>
  </si>
  <si>
    <t>Isyak</t>
  </si>
  <si>
    <t>340018881</t>
  </si>
  <si>
    <t>19730307 200604 1 018</t>
  </si>
  <si>
    <t>KSK Batin XXIV/Statistisi Mahir</t>
  </si>
  <si>
    <t>07-03-1973</t>
  </si>
  <si>
    <t>Ahasto Suharly</t>
  </si>
  <si>
    <t>340018879</t>
  </si>
  <si>
    <t>19760508 200604 1 019</t>
  </si>
  <si>
    <t>KSK Bajubang/Statistisi Mahir</t>
  </si>
  <si>
    <t>08-05-1976</t>
  </si>
  <si>
    <t>Jupri</t>
  </si>
  <si>
    <t>340019347</t>
  </si>
  <si>
    <t>19731006 200701 1 003</t>
  </si>
  <si>
    <t>KSK Muara Tembesi/Statistisi Mahir</t>
  </si>
  <si>
    <t>06-10-1973</t>
  </si>
  <si>
    <t>Doli Herdianto</t>
  </si>
  <si>
    <t>19810812 200701 1 001</t>
  </si>
  <si>
    <t>KSK Pemayung</t>
  </si>
  <si>
    <t>12-08-1981</t>
  </si>
  <si>
    <t>KSK Mersam</t>
  </si>
  <si>
    <t>KSK Muara Bulian</t>
  </si>
  <si>
    <t>KSK Maro Sebo Ilir</t>
  </si>
  <si>
    <t>BPS KABUPATEN MUARO JAMBI</t>
  </si>
  <si>
    <t>BPS Kab. Muaro Jambi</t>
  </si>
  <si>
    <t>Irna Afrianti, S.Si., ME.</t>
  </si>
  <si>
    <t>19760110 199712 2 001</t>
  </si>
  <si>
    <t>10-01-1976</t>
  </si>
  <si>
    <t>Afriyanti, M.E.</t>
  </si>
  <si>
    <t>19810411 200312 2 002</t>
  </si>
  <si>
    <t>11-04-1981</t>
  </si>
  <si>
    <t>Angger Halim Ismail, S.P.</t>
  </si>
  <si>
    <t>340018103</t>
  </si>
  <si>
    <t>19801020 200604 1 006</t>
  </si>
  <si>
    <t>20-10-1980</t>
  </si>
  <si>
    <t>Daru Atmojo, S.ST</t>
  </si>
  <si>
    <t>340050052</t>
  </si>
  <si>
    <t>19860710 200902 1 005</t>
  </si>
  <si>
    <t>10-07-1986</t>
  </si>
  <si>
    <t>Cristiana Apriliani Putri Malau, S.Stat.</t>
  </si>
  <si>
    <t>19970425 201903 2 002</t>
  </si>
  <si>
    <t>25-04-1997</t>
  </si>
  <si>
    <t>Naning Savitri, S.Tr.Stat.</t>
  </si>
  <si>
    <t>19990509 202201 2 003</t>
  </si>
  <si>
    <t>09-05-1999</t>
  </si>
  <si>
    <t>Afrizon, S.E., M.Si.</t>
  </si>
  <si>
    <t>19700818 199301 1 001</t>
  </si>
  <si>
    <t>18-08-1970</t>
  </si>
  <si>
    <t>Aslamia Anwar, S.ST., MSE.</t>
  </si>
  <si>
    <t>340055743</t>
  </si>
  <si>
    <t>19900528 201211 2 001</t>
  </si>
  <si>
    <t>28-05-1990</t>
  </si>
  <si>
    <t>Eliza Mustim, A.Md.</t>
  </si>
  <si>
    <t>19970528 202203 2 014</t>
  </si>
  <si>
    <t>28-05-1997</t>
  </si>
  <si>
    <t>Rahmayeti, A.Md.</t>
  </si>
  <si>
    <t>19980520 202203 2 025</t>
  </si>
  <si>
    <t>20-05-1998</t>
  </si>
  <si>
    <t>Saudur Irsani H. Sibarani., SE. MSE.</t>
  </si>
  <si>
    <t>19800120 200212 2 004</t>
  </si>
  <si>
    <t>20-01-1980</t>
  </si>
  <si>
    <t>Ari Hidayat, S.ST.</t>
  </si>
  <si>
    <t>19930312 201602 1 002</t>
  </si>
  <si>
    <t>12-03-1993</t>
  </si>
  <si>
    <t>Zulfichar Anggara Adhi Mahendra, S.ST</t>
  </si>
  <si>
    <t>19880726 201012 1 005</t>
  </si>
  <si>
    <t>26-07-1988</t>
  </si>
  <si>
    <t>Monica Seftaviani Sijabat, S.Tr.Stat.</t>
  </si>
  <si>
    <t>19990921 202201 2 002</t>
  </si>
  <si>
    <t>21-09-1999</t>
  </si>
  <si>
    <t>Adi Permana, S.ST., MSE.</t>
  </si>
  <si>
    <t>19880930 201211 1 001</t>
  </si>
  <si>
    <t>30-09-1988</t>
  </si>
  <si>
    <t>Dedy Hardiansyah</t>
  </si>
  <si>
    <t>19810401 200212 1 008</t>
  </si>
  <si>
    <t>01-04-1981</t>
  </si>
  <si>
    <t>Rizki Ananda Fauziah, S.Tr.Stat.</t>
  </si>
  <si>
    <t>19990515 202104 2 002</t>
  </si>
  <si>
    <t>15-05-1999</t>
  </si>
  <si>
    <t>Melyus</t>
  </si>
  <si>
    <t>19791121 200502 1 002</t>
  </si>
  <si>
    <t>KSK Kumpeh/Statistisi Mahir</t>
  </si>
  <si>
    <t>21-11-1979</t>
  </si>
  <si>
    <t>Linda Marlina, S.Si</t>
  </si>
  <si>
    <t>340054653</t>
  </si>
  <si>
    <t>19880510 201101 2 020</t>
  </si>
  <si>
    <t>KSK Kumpeh Ulu/Statistisi Ahli Pertama</t>
  </si>
  <si>
    <t>10-05-1988</t>
  </si>
  <si>
    <t>Rini Nopriyanti, SE</t>
  </si>
  <si>
    <t>340054659</t>
  </si>
  <si>
    <t>19871126 201101 2 016</t>
  </si>
  <si>
    <t>KSK Jambi Luar Kota</t>
  </si>
  <si>
    <t>26-11-1987</t>
  </si>
  <si>
    <t>Sarbaini, SE.</t>
  </si>
  <si>
    <t>340054834</t>
  </si>
  <si>
    <t>19810612 201101 1 014</t>
  </si>
  <si>
    <t>KSK Bahar Selatan</t>
  </si>
  <si>
    <t>12-06-1981</t>
  </si>
  <si>
    <t>KSK Mestong</t>
  </si>
  <si>
    <t>KSK Maro Sebo</t>
  </si>
  <si>
    <t>KSK Sungai Gelam</t>
  </si>
  <si>
    <t>KSK Sekernan</t>
  </si>
  <si>
    <t>KSK Taman Rajo</t>
  </si>
  <si>
    <t>KSK Sungai Bahar</t>
  </si>
  <si>
    <t>KSK Bahar Utara</t>
  </si>
  <si>
    <t>BPS KABUPATEN TANJUNG JABUNG TIMUR</t>
  </si>
  <si>
    <t>BPS Kab. Tanjab Timur</t>
  </si>
  <si>
    <t>Pangorian Marpaung, SE</t>
  </si>
  <si>
    <t>19650508 198503 1 003</t>
  </si>
  <si>
    <t>08-05-1965</t>
  </si>
  <si>
    <t>Sukirman, S.E.</t>
  </si>
  <si>
    <t>19750615 200112 1 002</t>
  </si>
  <si>
    <t>15-06-1975</t>
  </si>
  <si>
    <t>Amad Ihwani</t>
  </si>
  <si>
    <t>340019686</t>
  </si>
  <si>
    <t>19790503 200701 1 002</t>
  </si>
  <si>
    <t>03-05-1979</t>
  </si>
  <si>
    <t>Ardhillah Rahman, A.Md</t>
  </si>
  <si>
    <t>19850524 201003 1 001</t>
  </si>
  <si>
    <t>24-05-1985</t>
  </si>
  <si>
    <t>Benny Kristiyan Ardy, S.ST, M.Si.</t>
  </si>
  <si>
    <t>340017819</t>
  </si>
  <si>
    <t>19840411 200602 1 004</t>
  </si>
  <si>
    <t>11-04-1984</t>
  </si>
  <si>
    <t>Ihdayani Banun Afa, S.Stat.</t>
  </si>
  <si>
    <t>340059158</t>
  </si>
  <si>
    <t>19970314 201903 2 001</t>
  </si>
  <si>
    <t>14-03-1997</t>
  </si>
  <si>
    <t>Mufti Wiriawan, S.Kom.</t>
  </si>
  <si>
    <t>19730711 200212 1 002</t>
  </si>
  <si>
    <t>01-04-2013</t>
  </si>
  <si>
    <t>11-07-1973</t>
  </si>
  <si>
    <t>Vita Permata Dewi, S.Tr.Stat.</t>
  </si>
  <si>
    <t>19990728 202201 2 003</t>
  </si>
  <si>
    <t>28-07-1999</t>
  </si>
  <si>
    <t>Muhammad Zulky Al Amri, S.ST., M.Si.</t>
  </si>
  <si>
    <t>19890619 201211 1 001</t>
  </si>
  <si>
    <t>19-06-1989</t>
  </si>
  <si>
    <t>Grace Marethy Sibarani, S.Tr.Stat.</t>
  </si>
  <si>
    <t>19980309 201912 2 003</t>
  </si>
  <si>
    <t>09-03-1998</t>
  </si>
  <si>
    <t>Cesar Butar Butar, S.ST.</t>
  </si>
  <si>
    <t>340057970</t>
  </si>
  <si>
    <t>19950306 201701 1 001</t>
  </si>
  <si>
    <t>06-03-1995</t>
  </si>
  <si>
    <t>Anggun Pratiwi Saragih, S.Tr.Stat.</t>
  </si>
  <si>
    <t>19980313 202104 2 001</t>
  </si>
  <si>
    <t>13-03-1998</t>
  </si>
  <si>
    <t>Aris Wijayanto, S.ST., M.T.</t>
  </si>
  <si>
    <t>19840328 200801 1 006</t>
  </si>
  <si>
    <t>28-03-1984</t>
  </si>
  <si>
    <t>Suyitno Joko Asmoro</t>
  </si>
  <si>
    <t>19811126 200502 1 002</t>
  </si>
  <si>
    <t>26-11-1981</t>
  </si>
  <si>
    <t>Ariyasmanto, SP.</t>
  </si>
  <si>
    <t>340053543</t>
  </si>
  <si>
    <t>19851123 201003 1 001</t>
  </si>
  <si>
    <t>KSK Ma. Sabak Barat/Statistisi Ahli Pertama</t>
  </si>
  <si>
    <t>23-11-1985</t>
  </si>
  <si>
    <t>Toni Hartadi</t>
  </si>
  <si>
    <t>340019626</t>
  </si>
  <si>
    <t>19770706 200701 1 004</t>
  </si>
  <si>
    <t>KSK Dendang</t>
  </si>
  <si>
    <t>06-07-1977</t>
  </si>
  <si>
    <t>Nuraini</t>
  </si>
  <si>
    <t>19830620 200701 2 001</t>
  </si>
  <si>
    <t>KSK Muara Sabak Timur</t>
  </si>
  <si>
    <t>20-06-1983</t>
  </si>
  <si>
    <t>Joko Sutejo, SE.</t>
  </si>
  <si>
    <t>19810303 200312 1 004</t>
  </si>
  <si>
    <t>KSK Kuala Jambi/Statistisi Mahir</t>
  </si>
  <si>
    <t>03-03-1981</t>
  </si>
  <si>
    <t>Nurman</t>
  </si>
  <si>
    <t>340019856</t>
  </si>
  <si>
    <t>19720929 200701 1 003</t>
  </si>
  <si>
    <t>KSK Mendahara Ulu</t>
  </si>
  <si>
    <t>29-09-1972</t>
  </si>
  <si>
    <t>Syamsudin, S.E.</t>
  </si>
  <si>
    <t>19690803 200212 1 005</t>
  </si>
  <si>
    <t>KSK Sadu</t>
  </si>
  <si>
    <t>03-08-1969</t>
  </si>
  <si>
    <t>Sukamto</t>
  </si>
  <si>
    <t>340020487</t>
  </si>
  <si>
    <t>19761110 200710 1 002</t>
  </si>
  <si>
    <t>KSK Rantau Rasau/Statistisi Mahir</t>
  </si>
  <si>
    <t>10-11-1976</t>
  </si>
  <si>
    <t>Abd. Rahman</t>
  </si>
  <si>
    <t>340052003</t>
  </si>
  <si>
    <t>19860906 200901 1 003</t>
  </si>
  <si>
    <t>KSK Mendahara/Statistisi Mahir</t>
  </si>
  <si>
    <t>14-06-2004</t>
  </si>
  <si>
    <t>Purwo Nugroho</t>
  </si>
  <si>
    <t>340018106</t>
  </si>
  <si>
    <t>19840819 200604 1 005</t>
  </si>
  <si>
    <t>KSK Geragai</t>
  </si>
  <si>
    <t>19-08-1984</t>
  </si>
  <si>
    <t>Udin Siregar</t>
  </si>
  <si>
    <t>340053013</t>
  </si>
  <si>
    <t>19850428 200911 1 001</t>
  </si>
  <si>
    <t>KSK Berbak</t>
  </si>
  <si>
    <t>28-04-1985</t>
  </si>
  <si>
    <t>KSK Nipah Panjang</t>
  </si>
  <si>
    <t>Sigit Trawoco, SE.</t>
  </si>
  <si>
    <t>340018098</t>
  </si>
  <si>
    <t>19860608 200604 1 001</t>
  </si>
  <si>
    <t>08-06-1986</t>
  </si>
  <si>
    <t>BPS KABUPATEN TANJUNG JABUNG BARAT</t>
  </si>
  <si>
    <t>BPS Kab. Tanjab Barat</t>
  </si>
  <si>
    <t>Wasi Riyanto, S.ST., M.E.</t>
  </si>
  <si>
    <t>19740522 199703 1 001</t>
  </si>
  <si>
    <t>22-05-1974</t>
  </si>
  <si>
    <t>Hendra, SE</t>
  </si>
  <si>
    <t>340053547</t>
  </si>
  <si>
    <t>19840730 201003 1 003</t>
  </si>
  <si>
    <t>30-07-1984</t>
  </si>
  <si>
    <t>Nurmaya Sari Br Karo, A.Md</t>
  </si>
  <si>
    <t>19840923 201101 2 015</t>
  </si>
  <si>
    <t>23-09-1984</t>
  </si>
  <si>
    <t>Robi Chandra SF, SE</t>
  </si>
  <si>
    <t>19810131 201003 1 001</t>
  </si>
  <si>
    <t>31-01-1981</t>
  </si>
  <si>
    <t>Diah Pravita Sari, S.ST.</t>
  </si>
  <si>
    <t>19921207 201412 2 001</t>
  </si>
  <si>
    <t>07-12-1992</t>
  </si>
  <si>
    <t>Rafi Hakiim Syah, S.Tr.Stat.</t>
  </si>
  <si>
    <t>19960920 201901 1 001</t>
  </si>
  <si>
    <t>20-09-1996</t>
  </si>
  <si>
    <t>Indrianto, S.Tr.Stat.</t>
  </si>
  <si>
    <t>19990310 202104 1 001</t>
  </si>
  <si>
    <t>10-03-1999</t>
  </si>
  <si>
    <t>Resty Wahyuni Siregar, S.Tr.Stat.</t>
  </si>
  <si>
    <t>19990624 202201 2 003</t>
  </si>
  <si>
    <t>24-06-1999</t>
  </si>
  <si>
    <t>Ardiansyah, SP</t>
  </si>
  <si>
    <t>340054642</t>
  </si>
  <si>
    <t>19830920 201101 1 008</t>
  </si>
  <si>
    <t>20-09-1983</t>
  </si>
  <si>
    <t>Igo Wilanda, A.Md.</t>
  </si>
  <si>
    <t>19981216 202203 1 003</t>
  </si>
  <si>
    <t>16-12-1998</t>
  </si>
  <si>
    <t>Gahara Haerani, S.E.</t>
  </si>
  <si>
    <t>19801021 201101 2 009</t>
  </si>
  <si>
    <t>21-10-1980</t>
  </si>
  <si>
    <t>R. Hermanto</t>
  </si>
  <si>
    <t>340012253</t>
  </si>
  <si>
    <t>19681125 198903 1 003</t>
  </si>
  <si>
    <t>01-10-2015</t>
  </si>
  <si>
    <t>25-11-1968</t>
  </si>
  <si>
    <t>Anggia Nauli Saragih, S.Tr.Stat.</t>
  </si>
  <si>
    <t>340059414</t>
  </si>
  <si>
    <t>19971107 201912 2 002</t>
  </si>
  <si>
    <t>07-11-1997</t>
  </si>
  <si>
    <t>Sofia Mufrodi, S.ST</t>
  </si>
  <si>
    <t>340017818</t>
  </si>
  <si>
    <t>19830718 200602 2 003</t>
  </si>
  <si>
    <t>18-07-1983</t>
  </si>
  <si>
    <t>Rahmawati</t>
  </si>
  <si>
    <t>19701025 199203 2 003</t>
  </si>
  <si>
    <t>25-10-1970</t>
  </si>
  <si>
    <t>Putri Dwi Cahyaningrum, S.Tr.Stat.</t>
  </si>
  <si>
    <t>19990806 202201 2 005</t>
  </si>
  <si>
    <t>06-08-1999</t>
  </si>
  <si>
    <t>Novia Dian Ariyani, S.Si.</t>
  </si>
  <si>
    <t>19931117 201903 2 001</t>
  </si>
  <si>
    <t>17-11-1993</t>
  </si>
  <si>
    <t>Deborani Siagian, A.Md.</t>
  </si>
  <si>
    <t>19980513 202203 2 017</t>
  </si>
  <si>
    <t>13-05-1998</t>
  </si>
  <si>
    <t>Toharun</t>
  </si>
  <si>
    <t>19760921 200312 1 007</t>
  </si>
  <si>
    <t>KSK Betara/Statistisi Mahir</t>
  </si>
  <si>
    <t>21-09-1976</t>
  </si>
  <si>
    <t>Pahmi Aandeba</t>
  </si>
  <si>
    <t>340018882</t>
  </si>
  <si>
    <t>19821009 200604 1 011</t>
  </si>
  <si>
    <t>KSK Tungkal Ulu/Statistisi Mahir</t>
  </si>
  <si>
    <t>09-10-1982</t>
  </si>
  <si>
    <t>Buhari</t>
  </si>
  <si>
    <t>19830603 200701 1 009</t>
  </si>
  <si>
    <t>KSK Senyerang</t>
  </si>
  <si>
    <t>03-06-1983</t>
  </si>
  <si>
    <t>Apni Trisnawati, SE</t>
  </si>
  <si>
    <t>340054641</t>
  </si>
  <si>
    <t>19860420 201101 2 018</t>
  </si>
  <si>
    <t>KSK Bram Itam</t>
  </si>
  <si>
    <t>20-04-1986</t>
  </si>
  <si>
    <t>Syahrul</t>
  </si>
  <si>
    <t>050049102</t>
  </si>
  <si>
    <t>19641007 198503 1 004</t>
  </si>
  <si>
    <t>KSK Kuala Betara</t>
  </si>
  <si>
    <t>Sanusi, S.E.</t>
  </si>
  <si>
    <t>19770612 200604 1 001</t>
  </si>
  <si>
    <t>KSK Seberang Kota/Statistisi Mahir</t>
  </si>
  <si>
    <t>12-06-1977</t>
  </si>
  <si>
    <t>Iwan Fachruddin</t>
  </si>
  <si>
    <t>19730910 199301 1 001</t>
  </si>
  <si>
    <t>01-04-2010</t>
  </si>
  <si>
    <t>KSK Pengabuan</t>
  </si>
  <si>
    <t>10-09-1973</t>
  </si>
  <si>
    <t>KSK Tebing Tinggi</t>
  </si>
  <si>
    <t>KSK Merlung</t>
  </si>
  <si>
    <t>KSK Renah Mendaluh</t>
  </si>
  <si>
    <t>KSK Muara Papalik</t>
  </si>
  <si>
    <t>KSK Batang Asam</t>
  </si>
  <si>
    <t>KSK Tungkal Ilir</t>
  </si>
  <si>
    <t>Oemar Syarief Wibisono, S.ST.</t>
  </si>
  <si>
    <t>19940929 201701 1 001</t>
  </si>
  <si>
    <t>29-09-1994</t>
  </si>
  <si>
    <t>BPS KABUPATEN TEBO</t>
  </si>
  <si>
    <t>BPS Kab. Tebo</t>
  </si>
  <si>
    <t>Edy Subagiyo, SP. ME</t>
  </si>
  <si>
    <t>19680716 199401 1 001</t>
  </si>
  <si>
    <t>01-10-2011</t>
  </si>
  <si>
    <t>16-07-1968</t>
  </si>
  <si>
    <t>Ahmad Aroni, SE</t>
  </si>
  <si>
    <t>340054639</t>
  </si>
  <si>
    <t>19860210 201101 1 016</t>
  </si>
  <si>
    <t>10-02-1986</t>
  </si>
  <si>
    <t>Siti Nurlatifah, S.Si.</t>
  </si>
  <si>
    <t>340059166</t>
  </si>
  <si>
    <t>19930621 201903 2 001</t>
  </si>
  <si>
    <t>21-06-1993</t>
  </si>
  <si>
    <t>Egi Renaldi, S.Tr.Stat.</t>
  </si>
  <si>
    <t>19960713 201901 1 001</t>
  </si>
  <si>
    <t>13-07-1996</t>
  </si>
  <si>
    <t>Algupa Kharisma Tazar, S.Tr.Stat.</t>
  </si>
  <si>
    <t>19980412 202104 1 001</t>
  </si>
  <si>
    <t>12-04-1998</t>
  </si>
  <si>
    <t>Lina Marliana, S.Si.</t>
  </si>
  <si>
    <t>340056009</t>
  </si>
  <si>
    <t>19861025 201212 2 003</t>
  </si>
  <si>
    <t>25-10-1986</t>
  </si>
  <si>
    <t>Sheila Ramadianti, A.Md.</t>
  </si>
  <si>
    <t>19960207 202203 2 020</t>
  </si>
  <si>
    <t>07-02-1996</t>
  </si>
  <si>
    <t>Marini Syafitri, S.ST.</t>
  </si>
  <si>
    <t>19950316 201701 2 001</t>
  </si>
  <si>
    <t>16-03-1995</t>
  </si>
  <si>
    <t>Rensy Hasibuan, S.Tr.Stat.</t>
  </si>
  <si>
    <t>19971026 201912 2 001</t>
  </si>
  <si>
    <t>26-10-1997</t>
  </si>
  <si>
    <t>Yulfarina Rafiol, S.Tr.Stat.</t>
  </si>
  <si>
    <t>19961105 202104 2 001</t>
  </si>
  <si>
    <t>05-11-1996</t>
  </si>
  <si>
    <t>Arifin Hidayat, A.Md.</t>
  </si>
  <si>
    <t>19930916 202203 1 006</t>
  </si>
  <si>
    <t>Hendri Setiawan, SE.</t>
  </si>
  <si>
    <t>340018102</t>
  </si>
  <si>
    <t>19810313 200604 1 002</t>
  </si>
  <si>
    <t>13-03-1981</t>
  </si>
  <si>
    <t>Rapita Handayani, S.ST</t>
  </si>
  <si>
    <t>19880311 201012 2 003</t>
  </si>
  <si>
    <t>11-03-1988</t>
  </si>
  <si>
    <t>Maimun, S.H.</t>
  </si>
  <si>
    <t>19680508 200701 2 005</t>
  </si>
  <si>
    <t>08-05-1968</t>
  </si>
  <si>
    <t>Fatmawati, S.E.</t>
  </si>
  <si>
    <t>19780810 200701 2 001</t>
  </si>
  <si>
    <t>10-08-1978</t>
  </si>
  <si>
    <t>Tariyo, SP</t>
  </si>
  <si>
    <t>19700707 199301 1 001</t>
  </si>
  <si>
    <t>07-07-1970</t>
  </si>
  <si>
    <t>Apriadi Richad Sinaga, S.Tr.Stat.</t>
  </si>
  <si>
    <t>19970407 201912 1 001</t>
  </si>
  <si>
    <t>07-04-1997</t>
  </si>
  <si>
    <t>Prihantoro, SE</t>
  </si>
  <si>
    <t>19680209 200701 1 001</t>
  </si>
  <si>
    <t>KSK Rimbo Ulu/Statistisi Mahir</t>
  </si>
  <si>
    <t>09-02-1968</t>
  </si>
  <si>
    <t>Eri Supriadi</t>
  </si>
  <si>
    <t>19791213 200701 1 002</t>
  </si>
  <si>
    <t>KSK Tebo Ilir</t>
  </si>
  <si>
    <t>13-12-1979</t>
  </si>
  <si>
    <t>Kurniawan Saputra</t>
  </si>
  <si>
    <t>19800620 200502 1 001</t>
  </si>
  <si>
    <t>KSK Serai Serumpun/Statistisi Terampil</t>
  </si>
  <si>
    <t>20-06-1980</t>
  </si>
  <si>
    <t>KSK Muara Tabir</t>
  </si>
  <si>
    <t>KSK Rimbo Bujang</t>
  </si>
  <si>
    <t>KSK Rimbo Ilir</t>
  </si>
  <si>
    <t>KSK Tengah Ilir</t>
  </si>
  <si>
    <t>KSK Sumay</t>
  </si>
  <si>
    <t>KSK Tebo Tengah</t>
  </si>
  <si>
    <t>KSK Tebo Ulu</t>
  </si>
  <si>
    <t>KSK VII Koto Ilir</t>
  </si>
  <si>
    <t>KSK VII Koto</t>
  </si>
  <si>
    <t>Nara Ria Haq, S.ST.</t>
  </si>
  <si>
    <t>19920609 201412 2 001</t>
  </si>
  <si>
    <t>09-06-1992</t>
  </si>
  <si>
    <t>BPS KABUPATEN BUNGO</t>
  </si>
  <si>
    <t>BPS Kab. Bungo</t>
  </si>
  <si>
    <t>Refia Hendrita, SP., M.AP.</t>
  </si>
  <si>
    <t>340014250</t>
  </si>
  <si>
    <t>19690509 199401 1 001</t>
  </si>
  <si>
    <t>09-05-1969</t>
  </si>
  <si>
    <t>Anne Anggrayni Nasrul, S.ST.</t>
  </si>
  <si>
    <t>19880401 201012 2 008</t>
  </si>
  <si>
    <t>01-04-1988</t>
  </si>
  <si>
    <t>Yudi Permana, A. Md</t>
  </si>
  <si>
    <t>19860307 201101 1 011</t>
  </si>
  <si>
    <t>07-03-1986</t>
  </si>
  <si>
    <t>Tri Rachmadi</t>
  </si>
  <si>
    <t>19820502 200710 1 001</t>
  </si>
  <si>
    <t>02-05-1982</t>
  </si>
  <si>
    <t>Rani Safitri, SE</t>
  </si>
  <si>
    <t>340054657</t>
  </si>
  <si>
    <t>19800804 201101 2 006</t>
  </si>
  <si>
    <t>04-08-1980</t>
  </si>
  <si>
    <t>Muhammad Hasby Ashshiddiq, S.Tr.Stat.</t>
  </si>
  <si>
    <t>19970512 201912 1 002</t>
  </si>
  <si>
    <t>12-05-1997</t>
  </si>
  <si>
    <t>Diana Olensia, S.A.B.</t>
  </si>
  <si>
    <t>19850419 201003 2 001</t>
  </si>
  <si>
    <t>19-04-1985</t>
  </si>
  <si>
    <t>Isdhani Nurrahmah, S.Tr.Stat.</t>
  </si>
  <si>
    <t>19980720 202201 2 001</t>
  </si>
  <si>
    <t>20-07-1998</t>
  </si>
  <si>
    <t>Natrina Ujung, S.Stat., M.M.</t>
  </si>
  <si>
    <t>19810307 200212 2 002</t>
  </si>
  <si>
    <t>07-03-1981</t>
  </si>
  <si>
    <t>Wenni Delpianti, A.Md.</t>
  </si>
  <si>
    <t>19970610 202203 2 016</t>
  </si>
  <si>
    <t>10-06-1997</t>
  </si>
  <si>
    <t>Prettya Recha.Dp, A.Md.</t>
  </si>
  <si>
    <t>19961217 202203 2 016</t>
  </si>
  <si>
    <t>17-12-1996</t>
  </si>
  <si>
    <t>Soni Ahmad Wirawan, S.ST</t>
  </si>
  <si>
    <t>19900312 201311 1 002</t>
  </si>
  <si>
    <t>12-03-1990</t>
  </si>
  <si>
    <t>Sovialdy</t>
  </si>
  <si>
    <t>19740804 200604 1 017</t>
  </si>
  <si>
    <t>04-08-1974</t>
  </si>
  <si>
    <t>Emban Permata Siam, S.Tr.Stat.</t>
  </si>
  <si>
    <t>19990115 202201 1 003</t>
  </si>
  <si>
    <t>15-01-1999</t>
  </si>
  <si>
    <t>Nur'Aidah, S.ST.</t>
  </si>
  <si>
    <t>19920828 201412 2 001</t>
  </si>
  <si>
    <t>28-08-1992</t>
  </si>
  <si>
    <t>Rieko Nopriady, S.Tr.Stat.</t>
  </si>
  <si>
    <t>19981129 202104 1 001</t>
  </si>
  <si>
    <t>29-11-1998</t>
  </si>
  <si>
    <t>Citra Saputra, SE</t>
  </si>
  <si>
    <t>19840112 201003 1 001</t>
  </si>
  <si>
    <t>12-01-1984</t>
  </si>
  <si>
    <t>Microvelio Prima Guna, S.Si.</t>
  </si>
  <si>
    <t>19920914 201903 1 001</t>
  </si>
  <si>
    <t>14-09-1992</t>
  </si>
  <si>
    <t>Harry Jedra Mortin, S.Tr.Stat.</t>
  </si>
  <si>
    <t>19961019 201912 1 001</t>
  </si>
  <si>
    <t>19-10-1996</t>
  </si>
  <si>
    <t>Muthia Oki Yulinasari, A.Md</t>
  </si>
  <si>
    <t>19851024 201003 2 002</t>
  </si>
  <si>
    <t>KSK Tanah Sepenggal Lintas/Statistisi Mahir</t>
  </si>
  <si>
    <t>24-10-1985</t>
  </si>
  <si>
    <t>Widiantoro, SE</t>
  </si>
  <si>
    <t>340054664</t>
  </si>
  <si>
    <t>19800911 201101 1 003</t>
  </si>
  <si>
    <t>KSK Limbur Lubuk Mengkuang/Statistisi Ahli Pertama</t>
  </si>
  <si>
    <t>11-09-1980</t>
  </si>
  <si>
    <t>Fatmawati, SE</t>
  </si>
  <si>
    <t>340054649</t>
  </si>
  <si>
    <t>19850912 201101 2 012</t>
  </si>
  <si>
    <t>KSK Tanah Sepenggal/Statistisi Ahli Muda</t>
  </si>
  <si>
    <t>12-09-1985</t>
  </si>
  <si>
    <t>Yanti Elfina</t>
  </si>
  <si>
    <t>19720605 199402 2 001</t>
  </si>
  <si>
    <t>KSK Rantau Pandan/Statistisi Pelaksana Lanjutan</t>
  </si>
  <si>
    <t>05-06-1972</t>
  </si>
  <si>
    <t>Muammar, A.Md</t>
  </si>
  <si>
    <t>19841007 201101 1 012</t>
  </si>
  <si>
    <t>KSK Batin III Ulu/Statistisi Mahir</t>
  </si>
  <si>
    <t>07-10-1984</t>
  </si>
  <si>
    <t>KSK Jujuhan Ilir</t>
  </si>
  <si>
    <t>KSK Muko-muko Bathin VII</t>
  </si>
  <si>
    <t>KSK Tanah Tumbuh</t>
  </si>
  <si>
    <t>KSK Pasar Muaro Bungo</t>
  </si>
  <si>
    <t>KSK Pelepat</t>
  </si>
  <si>
    <t>KSK Rimbo Tengah</t>
  </si>
  <si>
    <t>KSK Bathin II Pelayang</t>
  </si>
  <si>
    <t>KSK Jujuhan</t>
  </si>
  <si>
    <t xml:space="preserve">KSK Batin III </t>
  </si>
  <si>
    <t>KSK Bungo Dani</t>
  </si>
  <si>
    <t>KSK Pelepat Ilir</t>
  </si>
  <si>
    <t>KSK Bathin II Babeko</t>
  </si>
  <si>
    <t>BPS KOTA JAMBI</t>
  </si>
  <si>
    <t>J K</t>
  </si>
  <si>
    <t>Ahmad Fauzie, SE., ME.</t>
  </si>
  <si>
    <t>19660114 199402 1 001</t>
  </si>
  <si>
    <t>14-01-1966</t>
  </si>
  <si>
    <t>Muji Lestari, S.E., M.A.</t>
  </si>
  <si>
    <t>19661025 198901 2 001</t>
  </si>
  <si>
    <t>25-10-1966</t>
  </si>
  <si>
    <t>Erbiyati Cahyaningtyas, S.ST</t>
  </si>
  <si>
    <t>19760318 199712 2 001</t>
  </si>
  <si>
    <t>18-03-1976</t>
  </si>
  <si>
    <t>Kelik Heri Purnomo, S.Si</t>
  </si>
  <si>
    <t>19870409 201003 1 001</t>
  </si>
  <si>
    <t>09-04-1987</t>
  </si>
  <si>
    <t>Sumarni</t>
  </si>
  <si>
    <t>050065439</t>
  </si>
  <si>
    <t>19690302 199303 2 003</t>
  </si>
  <si>
    <t>1990</t>
  </si>
  <si>
    <t>02-03-1969</t>
  </si>
  <si>
    <t>Raudhatul Hasanah, A.Md.Kb.N.</t>
  </si>
  <si>
    <t>20000806 202201 2 003</t>
  </si>
  <si>
    <t>06-08-2000</t>
  </si>
  <si>
    <t>Sinta Bela, S.ST.</t>
  </si>
  <si>
    <t>19931109 201412 2 001</t>
  </si>
  <si>
    <t>09-11-1993</t>
  </si>
  <si>
    <t>Asrif'ah, S.Tr.Stat.</t>
  </si>
  <si>
    <t>19990824 202201 2 003</t>
  </si>
  <si>
    <t>24-08-1999</t>
  </si>
  <si>
    <t>Destia Ningsih Wulandari, S.ST.</t>
  </si>
  <si>
    <t>340057337</t>
  </si>
  <si>
    <t>19941212 201602 2 001</t>
  </si>
  <si>
    <t>12-12-1994</t>
  </si>
  <si>
    <t>Asni Junita</t>
  </si>
  <si>
    <t>19860629 200502 2 001</t>
  </si>
  <si>
    <t>2003</t>
  </si>
  <si>
    <t>29-06-1986</t>
  </si>
  <si>
    <t>Isna Rahayu, S.ST</t>
  </si>
  <si>
    <t>19900120 201311 2 002</t>
  </si>
  <si>
    <t>20-01-1990</t>
  </si>
  <si>
    <t>Faradina Handayani, S.ST</t>
  </si>
  <si>
    <t>19890903 201211 2 001</t>
  </si>
  <si>
    <t>03-09-1989</t>
  </si>
  <si>
    <t>Heni Widiyanti, S.Si</t>
  </si>
  <si>
    <t>340053548</t>
  </si>
  <si>
    <t>19820124 201003 2 004</t>
  </si>
  <si>
    <t xml:space="preserve">Statistisi Ahli Muda </t>
  </si>
  <si>
    <t>24-01-1982</t>
  </si>
  <si>
    <t>Wijayanti Agustini, S.Pt., ME.</t>
  </si>
  <si>
    <t>19830802 200502 2 001</t>
  </si>
  <si>
    <t>02-08-1983</t>
  </si>
  <si>
    <t>Kiky Frisca, S.Si.</t>
  </si>
  <si>
    <t>19910424 201903 2 001</t>
  </si>
  <si>
    <t>24-04-1991</t>
  </si>
  <si>
    <t>Mahardika Usman, S.ST.</t>
  </si>
  <si>
    <t>19950529 201802 2 001</t>
  </si>
  <si>
    <t>29-05-1995</t>
  </si>
  <si>
    <t>Yudhi Fri Amara, S.ST., ME.</t>
  </si>
  <si>
    <t>19780818 199912 1 001</t>
  </si>
  <si>
    <t>18-08-1978</t>
  </si>
  <si>
    <t>Yusral, SE, M.Si.</t>
  </si>
  <si>
    <t>19670915 199212 1 001</t>
  </si>
  <si>
    <t>15-09-1967</t>
  </si>
  <si>
    <t>Dhira Fajri Atika, S.Tr.Stat.</t>
  </si>
  <si>
    <t>19960609 201901 2 001</t>
  </si>
  <si>
    <t>09-06-1996</t>
  </si>
  <si>
    <t>Ardana Yulmiroza Utari, S.ST.</t>
  </si>
  <si>
    <t>19880728 200912 2 001</t>
  </si>
  <si>
    <t>28-07-1988</t>
  </si>
  <si>
    <t>Rido Utama A, SE</t>
  </si>
  <si>
    <t>19650703 198603 1 004</t>
  </si>
  <si>
    <t>KSK Jambi Timur/Statistisi Penyelia</t>
  </si>
  <si>
    <t>03-07-1965</t>
  </si>
  <si>
    <t>Ahmad Marzuki Sitompul</t>
  </si>
  <si>
    <t>19700307 199403 1 003</t>
  </si>
  <si>
    <t>KSK Jambi Selatan/Statistisi Penyelia</t>
  </si>
  <si>
    <t>07-03-1970</t>
  </si>
  <si>
    <t>Darussalam</t>
  </si>
  <si>
    <t>19670308 198903 1 003</t>
  </si>
  <si>
    <t>KSK Pasar Jambi/Statistisi Penyelia</t>
  </si>
  <si>
    <t>08-03-1967</t>
  </si>
  <si>
    <t>Sumarman</t>
  </si>
  <si>
    <t>19680817 198903 1 009</t>
  </si>
  <si>
    <t>KSK Danau Teluk</t>
  </si>
  <si>
    <t>17-08-1968</t>
  </si>
  <si>
    <t>Sugilar, SE.</t>
  </si>
  <si>
    <t>340018100</t>
  </si>
  <si>
    <t>19770906 200604 1 003</t>
  </si>
  <si>
    <t>KSK Jelutung</t>
  </si>
  <si>
    <t>06-09-1977</t>
  </si>
  <si>
    <t>KSK Alam Barajo</t>
  </si>
  <si>
    <t>KSK Paal Merah</t>
  </si>
  <si>
    <t>KSK Pelayangan</t>
  </si>
  <si>
    <t>KSK Telanaipura</t>
  </si>
  <si>
    <t>Dian Primasari Azwir, S.ST</t>
  </si>
  <si>
    <t>19890415 201012 2 004</t>
  </si>
  <si>
    <t>15-04-1989</t>
  </si>
  <si>
    <t>BPS KOTA SEI PENUH</t>
  </si>
  <si>
    <t>JABATAN</t>
  </si>
  <si>
    <t>BPS Sei Penuh</t>
  </si>
  <si>
    <t>Kuswan Gunanto, S.ST., M.Ec.Dev.</t>
  </si>
  <si>
    <t>340016200</t>
  </si>
  <si>
    <t>19780820 200012 1 002</t>
  </si>
  <si>
    <t>20-08-1978</t>
  </si>
  <si>
    <t>Marjizan, SE</t>
  </si>
  <si>
    <t>340012252</t>
  </si>
  <si>
    <t>19670525 198903 1 002</t>
  </si>
  <si>
    <t>25-05-1967</t>
  </si>
  <si>
    <t>Sukur, S.Sos.</t>
  </si>
  <si>
    <t>19720508 199203 1 002</t>
  </si>
  <si>
    <t>08-05-1972</t>
  </si>
  <si>
    <t>Eka Dian Saswita, A.Md</t>
  </si>
  <si>
    <t>340053546</t>
  </si>
  <si>
    <t>19870410 201003 2 002</t>
  </si>
  <si>
    <t>10-04-1987</t>
  </si>
  <si>
    <t>Mulyadi, SP</t>
  </si>
  <si>
    <t>340012251</t>
  </si>
  <si>
    <t>19690704 198903 1 001</t>
  </si>
  <si>
    <t>04-07-1969</t>
  </si>
  <si>
    <t>Beuty Angellya Ismi, S.ST.</t>
  </si>
  <si>
    <t>19960615 201802 2 001</t>
  </si>
  <si>
    <t>15-06-1996</t>
  </si>
  <si>
    <t>Nopa Linda, SP., M.Si.</t>
  </si>
  <si>
    <t>340053551</t>
  </si>
  <si>
    <t>19801115 201003 2 001</t>
  </si>
  <si>
    <t>15-11-1980</t>
  </si>
  <si>
    <t>Noza Millatul Kafa, S.Tr.Stat.</t>
  </si>
  <si>
    <t>19970416 201912 2 001</t>
  </si>
  <si>
    <t>16-04-1997</t>
  </si>
  <si>
    <t>Aisyah</t>
  </si>
  <si>
    <t>340014683</t>
  </si>
  <si>
    <t>19710130 199403 2 002</t>
  </si>
  <si>
    <t>30-01-1971</t>
  </si>
  <si>
    <t>Jalisman, SE</t>
  </si>
  <si>
    <t>340011079</t>
  </si>
  <si>
    <t>19640805 198503 1 005</t>
  </si>
  <si>
    <t>05-08-1964</t>
  </si>
  <si>
    <t>Ridza Whidyaningrum Ariputri, S.Si.</t>
  </si>
  <si>
    <t>340059163</t>
  </si>
  <si>
    <t>19951221 201903 2 001</t>
  </si>
  <si>
    <t>21-12-1995</t>
  </si>
  <si>
    <t>Desrizal, SE</t>
  </si>
  <si>
    <t>19831218 201003 1 001</t>
  </si>
  <si>
    <t>01-04.-2022</t>
  </si>
  <si>
    <t>18-12-1983</t>
  </si>
  <si>
    <t>Mohammad Ammar Alwandi, S.Tr.Stat.</t>
  </si>
  <si>
    <t>19970911 202104 1 001</t>
  </si>
  <si>
    <t>01-04.-2021</t>
  </si>
  <si>
    <t>11-09-1997</t>
  </si>
  <si>
    <t>Aisyah Bintang, S.Tr.Stat.</t>
  </si>
  <si>
    <t>19980228 202201 2 001</t>
  </si>
  <si>
    <t>28-02-1998</t>
  </si>
  <si>
    <t>Verry Kurniawan, SE</t>
  </si>
  <si>
    <t>19860412 201003 1 002</t>
  </si>
  <si>
    <t>12-04-1986</t>
  </si>
  <si>
    <t>Yoga Asmi Perdana, S.Tr.Stat.</t>
  </si>
  <si>
    <t>19970811 201912 1 001</t>
  </si>
  <si>
    <t>11-08-1997</t>
  </si>
  <si>
    <t>Dewi Putri Angraini</t>
  </si>
  <si>
    <t>19820515 200901 2 009</t>
  </si>
  <si>
    <t>KSK Kumun Debai/Statistisi Mahir</t>
  </si>
  <si>
    <t>15-05-1982</t>
  </si>
  <si>
    <t>Siswandi</t>
  </si>
  <si>
    <t>340053024</t>
  </si>
  <si>
    <t>19810313 200911 1 001</t>
  </si>
  <si>
    <t>KSK Hamparan Rawang</t>
  </si>
  <si>
    <t>Deswil Putra, A.Md</t>
  </si>
  <si>
    <t>19811203 201101 1 006</t>
  </si>
  <si>
    <t>KSK Pesisir Bukit/Statistisi Mahir</t>
  </si>
  <si>
    <t>03-12-1981</t>
  </si>
  <si>
    <t>Rendric Setiawan, S.Si., M.Si.</t>
  </si>
  <si>
    <t>340055994</t>
  </si>
  <si>
    <t>19890329 201212 1 003</t>
  </si>
  <si>
    <t>KSK Sungai Bungkal/Statistisi Ahli Pertama</t>
  </si>
  <si>
    <t>29-03-1989</t>
  </si>
  <si>
    <t>KSK Tanah Kampung</t>
  </si>
  <si>
    <t>KSK Pondok Tinggi</t>
  </si>
  <si>
    <t>KSK Sungai Penuh</t>
  </si>
  <si>
    <t>KSK Koto Baru</t>
  </si>
  <si>
    <t>kdjabatan</t>
  </si>
  <si>
    <t>Pejabat Fungsional/Pelaksana/Staf/KSK</t>
  </si>
  <si>
    <t>kdgol</t>
  </si>
  <si>
    <t>kdpdd</t>
  </si>
  <si>
    <t>Sub Bagian Umum BPS Kab/Kota</t>
  </si>
  <si>
    <t>Fungsi Statistik Sosial BPS Kab/Kota</t>
  </si>
  <si>
    <t>Fungsi Statistik Produksi BPS Kab/Kota</t>
  </si>
  <si>
    <t>Fungsi Statistik Distribusi BPS Kab/Kota</t>
  </si>
  <si>
    <t>Fungis Neraca Wilayah dan Analisis Statistik BPS Kab/Kota</t>
  </si>
  <si>
    <t>Fungsi Integrasi Pengolahan dan Diseminasi Statistik BPS Kab/Kota</t>
  </si>
  <si>
    <t>selaku KF</t>
  </si>
  <si>
    <t/>
  </si>
  <si>
    <t>Statistisi Terampil</t>
  </si>
  <si>
    <t>tglahir</t>
  </si>
  <si>
    <t>2019-10-1</t>
  </si>
  <si>
    <t>2017-10-1</t>
  </si>
  <si>
    <t>2019-4-1</t>
  </si>
  <si>
    <t>2019-1-1</t>
  </si>
  <si>
    <t>2021-4-1</t>
  </si>
  <si>
    <t>2022-1-1</t>
  </si>
  <si>
    <t>2013-10-1</t>
  </si>
  <si>
    <t>2019-12-1</t>
  </si>
  <si>
    <t>2022-3-1</t>
  </si>
  <si>
    <t>2021-10-1</t>
  </si>
  <si>
    <t>2018-10-1</t>
  </si>
  <si>
    <t>2020-4-1</t>
  </si>
  <si>
    <t>2022-4-1</t>
  </si>
  <si>
    <t>2020-10-1</t>
  </si>
  <si>
    <t>2017-4-1</t>
  </si>
  <si>
    <t>2005-10-1</t>
  </si>
  <si>
    <t>2014-10-1</t>
  </si>
  <si>
    <t>2014-4-1</t>
  </si>
  <si>
    <t>2016-10-1</t>
  </si>
  <si>
    <t>2011-4-1</t>
  </si>
  <si>
    <t>2012-4-1</t>
  </si>
  <si>
    <t>2019-3-1</t>
  </si>
  <si>
    <t>2015-4-1</t>
  </si>
  <si>
    <t>2018-4-1</t>
  </si>
  <si>
    <t>2016-4-1</t>
  </si>
  <si>
    <t>2013-4-1</t>
  </si>
  <si>
    <t>2015-10-1</t>
  </si>
  <si>
    <t>2010-4-1</t>
  </si>
  <si>
    <t>2011-10-1</t>
  </si>
  <si>
    <t>1974-7-2</t>
  </si>
  <si>
    <t>1973-7-27</t>
  </si>
  <si>
    <t>1979-6-12</t>
  </si>
  <si>
    <t>1974-8-20</t>
  </si>
  <si>
    <t>1989-7-26</t>
  </si>
  <si>
    <t>1997-1-2</t>
  </si>
  <si>
    <t>1988-11-25</t>
  </si>
  <si>
    <t>1999-1-6</t>
  </si>
  <si>
    <t>1968-11-8</t>
  </si>
  <si>
    <t>1997-2-28</t>
  </si>
  <si>
    <t>1997-7-27</t>
  </si>
  <si>
    <t>1996-8-17</t>
  </si>
  <si>
    <t>1979-8-8</t>
  </si>
  <si>
    <t>1985-5-20</t>
  </si>
  <si>
    <t>1972-6-16</t>
  </si>
  <si>
    <t>1999-8-21</t>
  </si>
  <si>
    <t>1983-11-7</t>
  </si>
  <si>
    <t>1999-9-4</t>
  </si>
  <si>
    <t>1981-4-21</t>
  </si>
  <si>
    <t>1976-8-11</t>
  </si>
  <si>
    <t>1982-8-18</t>
  </si>
  <si>
    <t>1968-6-11</t>
  </si>
  <si>
    <t>1992-1-1</t>
  </si>
  <si>
    <t>1965-2-25</t>
  </si>
  <si>
    <t>1983-5-7</t>
  </si>
  <si>
    <t>1979-7-4</t>
  </si>
  <si>
    <t>1979-5-12</t>
  </si>
  <si>
    <t>1979-10-18</t>
  </si>
  <si>
    <t>1978-4-28</t>
  </si>
  <si>
    <t>1968-10-9</t>
  </si>
  <si>
    <t>1996-8-25</t>
  </si>
  <si>
    <t>1999-11-28</t>
  </si>
  <si>
    <t>1984-1-1</t>
  </si>
  <si>
    <t>1997-12-13</t>
  </si>
  <si>
    <t>1993-12-25</t>
  </si>
  <si>
    <t>1986-10-9</t>
  </si>
  <si>
    <t>1998-4-25</t>
  </si>
  <si>
    <t>1980-2-1</t>
  </si>
  <si>
    <t>1996-3-10</t>
  </si>
  <si>
    <t>1993-10-4</t>
  </si>
  <si>
    <t>1986-9-5</t>
  </si>
  <si>
    <t>1966-3-4</t>
  </si>
  <si>
    <t>1969-11-6</t>
  </si>
  <si>
    <t>1980-2-20</t>
  </si>
  <si>
    <t>1971-3-9</t>
  </si>
  <si>
    <t>1974-8-10</t>
  </si>
  <si>
    <t>1983-10-14</t>
  </si>
  <si>
    <t>1979-10-25</t>
  </si>
  <si>
    <t>1976-3-2</t>
  </si>
  <si>
    <t>1966-8-8</t>
  </si>
  <si>
    <t>1978-10-1</t>
  </si>
  <si>
    <t>1993-5-17</t>
  </si>
  <si>
    <t>1988-2-7</t>
  </si>
  <si>
    <t>1986-7-15</t>
  </si>
  <si>
    <t>1965-5-3</t>
  </si>
  <si>
    <t>1987-1-9</t>
  </si>
  <si>
    <t>1998-10-26</t>
  </si>
  <si>
    <t>1989-9-15</t>
  </si>
  <si>
    <t>1998-9-15</t>
  </si>
  <si>
    <t>1997-11-29</t>
  </si>
  <si>
    <t>1982-8-31</t>
  </si>
  <si>
    <t>1999-12-24</t>
  </si>
  <si>
    <t>1976-5-7</t>
  </si>
  <si>
    <t>1977-2-18</t>
  </si>
  <si>
    <t>1978-10-16</t>
  </si>
  <si>
    <t>1964-7-10</t>
  </si>
  <si>
    <t>1964-8-24</t>
  </si>
  <si>
    <t>1985-12-9</t>
  </si>
  <si>
    <t>1974-10-28</t>
  </si>
  <si>
    <t>1984-5-5</t>
  </si>
  <si>
    <t>1999-5-24</t>
  </si>
  <si>
    <t>1972-1-6</t>
  </si>
  <si>
    <t>1997-6-1</t>
  </si>
  <si>
    <t>1984-8-27</t>
  </si>
  <si>
    <t>1991-7-28</t>
  </si>
  <si>
    <t>1989-10-23</t>
  </si>
  <si>
    <t>1985-10-17</t>
  </si>
  <si>
    <t>1978-8-29</t>
  </si>
  <si>
    <t>1992-8-17</t>
  </si>
  <si>
    <t>2000-2-12</t>
  </si>
  <si>
    <t>1998-3-6</t>
  </si>
  <si>
    <t>1999-2-19</t>
  </si>
  <si>
    <t>1996-6-27</t>
  </si>
  <si>
    <t>1971-9-6</t>
  </si>
  <si>
    <t>1973-3-7</t>
  </si>
  <si>
    <t>1976-5-8</t>
  </si>
  <si>
    <t>1973-10-6</t>
  </si>
  <si>
    <t>1981-8-12</t>
  </si>
  <si>
    <t>1976-1-10</t>
  </si>
  <si>
    <t>1981-4-11</t>
  </si>
  <si>
    <t>1980-10-20</t>
  </si>
  <si>
    <t>1986-7-10</t>
  </si>
  <si>
    <t>1997-4-25</t>
  </si>
  <si>
    <t>1999-5-9</t>
  </si>
  <si>
    <t>1970-8-18</t>
  </si>
  <si>
    <t>1990-5-28</t>
  </si>
  <si>
    <t>1997-5-28</t>
  </si>
  <si>
    <t>1998-5-20</t>
  </si>
  <si>
    <t>1980-1-20</t>
  </si>
  <si>
    <t>1993-3-12</t>
  </si>
  <si>
    <t>1988-7-26</t>
  </si>
  <si>
    <t>1999-9-21</t>
  </si>
  <si>
    <t>1988-9-30</t>
  </si>
  <si>
    <t>1981-4-1</t>
  </si>
  <si>
    <t>1999-5-15</t>
  </si>
  <si>
    <t>1979-11-21</t>
  </si>
  <si>
    <t>1988-5-10</t>
  </si>
  <si>
    <t>1987-11-26</t>
  </si>
  <si>
    <t>1981-6-12</t>
  </si>
  <si>
    <t>1965-5-8</t>
  </si>
  <si>
    <t>1975-6-15</t>
  </si>
  <si>
    <t>1979-5-3</t>
  </si>
  <si>
    <t>1985-5-24</t>
  </si>
  <si>
    <t>1984-4-11</t>
  </si>
  <si>
    <t>1997-3-14</t>
  </si>
  <si>
    <t>1973-7-11</t>
  </si>
  <si>
    <t>1999-7-28</t>
  </si>
  <si>
    <t>1989-6-19</t>
  </si>
  <si>
    <t>1998-3-9</t>
  </si>
  <si>
    <t>1995-3-6</t>
  </si>
  <si>
    <t>1998-3-13</t>
  </si>
  <si>
    <t>1984-3-28</t>
  </si>
  <si>
    <t>1981-11-26</t>
  </si>
  <si>
    <t>1985-11-23</t>
  </si>
  <si>
    <t>1977-7-6</t>
  </si>
  <si>
    <t>1983-6-20</t>
  </si>
  <si>
    <t>1981-3-3</t>
  </si>
  <si>
    <t>1972-9-29</t>
  </si>
  <si>
    <t>1969-8-3</t>
  </si>
  <si>
    <t>1976-11-10</t>
  </si>
  <si>
    <t>2004-6-14</t>
  </si>
  <si>
    <t>1984-8-19</t>
  </si>
  <si>
    <t>1985-4-28</t>
  </si>
  <si>
    <t>1986-6-8</t>
  </si>
  <si>
    <t>1974-5-22</t>
  </si>
  <si>
    <t>1984-7-30</t>
  </si>
  <si>
    <t>1984-9-23</t>
  </si>
  <si>
    <t>1981-1-31</t>
  </si>
  <si>
    <t>1992-12-7</t>
  </si>
  <si>
    <t>1996-9-20</t>
  </si>
  <si>
    <t>1999-3-10</t>
  </si>
  <si>
    <t>1999-6-24</t>
  </si>
  <si>
    <t>1983-9-20</t>
  </si>
  <si>
    <t>1998-12-16</t>
  </si>
  <si>
    <t>1980-10-21</t>
  </si>
  <si>
    <t>1968-11-25</t>
  </si>
  <si>
    <t>1997-11-7</t>
  </si>
  <si>
    <t>1983-7-18</t>
  </si>
  <si>
    <t>1970-10-25</t>
  </si>
  <si>
    <t>1999-8-6</t>
  </si>
  <si>
    <t>1993-11-17</t>
  </si>
  <si>
    <t>1998-5-13</t>
  </si>
  <si>
    <t>1976-9-21</t>
  </si>
  <si>
    <t>1982-10-9</t>
  </si>
  <si>
    <t>1983-6-3</t>
  </si>
  <si>
    <t>1986-4-20</t>
  </si>
  <si>
    <t>1977-6-12</t>
  </si>
  <si>
    <t>1973-9-10</t>
  </si>
  <si>
    <t>1994-9-29</t>
  </si>
  <si>
    <t>1968-7-16</t>
  </si>
  <si>
    <t>1986-2-10</t>
  </si>
  <si>
    <t>1993-6-21</t>
  </si>
  <si>
    <t>1996-7-13</t>
  </si>
  <si>
    <t>1998-4-12</t>
  </si>
  <si>
    <t>1986-10-25</t>
  </si>
  <si>
    <t>1996-2-7</t>
  </si>
  <si>
    <t>1995-3-16</t>
  </si>
  <si>
    <t>1997-10-26</t>
  </si>
  <si>
    <t>1996-11-5</t>
  </si>
  <si>
    <t>1993-9-16</t>
  </si>
  <si>
    <t>1981-3-13</t>
  </si>
  <si>
    <t>1988-3-11</t>
  </si>
  <si>
    <t>1968-5-8</t>
  </si>
  <si>
    <t>1978-8-10</t>
  </si>
  <si>
    <t>1970-7-7</t>
  </si>
  <si>
    <t>1997-4-7</t>
  </si>
  <si>
    <t>1968-2-9</t>
  </si>
  <si>
    <t>1979-12-13</t>
  </si>
  <si>
    <t>1980-6-20</t>
  </si>
  <si>
    <t>1992-6-9</t>
  </si>
  <si>
    <t>1969-5-9</t>
  </si>
  <si>
    <t>1988-4-1</t>
  </si>
  <si>
    <t>1986-3-7</t>
  </si>
  <si>
    <t>1982-5-2</t>
  </si>
  <si>
    <t>1980-8-4</t>
  </si>
  <si>
    <t>1997-5-12</t>
  </si>
  <si>
    <t>1985-4-19</t>
  </si>
  <si>
    <t>1998-7-20</t>
  </si>
  <si>
    <t>1981-3-7</t>
  </si>
  <si>
    <t>1997-6-10</t>
  </si>
  <si>
    <t>1996-12-17</t>
  </si>
  <si>
    <t>1990-3-12</t>
  </si>
  <si>
    <t>1974-8-4</t>
  </si>
  <si>
    <t>1999-1-15</t>
  </si>
  <si>
    <t>1992-8-28</t>
  </si>
  <si>
    <t>1998-11-29</t>
  </si>
  <si>
    <t>1984-1-12</t>
  </si>
  <si>
    <t>1992-9-14</t>
  </si>
  <si>
    <t>1996-10-19</t>
  </si>
  <si>
    <t>1985-10-24</t>
  </si>
  <si>
    <t>1980-9-11</t>
  </si>
  <si>
    <t>1985-9-12</t>
  </si>
  <si>
    <t>1972-6-5</t>
  </si>
  <si>
    <t>1984-10-7</t>
  </si>
  <si>
    <t>1966-1-14</t>
  </si>
  <si>
    <t>1966-10-25</t>
  </si>
  <si>
    <t>1976-3-18</t>
  </si>
  <si>
    <t>1987-4-9</t>
  </si>
  <si>
    <t>1969-3-2</t>
  </si>
  <si>
    <t>2000-8-6</t>
  </si>
  <si>
    <t>1993-11-9</t>
  </si>
  <si>
    <t>1999-8-24</t>
  </si>
  <si>
    <t>1994-12-12</t>
  </si>
  <si>
    <t>1986-6-29</t>
  </si>
  <si>
    <t>1990-1-20</t>
  </si>
  <si>
    <t>1989-9-3</t>
  </si>
  <si>
    <t>1982-1-24</t>
  </si>
  <si>
    <t>1983-8-2</t>
  </si>
  <si>
    <t>1991-4-24</t>
  </si>
  <si>
    <t>1995-5-29</t>
  </si>
  <si>
    <t>1978-8-18</t>
  </si>
  <si>
    <t>1967-9-15</t>
  </si>
  <si>
    <t>1996-6-9</t>
  </si>
  <si>
    <t>1988-7-28</t>
  </si>
  <si>
    <t>1965-7-3</t>
  </si>
  <si>
    <t>1970-3-7</t>
  </si>
  <si>
    <t>1967-3-8</t>
  </si>
  <si>
    <t>1968-8-17</t>
  </si>
  <si>
    <t>1977-9-6</t>
  </si>
  <si>
    <t>1989-4-15</t>
  </si>
  <si>
    <t>1978-8-20</t>
  </si>
  <si>
    <t>1967-5-25</t>
  </si>
  <si>
    <t>1972-5-8</t>
  </si>
  <si>
    <t>1987-4-10</t>
  </si>
  <si>
    <t>1969-7-4</t>
  </si>
  <si>
    <t>1996-6-15</t>
  </si>
  <si>
    <t>1980-11-15</t>
  </si>
  <si>
    <t>1997-4-16</t>
  </si>
  <si>
    <t>1971-1-30</t>
  </si>
  <si>
    <t>1964-8-5</t>
  </si>
  <si>
    <t>1995-12-21</t>
  </si>
  <si>
    <t>1983-12-18</t>
  </si>
  <si>
    <t>1997-9-11</t>
  </si>
  <si>
    <t>1998-2-28</t>
  </si>
  <si>
    <t>1986-4-12</t>
  </si>
  <si>
    <t>1997-8-11</t>
  </si>
  <si>
    <t>1982-5-15</t>
  </si>
  <si>
    <t>1981-12-3</t>
  </si>
  <si>
    <t>1989-3-29</t>
  </si>
  <si>
    <t>07-10-1964</t>
  </si>
  <si>
    <t>1900-1-0</t>
  </si>
  <si>
    <t>1964-10-7</t>
  </si>
  <si>
    <t>2007-4-1</t>
  </si>
  <si>
    <t>2012-10-1</t>
  </si>
  <si>
    <t>2006-10-1</t>
  </si>
  <si>
    <t>2022-07-16</t>
  </si>
  <si>
    <t>2022-07-18</t>
  </si>
  <si>
    <t>1974-12-31</t>
  </si>
  <si>
    <t>1981-2-4</t>
  </si>
  <si>
    <t>1979-9-1</t>
  </si>
  <si>
    <t>1981-4-30</t>
  </si>
  <si>
    <t>1966-1-16</t>
  </si>
  <si>
    <t>1976-6-30</t>
  </si>
  <si>
    <t>1993-8-11</t>
  </si>
  <si>
    <t>1994-3-25</t>
  </si>
  <si>
    <t>1988-7-3</t>
  </si>
  <si>
    <t>1987-11-8</t>
  </si>
  <si>
    <t>1985-9-21</t>
  </si>
  <si>
    <t>1973-4-26</t>
  </si>
  <si>
    <t>1979-7-27</t>
  </si>
  <si>
    <t>1970-9-27</t>
  </si>
  <si>
    <t>1986-10-20</t>
  </si>
  <si>
    <t>1986-2-17</t>
  </si>
  <si>
    <t>1987-7-12</t>
  </si>
  <si>
    <t>1965-1-5</t>
  </si>
  <si>
    <t>2001-5-10</t>
  </si>
  <si>
    <t>1969-2-10</t>
  </si>
  <si>
    <t>1980-8-16</t>
  </si>
  <si>
    <t>1981-2-17</t>
  </si>
  <si>
    <t>1970-6-20</t>
  </si>
  <si>
    <t>1995-4-9</t>
  </si>
  <si>
    <t>1974-5-4</t>
  </si>
  <si>
    <t>1964-12-16</t>
  </si>
  <si>
    <t>1989-3-23</t>
  </si>
  <si>
    <t>1979-5-24</t>
  </si>
  <si>
    <t>1985-7-22</t>
  </si>
  <si>
    <t>1985-7-4</t>
  </si>
  <si>
    <t>1978-6-25</t>
  </si>
  <si>
    <t>1975-2-23</t>
  </si>
  <si>
    <t>1983-1-14</t>
  </si>
  <si>
    <t>1985-11-21</t>
  </si>
  <si>
    <t>1980-11-17</t>
  </si>
  <si>
    <t>1986-2-22</t>
  </si>
  <si>
    <t>1985-9-25</t>
  </si>
  <si>
    <t>1977-2-6</t>
  </si>
  <si>
    <t>1983-11-8</t>
  </si>
  <si>
    <t>1977-3-23</t>
  </si>
  <si>
    <t>1966-11-25</t>
  </si>
  <si>
    <t>1984-7-16</t>
  </si>
  <si>
    <t>1976-12-3</t>
  </si>
  <si>
    <t>1988-6-30</t>
  </si>
  <si>
    <t>1981-2-22</t>
  </si>
  <si>
    <t>1985-1-2</t>
  </si>
  <si>
    <t>1975-2-4</t>
  </si>
  <si>
    <t>1984-7-2</t>
  </si>
  <si>
    <t>1964-12-5</t>
  </si>
  <si>
    <t>1984-7-3</t>
  </si>
  <si>
    <t>1994-8-5</t>
  </si>
  <si>
    <t>1973-3-22</t>
  </si>
  <si>
    <t>1968-11-9</t>
  </si>
  <si>
    <t>1986-8-31</t>
  </si>
  <si>
    <t>1985-5-6</t>
  </si>
  <si>
    <t>1978-2-11</t>
  </si>
  <si>
    <t>1979-11-25</t>
  </si>
  <si>
    <t>1988-11-6</t>
  </si>
  <si>
    <t>1969-10-8</t>
  </si>
  <si>
    <t>1989-7-20</t>
  </si>
  <si>
    <t>1998-6-1</t>
  </si>
  <si>
    <t>1980-8-30</t>
  </si>
  <si>
    <t>1995-8-18</t>
  </si>
  <si>
    <t>1988-6-15</t>
  </si>
  <si>
    <t>1989-8-23</t>
  </si>
  <si>
    <t>1986-12-11</t>
  </si>
  <si>
    <t>1993-7-30</t>
  </si>
  <si>
    <t>1986-9-23</t>
  </si>
  <si>
    <t>1985-12-19</t>
  </si>
  <si>
    <t>BPS Kab/Kota</t>
  </si>
  <si>
    <t>1</t>
  </si>
  <si>
    <t>98</t>
  </si>
  <si>
    <t>Pejabat BPS Kab/Kota Provinsi Jambi</t>
  </si>
  <si>
    <t>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</si>
</sst>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indexed="64"/>
      </top>
      <bottom style="dashed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indexed="64"/>
      </top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auto="1"/>
      </left>
      <right style="thin">
        <color auto="1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auto="1"/>
      </bottom>
      <diagonal/>
    </border>
    <border>
      <left/>
      <right/>
      <top/>
      <bottom style="dotted">
        <color indexed="64"/>
      </bottom>
      <diagonal/>
    </border>
    <border>
      <left style="thin">
        <color auto="1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auto="1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auto="1"/>
      </left>
      <right style="dashed">
        <color auto="1"/>
      </right>
      <top style="dashed">
        <color indexed="64"/>
      </top>
      <bottom/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371">
    <xf numFmtId="0" fontId="0" fillId="0" borderId="0" xfId="0"/>
    <xf numFmtId="0" fontId="18" fillId="0" borderId="10" xfId="0" applyFont="1" applyBorder="1" applyAlignment="1"/>
    <xf numFmtId="0" fontId="18" fillId="0" borderId="10" xfId="42" applyFont="1" applyFill="1" applyBorder="1" applyAlignment="1">
      <alignment horizontal="center"/>
    </xf>
    <xf numFmtId="0" fontId="18" fillId="33" borderId="10" xfId="43" applyFont="1" applyFill="1" applyBorder="1" applyAlignment="1">
      <alignment horizontal="center"/>
    </xf>
    <xf numFmtId="49" fontId="18" fillId="0" borderId="10" xfId="44" applyNumberFormat="1" applyFont="1" applyFill="1" applyBorder="1" applyAlignment="1">
      <alignment horizontal="center"/>
    </xf>
    <xf numFmtId="49" fontId="18" fillId="35" borderId="10" xfId="0" applyNumberFormat="1" applyFont="1" applyFill="1" applyBorder="1" applyAlignment="1">
      <alignment horizontal="left"/>
    </xf>
    <xf numFmtId="0" fontId="18" fillId="35" borderId="10" xfId="0" applyFont="1" applyFill="1" applyBorder="1"/>
    <xf numFmtId="0" fontId="18" fillId="35" borderId="10" xfId="0" applyFont="1" applyFill="1" applyBorder="1" applyAlignment="1">
      <alignment horizontal="left"/>
    </xf>
    <xf numFmtId="0" fontId="18" fillId="35" borderId="11" xfId="0" applyFont="1" applyFill="1" applyBorder="1"/>
    <xf numFmtId="14" fontId="0" fillId="0" borderId="0" xfId="0" applyNumberFormat="1"/>
    <xf numFmtId="0" fontId="18" fillId="0" borderId="0" xfId="47" applyFont="1" applyBorder="1"/>
    <xf numFmtId="0" fontId="18" fillId="33" borderId="0" xfId="47" applyFont="1" applyFill="1" applyBorder="1"/>
    <xf numFmtId="0" fontId="18" fillId="0" borderId="0" xfId="47" applyFont="1" applyBorder="1" applyAlignment="1">
      <alignment horizontal="center"/>
    </xf>
    <xf numFmtId="0" fontId="18" fillId="0" borderId="0" xfId="47" applyFont="1" applyBorder="1" applyAlignment="1"/>
    <xf numFmtId="0" fontId="21" fillId="34" borderId="16" xfId="47" applyFont="1" applyFill="1" applyBorder="1" applyAlignment="1">
      <alignment horizontal="center" vertical="center"/>
    </xf>
    <xf numFmtId="49" fontId="21" fillId="34" borderId="16" xfId="47" applyNumberFormat="1" applyFont="1" applyFill="1" applyBorder="1" applyAlignment="1">
      <alignment horizontal="center" vertical="center"/>
    </xf>
    <xf numFmtId="49" fontId="21" fillId="34" borderId="17" xfId="47" applyNumberFormat="1" applyFont="1" applyFill="1" applyBorder="1" applyAlignment="1">
      <alignment horizontal="center" vertical="center"/>
    </xf>
    <xf numFmtId="0" fontId="21" fillId="0" borderId="0" xfId="47" applyFont="1" applyBorder="1"/>
    <xf numFmtId="49" fontId="21" fillId="34" borderId="18" xfId="47" applyNumberFormat="1" applyFont="1" applyFill="1" applyBorder="1" applyAlignment="1">
      <alignment horizontal="center" vertical="center"/>
    </xf>
    <xf numFmtId="49" fontId="21" fillId="34" borderId="20" xfId="47" applyNumberFormat="1" applyFont="1" applyFill="1" applyBorder="1" applyAlignment="1">
      <alignment horizontal="center" vertical="center"/>
    </xf>
    <xf numFmtId="0" fontId="21" fillId="0" borderId="21" xfId="47" applyFont="1" applyBorder="1" applyAlignment="1"/>
    <xf numFmtId="0" fontId="21" fillId="0" borderId="10" xfId="47" applyFont="1" applyBorder="1" applyAlignment="1"/>
    <xf numFmtId="0" fontId="21" fillId="0" borderId="13" xfId="47" applyFont="1" applyBorder="1" applyAlignment="1"/>
    <xf numFmtId="0" fontId="18" fillId="33" borderId="21" xfId="47" applyFont="1" applyFill="1" applyBorder="1" applyAlignment="1">
      <alignment horizontal="center"/>
    </xf>
    <xf numFmtId="0" fontId="18" fillId="33" borderId="10" xfId="47" applyFont="1" applyFill="1" applyBorder="1"/>
    <xf numFmtId="0" fontId="18" fillId="33" borderId="10" xfId="47" applyFont="1" applyFill="1" applyBorder="1" applyAlignment="1">
      <alignment horizontal="center"/>
    </xf>
    <xf numFmtId="0" fontId="18" fillId="0" borderId="10" xfId="47" applyFont="1" applyFill="1" applyBorder="1" applyAlignment="1">
      <alignment horizontal="center"/>
    </xf>
    <xf numFmtId="49" fontId="18" fillId="0" borderId="10" xfId="47" quotePrefix="1" applyNumberFormat="1" applyFont="1" applyFill="1" applyBorder="1" applyAlignment="1">
      <alignment horizontal="center"/>
    </xf>
    <xf numFmtId="49" fontId="18" fillId="0" borderId="10" xfId="47" applyNumberFormat="1" applyFont="1" applyFill="1" applyBorder="1" applyAlignment="1">
      <alignment horizontal="left"/>
    </xf>
    <xf numFmtId="49" fontId="18" fillId="0" borderId="13" xfId="47" applyNumberFormat="1" applyFont="1" applyFill="1" applyBorder="1" applyAlignment="1">
      <alignment horizontal="center"/>
    </xf>
    <xf numFmtId="0" fontId="18" fillId="0" borderId="0" xfId="47" applyFont="1" applyFill="1" applyBorder="1"/>
    <xf numFmtId="0" fontId="18" fillId="0" borderId="21" xfId="47" applyFont="1" applyBorder="1" applyAlignment="1">
      <alignment horizontal="center"/>
    </xf>
    <xf numFmtId="0" fontId="18" fillId="0" borderId="10" xfId="47" applyFont="1" applyBorder="1"/>
    <xf numFmtId="0" fontId="18" fillId="0" borderId="10" xfId="47" applyFont="1" applyBorder="1" applyAlignment="1">
      <alignment horizontal="center"/>
    </xf>
    <xf numFmtId="49" fontId="18" fillId="0" borderId="10" xfId="47" applyNumberFormat="1" applyFont="1" applyBorder="1" applyAlignment="1">
      <alignment horizontal="center"/>
    </xf>
    <xf numFmtId="49" fontId="18" fillId="0" borderId="13" xfId="47" applyNumberFormat="1" applyFont="1" applyBorder="1" applyAlignment="1">
      <alignment horizontal="center"/>
    </xf>
    <xf numFmtId="0" fontId="18" fillId="0" borderId="10" xfId="48" quotePrefix="1" applyFont="1" applyBorder="1" applyAlignment="1">
      <alignment horizontal="center"/>
    </xf>
    <xf numFmtId="49" fontId="18" fillId="0" borderId="10" xfId="47" quotePrefix="1" applyNumberFormat="1" applyFont="1" applyBorder="1" applyAlignment="1">
      <alignment horizontal="center"/>
    </xf>
    <xf numFmtId="49" fontId="18" fillId="33" borderId="10" xfId="47" applyNumberFormat="1" applyFont="1" applyFill="1" applyBorder="1" applyAlignment="1"/>
    <xf numFmtId="49" fontId="18" fillId="0" borderId="10" xfId="47" applyNumberFormat="1" applyFont="1" applyFill="1" applyBorder="1" applyAlignment="1">
      <alignment horizontal="center"/>
    </xf>
    <xf numFmtId="49" fontId="18" fillId="0" borderId="13" xfId="47" quotePrefix="1" applyNumberFormat="1" applyFont="1" applyBorder="1" applyAlignment="1">
      <alignment horizontal="center"/>
    </xf>
    <xf numFmtId="0" fontId="18" fillId="0" borderId="10" xfId="47" quotePrefix="1" applyFont="1" applyBorder="1" applyAlignment="1">
      <alignment horizontal="center"/>
    </xf>
    <xf numFmtId="49" fontId="18" fillId="0" borderId="10" xfId="47" applyNumberFormat="1" applyFont="1" applyFill="1" applyBorder="1" applyAlignment="1"/>
    <xf numFmtId="0" fontId="18" fillId="35" borderId="10" xfId="47" applyFont="1" applyFill="1" applyBorder="1"/>
    <xf numFmtId="0" fontId="18" fillId="33" borderId="10" xfId="47" applyFont="1" applyFill="1" applyBorder="1" applyAlignment="1">
      <alignment horizontal="left"/>
    </xf>
    <xf numFmtId="49" fontId="18" fillId="0" borderId="10" xfId="49" applyNumberFormat="1" applyFont="1" applyBorder="1" applyAlignment="1">
      <alignment horizontal="center"/>
    </xf>
    <xf numFmtId="14" fontId="18" fillId="0" borderId="10" xfId="47" quotePrefix="1" applyNumberFormat="1" applyFont="1" applyBorder="1" applyAlignment="1">
      <alignment horizontal="center"/>
    </xf>
    <xf numFmtId="0" fontId="18" fillId="0" borderId="13" xfId="47" applyFont="1" applyBorder="1" applyAlignment="1">
      <alignment horizontal="center"/>
    </xf>
    <xf numFmtId="49" fontId="18" fillId="35" borderId="10" xfId="47" applyNumberFormat="1" applyFont="1" applyFill="1" applyBorder="1" applyAlignment="1"/>
    <xf numFmtId="49" fontId="18" fillId="0" borderId="10" xfId="50" applyNumberFormat="1" applyFont="1" applyBorder="1" applyAlignment="1">
      <alignment horizontal="center"/>
    </xf>
    <xf numFmtId="0" fontId="18" fillId="0" borderId="10" xfId="47" quotePrefix="1" applyFont="1" applyBorder="1" applyAlignment="1"/>
    <xf numFmtId="0" fontId="18" fillId="0" borderId="13" xfId="47" quotePrefix="1" applyFont="1" applyBorder="1" applyAlignment="1">
      <alignment horizontal="center"/>
    </xf>
    <xf numFmtId="0" fontId="18" fillId="0" borderId="10" xfId="51" quotePrefix="1" applyFont="1" applyBorder="1" applyAlignment="1">
      <alignment horizontal="center"/>
    </xf>
    <xf numFmtId="49" fontId="18" fillId="0" borderId="10" xfId="48" applyNumberFormat="1" applyFont="1" applyBorder="1" applyAlignment="1">
      <alignment horizontal="center"/>
    </xf>
    <xf numFmtId="0" fontId="18" fillId="34" borderId="10" xfId="47" applyFont="1" applyFill="1" applyBorder="1" applyAlignment="1">
      <alignment horizontal="center"/>
    </xf>
    <xf numFmtId="49" fontId="18" fillId="34" borderId="10" xfId="47" applyNumberFormat="1" applyFont="1" applyFill="1" applyBorder="1" applyAlignment="1">
      <alignment horizontal="center"/>
    </xf>
    <xf numFmtId="0" fontId="18" fillId="33" borderId="10" xfId="47" applyFont="1" applyFill="1" applyBorder="1" applyAlignment="1"/>
    <xf numFmtId="49" fontId="18" fillId="34" borderId="13" xfId="47" applyNumberFormat="1" applyFont="1" applyFill="1" applyBorder="1" applyAlignment="1">
      <alignment horizontal="center"/>
    </xf>
    <xf numFmtId="0" fontId="18" fillId="34" borderId="10" xfId="47" applyFont="1" applyFill="1" applyBorder="1"/>
    <xf numFmtId="0" fontId="18" fillId="0" borderId="21" xfId="47" applyFont="1" applyFill="1" applyBorder="1"/>
    <xf numFmtId="0" fontId="18" fillId="33" borderId="10" xfId="47" quotePrefix="1" applyFont="1" applyFill="1" applyBorder="1" applyAlignment="1">
      <alignment horizontal="center"/>
    </xf>
    <xf numFmtId="0" fontId="21" fillId="0" borderId="10" xfId="47" applyFont="1" applyFill="1" applyBorder="1" applyAlignment="1"/>
    <xf numFmtId="0" fontId="18" fillId="0" borderId="10" xfId="47" applyFont="1" applyFill="1" applyBorder="1" applyAlignment="1"/>
    <xf numFmtId="0" fontId="18" fillId="33" borderId="0" xfId="47" applyFont="1" applyFill="1" applyBorder="1" applyAlignment="1">
      <alignment horizontal="center"/>
    </xf>
    <xf numFmtId="49" fontId="18" fillId="0" borderId="0" xfId="47" quotePrefix="1" applyNumberFormat="1" applyFont="1" applyBorder="1" applyAlignment="1">
      <alignment horizontal="center"/>
    </xf>
    <xf numFmtId="49" fontId="18" fillId="0" borderId="0" xfId="47" applyNumberFormat="1" applyFont="1" applyBorder="1" applyAlignment="1">
      <alignment horizontal="center"/>
    </xf>
    <xf numFmtId="49" fontId="18" fillId="0" borderId="0" xfId="47" applyNumberFormat="1" applyFont="1" applyFill="1" applyBorder="1" applyAlignment="1">
      <alignment horizontal="center"/>
    </xf>
    <xf numFmtId="0" fontId="21" fillId="0" borderId="0" xfId="47" applyFont="1" applyFill="1" applyBorder="1"/>
    <xf numFmtId="0" fontId="21" fillId="0" borderId="0" xfId="47" applyFont="1" applyFill="1" applyBorder="1" applyAlignment="1">
      <alignment horizontal="left"/>
    </xf>
    <xf numFmtId="49" fontId="21" fillId="0" borderId="0" xfId="47" applyNumberFormat="1" applyFont="1" applyFill="1" applyBorder="1" applyAlignment="1">
      <alignment horizontal="center"/>
    </xf>
    <xf numFmtId="0" fontId="21" fillId="0" borderId="0" xfId="47" applyFont="1" applyFill="1" applyBorder="1" applyAlignment="1">
      <alignment horizontal="center"/>
    </xf>
    <xf numFmtId="0" fontId="21" fillId="0" borderId="0" xfId="47" applyFont="1" applyFill="1" applyBorder="1" applyAlignment="1"/>
    <xf numFmtId="49" fontId="21" fillId="0" borderId="16" xfId="47" applyNumberFormat="1" applyFont="1" applyFill="1" applyBorder="1" applyAlignment="1">
      <alignment horizontal="center" vertical="center"/>
    </xf>
    <xf numFmtId="49" fontId="21" fillId="0" borderId="25" xfId="47" applyNumberFormat="1" applyFont="1" applyFill="1" applyBorder="1" applyAlignment="1">
      <alignment horizontal="center" vertical="center"/>
    </xf>
    <xf numFmtId="0" fontId="21" fillId="0" borderId="19" xfId="47" applyFont="1" applyFill="1" applyBorder="1" applyAlignment="1">
      <alignment horizontal="left" vertical="center"/>
    </xf>
    <xf numFmtId="0" fontId="18" fillId="0" borderId="19" xfId="47" applyFont="1" applyFill="1" applyBorder="1" applyAlignment="1">
      <alignment horizontal="center" vertical="center"/>
    </xf>
    <xf numFmtId="49" fontId="18" fillId="0" borderId="19" xfId="47" applyNumberFormat="1" applyFont="1" applyFill="1" applyBorder="1" applyAlignment="1">
      <alignment horizontal="center" vertical="center"/>
    </xf>
    <xf numFmtId="49" fontId="18" fillId="0" borderId="20" xfId="47" applyNumberFormat="1" applyFont="1" applyFill="1" applyBorder="1" applyAlignment="1">
      <alignment horizontal="center" vertical="center"/>
    </xf>
    <xf numFmtId="0" fontId="18" fillId="0" borderId="10" xfId="47" applyFont="1" applyFill="1" applyBorder="1"/>
    <xf numFmtId="0" fontId="18" fillId="0" borderId="10" xfId="47" quotePrefix="1" applyFont="1" applyFill="1" applyBorder="1" applyAlignment="1">
      <alignment horizontal="center"/>
    </xf>
    <xf numFmtId="0" fontId="21" fillId="0" borderId="10" xfId="47" applyFont="1" applyFill="1" applyBorder="1" applyAlignment="1">
      <alignment horizontal="left"/>
    </xf>
    <xf numFmtId="0" fontId="18" fillId="34" borderId="21" xfId="47" applyFont="1" applyFill="1" applyBorder="1" applyAlignment="1">
      <alignment horizontal="center"/>
    </xf>
    <xf numFmtId="0" fontId="18" fillId="0" borderId="10" xfId="47" applyFont="1" applyBorder="1" applyAlignment="1">
      <alignment horizontal="left"/>
    </xf>
    <xf numFmtId="49" fontId="18" fillId="0" borderId="10" xfId="52" applyNumberFormat="1" applyFont="1" applyBorder="1" applyAlignment="1">
      <alignment horizontal="center"/>
    </xf>
    <xf numFmtId="0" fontId="18" fillId="0" borderId="21" xfId="47" applyFont="1" applyFill="1" applyBorder="1" applyAlignment="1">
      <alignment horizontal="center"/>
    </xf>
    <xf numFmtId="0" fontId="18" fillId="0" borderId="10" xfId="47" applyFont="1" applyFill="1" applyBorder="1" applyAlignment="1">
      <alignment horizontal="left"/>
    </xf>
    <xf numFmtId="49" fontId="18" fillId="0" borderId="13" xfId="47" quotePrefix="1" applyNumberFormat="1" applyFont="1" applyFill="1" applyBorder="1" applyAlignment="1">
      <alignment horizontal="center"/>
    </xf>
    <xf numFmtId="49" fontId="18" fillId="0" borderId="10" xfId="53" applyNumberFormat="1" applyFont="1" applyFill="1" applyBorder="1" applyAlignment="1">
      <alignment horizontal="center"/>
    </xf>
    <xf numFmtId="0" fontId="18" fillId="0" borderId="13" xfId="47" quotePrefix="1" applyFont="1" applyFill="1" applyBorder="1" applyAlignment="1">
      <alignment horizontal="center"/>
    </xf>
    <xf numFmtId="0" fontId="18" fillId="0" borderId="10" xfId="47" applyFont="1" applyFill="1" applyBorder="1" applyAlignment="1">
      <alignment horizontal="center" vertical="center"/>
    </xf>
    <xf numFmtId="49" fontId="18" fillId="0" borderId="10" xfId="54" applyNumberFormat="1" applyFont="1" applyFill="1" applyBorder="1" applyAlignment="1">
      <alignment horizontal="center"/>
    </xf>
    <xf numFmtId="14" fontId="18" fillId="0" borderId="10" xfId="47" quotePrefix="1" applyNumberFormat="1" applyFont="1" applyFill="1" applyBorder="1" applyAlignment="1">
      <alignment horizontal="center"/>
    </xf>
    <xf numFmtId="49" fontId="18" fillId="0" borderId="10" xfId="55" applyNumberFormat="1" applyFont="1" applyFill="1" applyBorder="1" applyAlignment="1">
      <alignment horizontal="center"/>
    </xf>
    <xf numFmtId="0" fontId="18" fillId="0" borderId="11" xfId="47" applyFont="1" applyBorder="1" applyAlignment="1">
      <alignment horizontal="center"/>
    </xf>
    <xf numFmtId="14" fontId="18" fillId="0" borderId="13" xfId="47" quotePrefix="1" applyNumberFormat="1" applyFont="1" applyFill="1" applyBorder="1" applyAlignment="1">
      <alignment horizontal="center"/>
    </xf>
    <xf numFmtId="0" fontId="18" fillId="0" borderId="28" xfId="47" applyFont="1" applyFill="1" applyBorder="1"/>
    <xf numFmtId="0" fontId="18" fillId="0" borderId="13" xfId="47" applyFont="1" applyFill="1" applyBorder="1" applyAlignment="1">
      <alignment horizontal="center"/>
    </xf>
    <xf numFmtId="0" fontId="18" fillId="0" borderId="10" xfId="44" applyFont="1" applyFill="1" applyBorder="1" applyAlignment="1">
      <alignment horizontal="center"/>
    </xf>
    <xf numFmtId="0" fontId="18" fillId="0" borderId="10" xfId="47" applyFont="1" applyFill="1" applyBorder="1" applyAlignment="1">
      <alignment horizontal="center" wrapText="1"/>
    </xf>
    <xf numFmtId="49" fontId="18" fillId="0" borderId="10" xfId="47" quotePrefix="1" applyNumberFormat="1" applyFont="1" applyFill="1" applyBorder="1" applyAlignment="1">
      <alignment horizontal="center" wrapText="1"/>
    </xf>
    <xf numFmtId="49" fontId="18" fillId="0" borderId="13" xfId="47" quotePrefix="1" applyNumberFormat="1" applyFont="1" applyFill="1" applyBorder="1" applyAlignment="1">
      <alignment horizontal="center" wrapText="1"/>
    </xf>
    <xf numFmtId="0" fontId="21" fillId="0" borderId="21" xfId="47" applyFont="1" applyFill="1" applyBorder="1" applyAlignment="1">
      <alignment horizontal="left"/>
    </xf>
    <xf numFmtId="0" fontId="18" fillId="0" borderId="13" xfId="47" applyFont="1" applyFill="1" applyBorder="1"/>
    <xf numFmtId="0" fontId="18" fillId="0" borderId="29" xfId="47" applyFont="1" applyFill="1" applyBorder="1"/>
    <xf numFmtId="0" fontId="18" fillId="0" borderId="0" xfId="47" applyFont="1" applyFill="1" applyBorder="1" applyAlignment="1">
      <alignment horizontal="left"/>
    </xf>
    <xf numFmtId="49" fontId="18" fillId="0" borderId="0" xfId="47" quotePrefix="1" applyNumberFormat="1" applyFont="1" applyFill="1" applyBorder="1" applyAlignment="1">
      <alignment horizontal="center"/>
    </xf>
    <xf numFmtId="0" fontId="18" fillId="0" borderId="0" xfId="47" applyFont="1" applyFill="1" applyBorder="1" applyAlignment="1">
      <alignment horizontal="center"/>
    </xf>
    <xf numFmtId="14" fontId="18" fillId="0" borderId="0" xfId="47" applyNumberFormat="1" applyFont="1" applyFill="1" applyBorder="1" applyAlignment="1">
      <alignment horizontal="left"/>
    </xf>
    <xf numFmtId="0" fontId="21" fillId="0" borderId="0" xfId="47" applyFont="1" applyFill="1" applyBorder="1" applyAlignment="1">
      <alignment horizontal="right"/>
    </xf>
    <xf numFmtId="49" fontId="21" fillId="0" borderId="18" xfId="47" applyNumberFormat="1" applyFont="1" applyFill="1" applyBorder="1" applyAlignment="1">
      <alignment horizontal="center" vertical="center"/>
    </xf>
    <xf numFmtId="0" fontId="18" fillId="0" borderId="0" xfId="47" applyFont="1" applyFill="1"/>
    <xf numFmtId="0" fontId="18" fillId="0" borderId="30" xfId="47" applyFont="1" applyFill="1" applyBorder="1" applyAlignment="1">
      <alignment horizontal="center"/>
    </xf>
    <xf numFmtId="49" fontId="18" fillId="35" borderId="10" xfId="47" applyNumberFormat="1" applyFont="1" applyFill="1" applyBorder="1" applyAlignment="1">
      <alignment horizontal="left"/>
    </xf>
    <xf numFmtId="49" fontId="18" fillId="33" borderId="10" xfId="47" applyNumberFormat="1" applyFont="1" applyFill="1" applyBorder="1" applyAlignment="1">
      <alignment horizontal="left"/>
    </xf>
    <xf numFmtId="0" fontId="18" fillId="0" borderId="0" xfId="47" quotePrefix="1" applyFont="1" applyFill="1" applyBorder="1" applyAlignment="1">
      <alignment horizontal="center"/>
    </xf>
    <xf numFmtId="14" fontId="18" fillId="0" borderId="0" xfId="47" applyNumberFormat="1" applyFont="1" applyFill="1" applyBorder="1" applyAlignment="1">
      <alignment horizontal="center"/>
    </xf>
    <xf numFmtId="0" fontId="21" fillId="34" borderId="18" xfId="47" applyFont="1" applyFill="1" applyBorder="1" applyAlignment="1">
      <alignment horizontal="center" vertical="center"/>
    </xf>
    <xf numFmtId="0" fontId="21" fillId="34" borderId="10" xfId="47" applyFont="1" applyFill="1" applyBorder="1" applyAlignment="1">
      <alignment horizontal="left" vertical="center"/>
    </xf>
    <xf numFmtId="0" fontId="18" fillId="34" borderId="10" xfId="47" applyFont="1" applyFill="1" applyBorder="1" applyAlignment="1">
      <alignment horizontal="center" vertical="center"/>
    </xf>
    <xf numFmtId="49" fontId="18" fillId="34" borderId="10" xfId="47" applyNumberFormat="1" applyFont="1" applyFill="1" applyBorder="1" applyAlignment="1">
      <alignment horizontal="center" vertical="center"/>
    </xf>
    <xf numFmtId="49" fontId="18" fillId="34" borderId="13" xfId="47" applyNumberFormat="1" applyFont="1" applyFill="1" applyBorder="1" applyAlignment="1">
      <alignment horizontal="center" vertical="center"/>
    </xf>
    <xf numFmtId="0" fontId="18" fillId="0" borderId="22" xfId="47" applyFont="1" applyFill="1" applyBorder="1"/>
    <xf numFmtId="0" fontId="21" fillId="0" borderId="10" xfId="47" applyFont="1" applyBorder="1" applyAlignment="1">
      <alignment horizontal="left"/>
    </xf>
    <xf numFmtId="49" fontId="18" fillId="33" borderId="10" xfId="56" applyNumberFormat="1" applyFont="1" applyFill="1" applyBorder="1" applyAlignment="1">
      <alignment horizontal="center"/>
    </xf>
    <xf numFmtId="49" fontId="18" fillId="33" borderId="10" xfId="47" applyNumberFormat="1" applyFont="1" applyFill="1" applyBorder="1" applyAlignment="1">
      <alignment horizontal="center"/>
    </xf>
    <xf numFmtId="0" fontId="18" fillId="0" borderId="29" xfId="47" applyFont="1" applyBorder="1"/>
    <xf numFmtId="49" fontId="18" fillId="34" borderId="10" xfId="47" quotePrefix="1" applyNumberFormat="1" applyFont="1" applyFill="1" applyBorder="1" applyAlignment="1">
      <alignment horizontal="center"/>
    </xf>
    <xf numFmtId="0" fontId="18" fillId="0" borderId="10" xfId="57" applyFont="1" applyFill="1" applyBorder="1" applyAlignment="1">
      <alignment horizontal="center"/>
    </xf>
    <xf numFmtId="49" fontId="18" fillId="0" borderId="12" xfId="47" applyNumberFormat="1" applyFont="1" applyFill="1" applyBorder="1" applyAlignment="1">
      <alignment horizontal="center"/>
    </xf>
    <xf numFmtId="49" fontId="18" fillId="0" borderId="14" xfId="47" applyNumberFormat="1" applyFont="1" applyFill="1" applyBorder="1" applyAlignment="1">
      <alignment horizontal="center"/>
    </xf>
    <xf numFmtId="14" fontId="18" fillId="0" borderId="13" xfId="47" quotePrefix="1" applyNumberFormat="1" applyFont="1" applyBorder="1" applyAlignment="1">
      <alignment horizontal="center"/>
    </xf>
    <xf numFmtId="0" fontId="18" fillId="35" borderId="12" xfId="47" applyFont="1" applyFill="1" applyBorder="1"/>
    <xf numFmtId="0" fontId="18" fillId="0" borderId="31" xfId="47" applyFont="1" applyFill="1" applyBorder="1"/>
    <xf numFmtId="0" fontId="18" fillId="0" borderId="0" xfId="47" quotePrefix="1" applyFont="1" applyBorder="1" applyAlignment="1">
      <alignment horizontal="center"/>
    </xf>
    <xf numFmtId="14" fontId="18" fillId="0" borderId="0" xfId="47" applyNumberFormat="1" applyFont="1" applyBorder="1" applyAlignment="1">
      <alignment horizontal="center"/>
    </xf>
    <xf numFmtId="0" fontId="18" fillId="0" borderId="32" xfId="47" applyFont="1" applyFill="1" applyBorder="1"/>
    <xf numFmtId="0" fontId="18" fillId="0" borderId="0" xfId="47" applyFont="1" applyFill="1" applyBorder="1" applyAlignment="1"/>
    <xf numFmtId="49" fontId="21" fillId="0" borderId="33" xfId="47" applyNumberFormat="1" applyFont="1" applyFill="1" applyBorder="1" applyAlignment="1">
      <alignment horizontal="center" vertical="center"/>
    </xf>
    <xf numFmtId="0" fontId="18" fillId="0" borderId="35" xfId="47" applyFont="1" applyFill="1" applyBorder="1"/>
    <xf numFmtId="0" fontId="21" fillId="0" borderId="36" xfId="47" applyFont="1" applyFill="1" applyBorder="1" applyAlignment="1">
      <alignment horizontal="center"/>
    </xf>
    <xf numFmtId="0" fontId="21" fillId="0" borderId="10" xfId="47" applyFont="1" applyFill="1" applyBorder="1" applyAlignment="1">
      <alignment horizontal="left" vertical="center"/>
    </xf>
    <xf numFmtId="0" fontId="21" fillId="0" borderId="10" xfId="47" applyFont="1" applyFill="1" applyBorder="1" applyAlignment="1">
      <alignment horizontal="center" vertical="center"/>
    </xf>
    <xf numFmtId="49" fontId="21" fillId="0" borderId="10" xfId="47" applyNumberFormat="1" applyFont="1" applyFill="1" applyBorder="1" applyAlignment="1">
      <alignment horizontal="center" vertical="center"/>
    </xf>
    <xf numFmtId="0" fontId="21" fillId="0" borderId="10" xfId="47" applyFont="1" applyFill="1" applyBorder="1" applyAlignment="1">
      <alignment horizontal="center"/>
    </xf>
    <xf numFmtId="49" fontId="21" fillId="0" borderId="13" xfId="47" applyNumberFormat="1" applyFont="1" applyFill="1" applyBorder="1" applyAlignment="1">
      <alignment horizontal="center" vertical="center"/>
    </xf>
    <xf numFmtId="0" fontId="18" fillId="0" borderId="29" xfId="47" applyFont="1" applyFill="1" applyBorder="1" applyAlignment="1">
      <alignment horizontal="left"/>
    </xf>
    <xf numFmtId="49" fontId="18" fillId="0" borderId="10" xfId="58" applyNumberFormat="1" applyFont="1" applyFill="1" applyBorder="1" applyAlignment="1">
      <alignment horizontal="center"/>
    </xf>
    <xf numFmtId="49" fontId="18" fillId="33" borderId="10" xfId="59" applyNumberFormat="1" applyFont="1" applyFill="1" applyBorder="1" applyAlignment="1">
      <alignment horizontal="center"/>
    </xf>
    <xf numFmtId="0" fontId="22" fillId="0" borderId="0" xfId="47" applyFont="1" applyAlignment="1">
      <alignment horizontal="center"/>
    </xf>
    <xf numFmtId="0" fontId="18" fillId="35" borderId="0" xfId="47" applyFont="1" applyFill="1" applyBorder="1"/>
    <xf numFmtId="0" fontId="18" fillId="0" borderId="10" xfId="60" quotePrefix="1" applyFont="1" applyFill="1" applyBorder="1" applyAlignment="1">
      <alignment horizontal="center"/>
    </xf>
    <xf numFmtId="0" fontId="18" fillId="33" borderId="38" xfId="47" applyFont="1" applyFill="1" applyBorder="1" applyAlignment="1">
      <alignment horizontal="center"/>
    </xf>
    <xf numFmtId="0" fontId="18" fillId="33" borderId="12" xfId="47" applyFont="1" applyFill="1" applyBorder="1"/>
    <xf numFmtId="0" fontId="18" fillId="33" borderId="12" xfId="61" quotePrefix="1" applyFont="1" applyFill="1" applyBorder="1" applyAlignment="1">
      <alignment horizontal="center"/>
    </xf>
    <xf numFmtId="0" fontId="18" fillId="0" borderId="12" xfId="47" applyFont="1" applyFill="1" applyBorder="1" applyAlignment="1">
      <alignment horizontal="center"/>
    </xf>
    <xf numFmtId="0" fontId="18" fillId="35" borderId="12" xfId="47" applyFont="1" applyFill="1" applyBorder="1" applyAlignment="1">
      <alignment horizontal="left"/>
    </xf>
    <xf numFmtId="49" fontId="18" fillId="33" borderId="10" xfId="62" applyNumberFormat="1" applyFont="1" applyFill="1" applyBorder="1" applyAlignment="1">
      <alignment horizontal="center"/>
    </xf>
    <xf numFmtId="0" fontId="18" fillId="0" borderId="10" xfId="47" quotePrefix="1" applyFont="1" applyFill="1" applyBorder="1"/>
    <xf numFmtId="49" fontId="18" fillId="33" borderId="10" xfId="54" applyNumberFormat="1" applyFont="1" applyFill="1" applyBorder="1" applyAlignment="1">
      <alignment horizontal="center"/>
    </xf>
    <xf numFmtId="0" fontId="18" fillId="33" borderId="21" xfId="47" applyFont="1" applyFill="1" applyBorder="1"/>
    <xf numFmtId="49" fontId="18" fillId="33" borderId="10" xfId="47" quotePrefix="1" applyNumberFormat="1" applyFont="1" applyFill="1" applyBorder="1" applyAlignment="1">
      <alignment horizontal="center"/>
    </xf>
    <xf numFmtId="0" fontId="18" fillId="33" borderId="38" xfId="47" applyFont="1" applyFill="1" applyBorder="1"/>
    <xf numFmtId="0" fontId="18" fillId="33" borderId="12" xfId="47" applyFont="1" applyFill="1" applyBorder="1" applyAlignment="1">
      <alignment horizontal="center"/>
    </xf>
    <xf numFmtId="49" fontId="18" fillId="33" borderId="12" xfId="47" quotePrefix="1" applyNumberFormat="1" applyFont="1" applyFill="1" applyBorder="1" applyAlignment="1">
      <alignment horizontal="center"/>
    </xf>
    <xf numFmtId="49" fontId="18" fillId="0" borderId="12" xfId="47" quotePrefix="1" applyNumberFormat="1" applyFont="1" applyFill="1" applyBorder="1" applyAlignment="1">
      <alignment horizontal="center"/>
    </xf>
    <xf numFmtId="0" fontId="18" fillId="0" borderId="12" xfId="47" applyFont="1" applyFill="1" applyBorder="1"/>
    <xf numFmtId="0" fontId="18" fillId="0" borderId="14" xfId="47" applyFont="1" applyFill="1" applyBorder="1" applyAlignment="1">
      <alignment horizontal="center"/>
    </xf>
    <xf numFmtId="0" fontId="18" fillId="0" borderId="39" xfId="47" applyFont="1" applyFill="1" applyBorder="1"/>
    <xf numFmtId="49" fontId="18" fillId="33" borderId="40" xfId="47" quotePrefix="1" applyNumberFormat="1" applyFont="1" applyFill="1" applyBorder="1" applyAlignment="1">
      <alignment horizontal="center"/>
    </xf>
    <xf numFmtId="49" fontId="18" fillId="0" borderId="40" xfId="47" quotePrefix="1" applyNumberFormat="1" applyFont="1" applyFill="1" applyBorder="1" applyAlignment="1">
      <alignment horizontal="center"/>
    </xf>
    <xf numFmtId="49" fontId="18" fillId="0" borderId="40" xfId="47" applyNumberFormat="1" applyFont="1" applyFill="1" applyBorder="1" applyAlignment="1">
      <alignment horizontal="center"/>
    </xf>
    <xf numFmtId="0" fontId="18" fillId="0" borderId="40" xfId="47" applyFont="1" applyFill="1" applyBorder="1"/>
    <xf numFmtId="0" fontId="18" fillId="0" borderId="40" xfId="47" applyFont="1" applyFill="1" applyBorder="1" applyAlignment="1">
      <alignment horizontal="center"/>
    </xf>
    <xf numFmtId="0" fontId="18" fillId="0" borderId="41" xfId="47" applyFont="1" applyFill="1" applyBorder="1" applyAlignment="1">
      <alignment horizontal="center"/>
    </xf>
    <xf numFmtId="0" fontId="18" fillId="0" borderId="35" xfId="47" applyFont="1" applyFill="1" applyBorder="1" applyAlignment="1">
      <alignment horizontal="center"/>
    </xf>
    <xf numFmtId="49" fontId="18" fillId="0" borderId="35" xfId="47" quotePrefix="1" applyNumberFormat="1" applyFont="1" applyFill="1" applyBorder="1" applyAlignment="1">
      <alignment horizontal="center"/>
    </xf>
    <xf numFmtId="49" fontId="18" fillId="0" borderId="35" xfId="47" applyNumberFormat="1" applyFont="1" applyFill="1" applyBorder="1" applyAlignment="1">
      <alignment horizontal="center"/>
    </xf>
    <xf numFmtId="0" fontId="18" fillId="0" borderId="22" xfId="47" quotePrefix="1" applyFont="1" applyFill="1" applyBorder="1" applyAlignment="1">
      <alignment horizontal="center"/>
    </xf>
    <xf numFmtId="49" fontId="18" fillId="0" borderId="22" xfId="47" quotePrefix="1" applyNumberFormat="1" applyFont="1" applyFill="1" applyBorder="1" applyAlignment="1">
      <alignment horizontal="center"/>
    </xf>
    <xf numFmtId="49" fontId="18" fillId="0" borderId="22" xfId="47" applyNumberFormat="1" applyFont="1" applyFill="1" applyBorder="1" applyAlignment="1">
      <alignment horizontal="center"/>
    </xf>
    <xf numFmtId="0" fontId="18" fillId="0" borderId="22" xfId="47" applyFont="1" applyFill="1" applyBorder="1" applyAlignment="1">
      <alignment horizontal="center"/>
    </xf>
    <xf numFmtId="14" fontId="18" fillId="0" borderId="22" xfId="47" applyNumberFormat="1" applyFont="1" applyFill="1" applyBorder="1" applyAlignment="1">
      <alignment horizontal="center"/>
    </xf>
    <xf numFmtId="0" fontId="21" fillId="0" borderId="18" xfId="47" applyFont="1" applyFill="1" applyBorder="1" applyAlignment="1">
      <alignment horizontal="center" vertical="center"/>
    </xf>
    <xf numFmtId="0" fontId="18" fillId="0" borderId="43" xfId="47" applyFont="1" applyFill="1" applyBorder="1"/>
    <xf numFmtId="0" fontId="18" fillId="0" borderId="38" xfId="47" applyFont="1" applyBorder="1" applyAlignment="1">
      <alignment horizontal="center"/>
    </xf>
    <xf numFmtId="0" fontId="18" fillId="33" borderId="12" xfId="47" applyFont="1" applyFill="1" applyBorder="1" applyAlignment="1">
      <alignment horizontal="left"/>
    </xf>
    <xf numFmtId="49" fontId="18" fillId="0" borderId="12" xfId="47" applyNumberFormat="1" applyFont="1" applyBorder="1" applyAlignment="1">
      <alignment horizontal="center"/>
    </xf>
    <xf numFmtId="0" fontId="18" fillId="0" borderId="12" xfId="47" applyFont="1" applyBorder="1" applyAlignment="1">
      <alignment horizontal="center"/>
    </xf>
    <xf numFmtId="49" fontId="18" fillId="0" borderId="12" xfId="47" quotePrefix="1" applyNumberFormat="1" applyFont="1" applyBorder="1" applyAlignment="1">
      <alignment horizontal="center"/>
    </xf>
    <xf numFmtId="0" fontId="18" fillId="35" borderId="12" xfId="47" applyFont="1" applyFill="1" applyBorder="1" applyAlignment="1"/>
    <xf numFmtId="49" fontId="18" fillId="0" borderId="14" xfId="47" applyNumberFormat="1" applyFont="1" applyBorder="1" applyAlignment="1">
      <alignment horizontal="center"/>
    </xf>
    <xf numFmtId="0" fontId="18" fillId="33" borderId="42" xfId="47" applyFont="1" applyFill="1" applyBorder="1" applyAlignment="1">
      <alignment horizontal="center"/>
    </xf>
    <xf numFmtId="0" fontId="18" fillId="33" borderId="30" xfId="47" applyFont="1" applyFill="1" applyBorder="1" applyAlignment="1">
      <alignment horizontal="left"/>
    </xf>
    <xf numFmtId="0" fontId="18" fillId="0" borderId="44" xfId="47" applyFont="1" applyFill="1" applyBorder="1" applyAlignment="1">
      <alignment horizontal="center"/>
    </xf>
    <xf numFmtId="0" fontId="18" fillId="0" borderId="45" xfId="47" applyFont="1" applyFill="1" applyBorder="1"/>
    <xf numFmtId="0" fontId="18" fillId="0" borderId="40" xfId="47" quotePrefix="1" applyFont="1" applyFill="1" applyBorder="1" applyAlignment="1">
      <alignment horizontal="center"/>
    </xf>
    <xf numFmtId="0" fontId="18" fillId="33" borderId="40" xfId="47" applyFont="1" applyFill="1" applyBorder="1" applyAlignment="1"/>
    <xf numFmtId="49" fontId="18" fillId="0" borderId="41" xfId="47" quotePrefix="1" applyNumberFormat="1" applyFont="1" applyFill="1" applyBorder="1" applyAlignment="1">
      <alignment horizontal="center"/>
    </xf>
    <xf numFmtId="0" fontId="18" fillId="0" borderId="0" xfId="47" applyFont="1"/>
    <xf numFmtId="0" fontId="18" fillId="0" borderId="42" xfId="47" applyFont="1" applyFill="1" applyBorder="1" applyAlignment="1">
      <alignment horizontal="center"/>
    </xf>
    <xf numFmtId="0" fontId="18" fillId="0" borderId="30" xfId="47" applyFont="1" applyFill="1" applyBorder="1"/>
    <xf numFmtId="0" fontId="21" fillId="0" borderId="30" xfId="47" applyFont="1" applyFill="1" applyBorder="1" applyAlignment="1"/>
    <xf numFmtId="0" fontId="18" fillId="34" borderId="42" xfId="47" applyFont="1" applyFill="1" applyBorder="1" applyAlignment="1">
      <alignment horizontal="center"/>
    </xf>
    <xf numFmtId="0" fontId="18" fillId="34" borderId="30" xfId="47" applyFont="1" applyFill="1" applyBorder="1"/>
    <xf numFmtId="0" fontId="18" fillId="34" borderId="10" xfId="47" quotePrefix="1" applyFont="1" applyFill="1" applyBorder="1" applyAlignment="1">
      <alignment horizontal="center"/>
    </xf>
    <xf numFmtId="0" fontId="18" fillId="0" borderId="38" xfId="47" applyFont="1" applyFill="1" applyBorder="1" applyAlignment="1">
      <alignment horizontal="center"/>
    </xf>
    <xf numFmtId="49" fontId="18" fillId="0" borderId="10" xfId="63" applyNumberFormat="1" applyFont="1" applyFill="1" applyBorder="1" applyAlignment="1">
      <alignment horizontal="center"/>
    </xf>
    <xf numFmtId="49" fontId="18" fillId="0" borderId="10" xfId="64" applyNumberFormat="1" applyFont="1" applyFill="1" applyBorder="1" applyAlignment="1">
      <alignment horizontal="center"/>
    </xf>
    <xf numFmtId="0" fontId="21" fillId="0" borderId="11" xfId="47" applyFont="1" applyFill="1" applyBorder="1" applyAlignment="1"/>
    <xf numFmtId="0" fontId="21" fillId="0" borderId="46" xfId="47" applyFont="1" applyFill="1" applyBorder="1" applyAlignment="1"/>
    <xf numFmtId="0" fontId="18" fillId="0" borderId="22" xfId="47" applyFont="1" applyFill="1" applyBorder="1" applyAlignment="1">
      <alignment horizontal="left"/>
    </xf>
    <xf numFmtId="14" fontId="18" fillId="0" borderId="0" xfId="47" quotePrefix="1" applyNumberFormat="1" applyFont="1" applyFill="1" applyBorder="1" applyAlignment="1">
      <alignment horizontal="center"/>
    </xf>
    <xf numFmtId="0" fontId="18" fillId="0" borderId="19" xfId="47" applyFont="1" applyFill="1" applyBorder="1" applyAlignment="1">
      <alignment horizontal="left"/>
    </xf>
    <xf numFmtId="0" fontId="21" fillId="0" borderId="0" xfId="47" applyFont="1" applyBorder="1" applyAlignment="1">
      <alignment horizontal="right"/>
    </xf>
    <xf numFmtId="0" fontId="21" fillId="0" borderId="0" xfId="47" applyFont="1" applyBorder="1" applyAlignment="1"/>
    <xf numFmtId="49" fontId="21" fillId="34" borderId="33" xfId="47" applyNumberFormat="1" applyFont="1" applyFill="1" applyBorder="1" applyAlignment="1">
      <alignment horizontal="center" vertical="center"/>
    </xf>
    <xf numFmtId="0" fontId="21" fillId="34" borderId="36" xfId="47" applyFont="1" applyFill="1" applyBorder="1" applyAlignment="1">
      <alignment horizontal="center" vertical="center"/>
    </xf>
    <xf numFmtId="0" fontId="21" fillId="0" borderId="10" xfId="47" applyFont="1" applyBorder="1" applyAlignment="1">
      <alignment horizontal="left"/>
    </xf>
    <xf numFmtId="0" fontId="18" fillId="0" borderId="10" xfId="47" applyFont="1" applyBorder="1" applyAlignment="1"/>
    <xf numFmtId="0" fontId="18" fillId="0" borderId="10" xfId="65" applyFont="1" applyBorder="1" applyAlignment="1">
      <alignment horizontal="center"/>
    </xf>
    <xf numFmtId="0" fontId="18" fillId="0" borderId="10" xfId="66" quotePrefix="1" applyFont="1" applyBorder="1" applyAlignment="1">
      <alignment horizontal="center"/>
    </xf>
    <xf numFmtId="0" fontId="18" fillId="0" borderId="10" xfId="67" applyFont="1" applyBorder="1" applyAlignment="1">
      <alignment horizontal="center"/>
    </xf>
    <xf numFmtId="0" fontId="18" fillId="0" borderId="18" xfId="47" applyFont="1" applyFill="1" applyBorder="1" applyAlignment="1"/>
    <xf numFmtId="49" fontId="18" fillId="0" borderId="10" xfId="68" applyNumberFormat="1" applyFont="1" applyBorder="1" applyAlignment="1">
      <alignment horizontal="center"/>
    </xf>
    <xf numFmtId="0" fontId="21" fillId="0" borderId="21" xfId="47" applyFont="1" applyBorder="1" applyAlignment="1">
      <alignment horizontal="left"/>
    </xf>
    <xf numFmtId="0" fontId="21" fillId="0" borderId="30" xfId="47" applyFont="1" applyFill="1" applyBorder="1"/>
    <xf numFmtId="0" fontId="18" fillId="0" borderId="47" xfId="47" applyFont="1" applyBorder="1" applyAlignment="1">
      <alignment horizontal="center"/>
    </xf>
    <xf numFmtId="0" fontId="18" fillId="0" borderId="0" xfId="47" quotePrefix="1" applyFont="1" applyBorder="1" applyAlignment="1"/>
    <xf numFmtId="14" fontId="18" fillId="0" borderId="0" xfId="47" applyNumberFormat="1" applyFont="1" applyBorder="1" applyAlignment="1"/>
    <xf numFmtId="49" fontId="18" fillId="0" borderId="10" xfId="69" applyNumberFormat="1" applyFont="1" applyFill="1" applyBorder="1" applyAlignment="1">
      <alignment horizontal="center"/>
    </xf>
    <xf numFmtId="0" fontId="18" fillId="0" borderId="10" xfId="70" applyFont="1" applyFill="1" applyBorder="1" applyAlignment="1">
      <alignment horizontal="center"/>
    </xf>
    <xf numFmtId="0" fontId="18" fillId="0" borderId="10" xfId="71" quotePrefix="1" applyFont="1" applyFill="1" applyBorder="1" applyAlignment="1">
      <alignment horizontal="center"/>
    </xf>
    <xf numFmtId="0" fontId="18" fillId="35" borderId="10" xfId="47" applyFont="1" applyFill="1" applyBorder="1" applyAlignment="1">
      <alignment horizontal="left"/>
    </xf>
    <xf numFmtId="49" fontId="18" fillId="0" borderId="10" xfId="71" applyNumberFormat="1" applyFont="1" applyFill="1" applyBorder="1" applyAlignment="1">
      <alignment horizontal="center"/>
    </xf>
    <xf numFmtId="0" fontId="18" fillId="33" borderId="30" xfId="47" applyFont="1" applyFill="1" applyBorder="1" applyAlignment="1">
      <alignment horizontal="center"/>
    </xf>
    <xf numFmtId="49" fontId="18" fillId="0" borderId="12" xfId="47" applyNumberFormat="1" applyFont="1" applyFill="1" applyBorder="1" applyAlignment="1">
      <alignment horizontal="left"/>
    </xf>
    <xf numFmtId="49" fontId="18" fillId="0" borderId="40" xfId="47" applyNumberFormat="1" applyFont="1" applyFill="1" applyBorder="1" applyAlignment="1">
      <alignment horizontal="left"/>
    </xf>
    <xf numFmtId="0" fontId="18" fillId="0" borderId="10" xfId="72" applyFont="1" applyFill="1" applyBorder="1" applyAlignment="1">
      <alignment horizontal="center"/>
    </xf>
    <xf numFmtId="0" fontId="21" fillId="0" borderId="10" xfId="47" applyFont="1" applyFill="1" applyBorder="1"/>
    <xf numFmtId="0" fontId="18" fillId="0" borderId="11" xfId="47" applyFont="1" applyFill="1" applyBorder="1" applyAlignment="1">
      <alignment horizontal="left"/>
    </xf>
    <xf numFmtId="0" fontId="18" fillId="33" borderId="11" xfId="47" applyFont="1" applyFill="1" applyBorder="1" applyAlignment="1">
      <alignment horizontal="left"/>
    </xf>
    <xf numFmtId="49" fontId="18" fillId="33" borderId="13" xfId="47" quotePrefix="1" applyNumberFormat="1" applyFont="1" applyFill="1" applyBorder="1" applyAlignment="1">
      <alignment horizontal="center"/>
    </xf>
    <xf numFmtId="0" fontId="18" fillId="35" borderId="10" xfId="47" applyFont="1" applyFill="1" applyBorder="1" applyAlignment="1"/>
    <xf numFmtId="0" fontId="21" fillId="0" borderId="36" xfId="47" applyFont="1" applyFill="1" applyBorder="1" applyAlignment="1">
      <alignment horizontal="center" vertical="center"/>
    </xf>
    <xf numFmtId="14" fontId="18" fillId="0" borderId="10" xfId="47" quotePrefix="1" applyNumberFormat="1" applyFont="1" applyFill="1" applyBorder="1"/>
    <xf numFmtId="0" fontId="18" fillId="0" borderId="10" xfId="73" applyFont="1" applyBorder="1" applyAlignment="1">
      <alignment horizontal="center"/>
    </xf>
    <xf numFmtId="0" fontId="18" fillId="0" borderId="10" xfId="74" applyFont="1" applyFill="1" applyBorder="1" applyAlignment="1">
      <alignment horizontal="center"/>
    </xf>
    <xf numFmtId="0" fontId="18" fillId="0" borderId="10" xfId="75" quotePrefix="1" applyFont="1" applyFill="1" applyBorder="1" applyAlignment="1">
      <alignment horizontal="center"/>
    </xf>
    <xf numFmtId="0" fontId="18" fillId="0" borderId="10" xfId="76" applyFont="1" applyFill="1" applyBorder="1" applyAlignment="1">
      <alignment horizontal="center"/>
    </xf>
    <xf numFmtId="49" fontId="18" fillId="0" borderId="10" xfId="77" applyNumberFormat="1" applyFont="1" applyFill="1" applyBorder="1" applyAlignment="1">
      <alignment horizontal="center"/>
    </xf>
    <xf numFmtId="0" fontId="21" fillId="0" borderId="21" xfId="47" applyFont="1" applyFill="1" applyBorder="1" applyAlignment="1"/>
    <xf numFmtId="0" fontId="18" fillId="34" borderId="10" xfId="47" applyFont="1" applyFill="1" applyBorder="1" applyAlignment="1"/>
    <xf numFmtId="0" fontId="18" fillId="0" borderId="10" xfId="78" quotePrefix="1" applyFont="1" applyBorder="1" applyAlignment="1">
      <alignment horizontal="center"/>
    </xf>
    <xf numFmtId="0" fontId="18" fillId="0" borderId="42" xfId="47" applyFont="1" applyBorder="1" applyAlignment="1">
      <alignment horizontal="center"/>
    </xf>
    <xf numFmtId="0" fontId="18" fillId="34" borderId="10" xfId="51" applyFont="1" applyFill="1" applyBorder="1" applyAlignment="1">
      <alignment horizontal="center"/>
    </xf>
    <xf numFmtId="0" fontId="18" fillId="0" borderId="10" xfId="47" quotePrefix="1" applyFont="1" applyBorder="1" applyAlignment="1">
      <alignment horizontal="left"/>
    </xf>
    <xf numFmtId="0" fontId="18" fillId="0" borderId="10" xfId="79" applyFont="1" applyFill="1" applyBorder="1" applyAlignment="1">
      <alignment horizontal="center"/>
    </xf>
    <xf numFmtId="49" fontId="23" fillId="0" borderId="10" xfId="47" quotePrefix="1" applyNumberFormat="1" applyFont="1" applyBorder="1" applyAlignment="1">
      <alignment horizontal="center"/>
    </xf>
    <xf numFmtId="49" fontId="18" fillId="0" borderId="40" xfId="47" applyNumberFormat="1" applyFont="1" applyFill="1" applyBorder="1" applyAlignment="1"/>
    <xf numFmtId="0" fontId="18" fillId="0" borderId="49" xfId="47" applyFont="1" applyFill="1" applyBorder="1"/>
    <xf numFmtId="0" fontId="18" fillId="0" borderId="40" xfId="47" applyFont="1" applyBorder="1" applyAlignment="1">
      <alignment horizontal="center"/>
    </xf>
    <xf numFmtId="49" fontId="18" fillId="0" borderId="40" xfId="47" quotePrefix="1" applyNumberFormat="1" applyFont="1" applyBorder="1" applyAlignment="1">
      <alignment horizontal="center"/>
    </xf>
    <xf numFmtId="49" fontId="18" fillId="0" borderId="40" xfId="47" applyNumberFormat="1" applyFont="1" applyBorder="1" applyAlignment="1">
      <alignment horizontal="center"/>
    </xf>
    <xf numFmtId="0" fontId="18" fillId="0" borderId="40" xfId="47" applyFont="1" applyBorder="1"/>
    <xf numFmtId="0" fontId="18" fillId="0" borderId="41" xfId="47" applyFont="1" applyBorder="1" applyAlignment="1">
      <alignment horizontal="center"/>
    </xf>
    <xf numFmtId="0" fontId="18" fillId="0" borderId="38" xfId="47" applyFont="1" applyFill="1" applyBorder="1"/>
    <xf numFmtId="0" fontId="18" fillId="0" borderId="12" xfId="47" applyFont="1" applyBorder="1"/>
    <xf numFmtId="0" fontId="18" fillId="0" borderId="14" xfId="47" applyFont="1" applyBorder="1" applyAlignment="1">
      <alignment horizontal="center"/>
    </xf>
    <xf numFmtId="49" fontId="18" fillId="0" borderId="0" xfId="47" applyNumberFormat="1" applyFont="1" applyFill="1" applyBorder="1" applyAlignment="1"/>
    <xf numFmtId="0" fontId="0" fillId="0" borderId="0" xfId="0" applyFont="1"/>
    <xf numFmtId="49" fontId="0" fillId="0" borderId="0" xfId="0" applyNumberFormat="1"/>
    <xf numFmtId="49" fontId="18" fillId="0" borderId="0" xfId="47" applyNumberFormat="1" applyFont="1" applyFill="1" applyBorder="1"/>
    <xf numFmtId="49" fontId="18" fillId="0" borderId="0" xfId="47" applyNumberFormat="1" applyFont="1" applyBorder="1"/>
    <xf numFmtId="49" fontId="18" fillId="0" borderId="10" xfId="48" quotePrefix="1" applyNumberFormat="1" applyFont="1" applyBorder="1" applyAlignment="1">
      <alignment horizontal="center"/>
    </xf>
    <xf numFmtId="49" fontId="18" fillId="0" borderId="10" xfId="51" quotePrefix="1" applyNumberFormat="1" applyFont="1" applyBorder="1" applyAlignment="1">
      <alignment horizontal="center"/>
    </xf>
    <xf numFmtId="49" fontId="18" fillId="0" borderId="10" xfId="42" applyNumberFormat="1" applyFont="1" applyFill="1" applyBorder="1" applyAlignment="1">
      <alignment horizontal="center"/>
    </xf>
    <xf numFmtId="49" fontId="18" fillId="0" borderId="10" xfId="47" applyNumberFormat="1" applyFont="1" applyFill="1" applyBorder="1" applyAlignment="1">
      <alignment horizontal="center" wrapText="1"/>
    </xf>
    <xf numFmtId="49" fontId="18" fillId="0" borderId="10" xfId="47" applyNumberFormat="1" applyFont="1" applyFill="1" applyBorder="1" applyAlignment="1">
      <alignment horizontal="center" vertical="center"/>
    </xf>
    <xf numFmtId="49" fontId="18" fillId="0" borderId="10" xfId="57" applyNumberFormat="1" applyFont="1" applyFill="1" applyBorder="1" applyAlignment="1">
      <alignment horizontal="center"/>
    </xf>
    <xf numFmtId="49" fontId="18" fillId="33" borderId="10" xfId="43" applyNumberFormat="1" applyFont="1" applyFill="1" applyBorder="1" applyAlignment="1">
      <alignment horizontal="center"/>
    </xf>
    <xf numFmtId="49" fontId="22" fillId="0" borderId="0" xfId="47" applyNumberFormat="1" applyFont="1" applyAlignment="1">
      <alignment horizontal="center"/>
    </xf>
    <xf numFmtId="49" fontId="18" fillId="0" borderId="10" xfId="60" quotePrefix="1" applyNumberFormat="1" applyFont="1" applyFill="1" applyBorder="1" applyAlignment="1">
      <alignment horizontal="center"/>
    </xf>
    <xf numFmtId="49" fontId="18" fillId="33" borderId="12" xfId="61" quotePrefix="1" applyNumberFormat="1" applyFont="1" applyFill="1" applyBorder="1" applyAlignment="1">
      <alignment horizontal="center"/>
    </xf>
    <xf numFmtId="49" fontId="18" fillId="0" borderId="10" xfId="65" applyNumberFormat="1" applyFont="1" applyBorder="1" applyAlignment="1">
      <alignment horizontal="center"/>
    </xf>
    <xf numFmtId="49" fontId="18" fillId="0" borderId="10" xfId="66" quotePrefix="1" applyNumberFormat="1" applyFont="1" applyBorder="1" applyAlignment="1">
      <alignment horizontal="center"/>
    </xf>
    <xf numFmtId="49" fontId="18" fillId="0" borderId="10" xfId="67" applyNumberFormat="1" applyFont="1" applyBorder="1" applyAlignment="1">
      <alignment horizontal="center"/>
    </xf>
    <xf numFmtId="49" fontId="18" fillId="0" borderId="10" xfId="70" applyNumberFormat="1" applyFont="1" applyFill="1" applyBorder="1" applyAlignment="1">
      <alignment horizontal="center"/>
    </xf>
    <xf numFmtId="49" fontId="18" fillId="0" borderId="10" xfId="71" quotePrefix="1" applyNumberFormat="1" applyFont="1" applyFill="1" applyBorder="1" applyAlignment="1">
      <alignment horizontal="center"/>
    </xf>
    <xf numFmtId="49" fontId="18" fillId="0" borderId="10" xfId="72" applyNumberFormat="1" applyFont="1" applyFill="1" applyBorder="1" applyAlignment="1">
      <alignment horizontal="center"/>
    </xf>
    <xf numFmtId="49" fontId="18" fillId="0" borderId="30" xfId="47" applyNumberFormat="1" applyFont="1" applyFill="1" applyBorder="1" applyAlignment="1">
      <alignment horizontal="center"/>
    </xf>
    <xf numFmtId="49" fontId="18" fillId="33" borderId="30" xfId="47" applyNumberFormat="1" applyFont="1" applyFill="1" applyBorder="1" applyAlignment="1">
      <alignment horizontal="center"/>
    </xf>
    <xf numFmtId="49" fontId="18" fillId="0" borderId="10" xfId="73" applyNumberFormat="1" applyFont="1" applyBorder="1" applyAlignment="1">
      <alignment horizontal="center"/>
    </xf>
    <xf numFmtId="49" fontId="18" fillId="0" borderId="10" xfId="74" applyNumberFormat="1" applyFont="1" applyFill="1" applyBorder="1" applyAlignment="1">
      <alignment horizontal="center"/>
    </xf>
    <xf numFmtId="49" fontId="18" fillId="0" borderId="10" xfId="75" quotePrefix="1" applyNumberFormat="1" applyFont="1" applyFill="1" applyBorder="1" applyAlignment="1">
      <alignment horizontal="center"/>
    </xf>
    <xf numFmtId="49" fontId="18" fillId="0" borderId="10" xfId="76" applyNumberFormat="1" applyFont="1" applyFill="1" applyBorder="1" applyAlignment="1">
      <alignment horizontal="center"/>
    </xf>
    <xf numFmtId="49" fontId="18" fillId="0" borderId="10" xfId="78" quotePrefix="1" applyNumberFormat="1" applyFont="1" applyBorder="1" applyAlignment="1">
      <alignment horizontal="center"/>
    </xf>
    <xf numFmtId="49" fontId="18" fillId="0" borderId="10" xfId="47" applyNumberFormat="1" applyFont="1" applyBorder="1" applyAlignment="1"/>
    <xf numFmtId="49" fontId="18" fillId="0" borderId="10" xfId="47" applyNumberFormat="1" applyFont="1" applyBorder="1" applyAlignment="1">
      <alignment horizontal="left"/>
    </xf>
    <xf numFmtId="49" fontId="18" fillId="34" borderId="10" xfId="51" applyNumberFormat="1" applyFont="1" applyFill="1" applyBorder="1" applyAlignment="1">
      <alignment horizontal="center"/>
    </xf>
    <xf numFmtId="49" fontId="18" fillId="0" borderId="10" xfId="47" quotePrefix="1" applyNumberFormat="1" applyFont="1" applyBorder="1" applyAlignment="1">
      <alignment horizontal="left"/>
    </xf>
    <xf numFmtId="49" fontId="18" fillId="0" borderId="10" xfId="79" applyNumberFormat="1" applyFont="1" applyFill="1" applyBorder="1" applyAlignment="1">
      <alignment horizontal="center"/>
    </xf>
    <xf numFmtId="14" fontId="0" fillId="0" borderId="0" xfId="0" quotePrefix="1" applyNumberFormat="1"/>
    <xf numFmtId="0" fontId="18" fillId="0" borderId="0" xfId="47" applyFont="1" applyBorder="1" applyAlignment="1">
      <alignment horizontal="center"/>
    </xf>
    <xf numFmtId="0" fontId="21" fillId="0" borderId="21" xfId="47" applyFont="1" applyBorder="1" applyAlignment="1">
      <alignment horizontal="left"/>
    </xf>
    <xf numFmtId="0" fontId="21" fillId="0" borderId="10" xfId="47" applyFont="1" applyBorder="1" applyAlignment="1">
      <alignment horizontal="left"/>
    </xf>
    <xf numFmtId="0" fontId="21" fillId="0" borderId="21" xfId="47" applyFont="1" applyFill="1" applyBorder="1" applyAlignment="1">
      <alignment horizontal="left"/>
    </xf>
    <xf numFmtId="0" fontId="21" fillId="0" borderId="10" xfId="47" applyFont="1" applyFill="1" applyBorder="1" applyAlignment="1">
      <alignment horizontal="left"/>
    </xf>
    <xf numFmtId="0" fontId="21" fillId="0" borderId="23" xfId="47" applyFont="1" applyFill="1" applyBorder="1" applyAlignment="1">
      <alignment horizontal="left"/>
    </xf>
    <xf numFmtId="0" fontId="21" fillId="0" borderId="24" xfId="47" applyFont="1" applyFill="1" applyBorder="1" applyAlignment="1">
      <alignment horizontal="left"/>
    </xf>
    <xf numFmtId="0" fontId="21" fillId="0" borderId="42" xfId="47" applyFont="1" applyBorder="1" applyAlignment="1">
      <alignment horizontal="left"/>
    </xf>
    <xf numFmtId="0" fontId="21" fillId="0" borderId="11" xfId="47" applyFont="1" applyBorder="1" applyAlignment="1">
      <alignment horizontal="left"/>
    </xf>
    <xf numFmtId="0" fontId="21" fillId="0" borderId="30" xfId="47" applyFont="1" applyBorder="1" applyAlignment="1">
      <alignment horizontal="left"/>
    </xf>
    <xf numFmtId="0" fontId="21" fillId="0" borderId="42" xfId="47" applyFont="1" applyFill="1" applyBorder="1" applyAlignment="1">
      <alignment horizontal="left"/>
    </xf>
    <xf numFmtId="0" fontId="21" fillId="0" borderId="11" xfId="47" applyFont="1" applyFill="1" applyBorder="1" applyAlignment="1">
      <alignment horizontal="left"/>
    </xf>
    <xf numFmtId="0" fontId="21" fillId="0" borderId="30" xfId="47" applyFont="1" applyFill="1" applyBorder="1" applyAlignment="1">
      <alignment horizontal="left"/>
    </xf>
    <xf numFmtId="0" fontId="21" fillId="0" borderId="10" xfId="47" applyFont="1" applyFill="1" applyBorder="1" applyAlignment="1">
      <alignment horizontal="left" vertical="center"/>
    </xf>
    <xf numFmtId="0" fontId="21" fillId="33" borderId="21" xfId="47" applyFont="1" applyFill="1" applyBorder="1" applyAlignment="1">
      <alignment horizontal="left"/>
    </xf>
    <xf numFmtId="0" fontId="21" fillId="33" borderId="10" xfId="47" applyFont="1" applyFill="1" applyBorder="1" applyAlignment="1">
      <alignment horizontal="left"/>
    </xf>
    <xf numFmtId="0" fontId="21" fillId="0" borderId="21" xfId="47" applyFont="1" applyFill="1" applyBorder="1" applyAlignment="1">
      <alignment horizontal="left" vertical="center"/>
    </xf>
    <xf numFmtId="0" fontId="21" fillId="34" borderId="21" xfId="47" applyFont="1" applyFill="1" applyBorder="1" applyAlignment="1">
      <alignment horizontal="left" vertical="center"/>
    </xf>
    <xf numFmtId="0" fontId="21" fillId="34" borderId="10" xfId="47" applyFont="1" applyFill="1" applyBorder="1" applyAlignment="1">
      <alignment horizontal="left" vertical="center"/>
    </xf>
    <xf numFmtId="0" fontId="21" fillId="0" borderId="27" xfId="47" applyFont="1" applyFill="1" applyBorder="1" applyAlignment="1">
      <alignment horizontal="left" vertical="center"/>
    </xf>
    <xf numFmtId="0" fontId="21" fillId="0" borderId="19" xfId="47" applyFont="1" applyFill="1" applyBorder="1" applyAlignment="1">
      <alignment horizontal="left" vertical="center"/>
    </xf>
    <xf numFmtId="49" fontId="21" fillId="34" borderId="16" xfId="47" applyNumberFormat="1" applyFont="1" applyFill="1" applyBorder="1" applyAlignment="1">
      <alignment horizontal="center" vertical="center"/>
    </xf>
    <xf numFmtId="49" fontId="21" fillId="34" borderId="18" xfId="47" applyNumberFormat="1" applyFont="1" applyFill="1" applyBorder="1" applyAlignment="1">
      <alignment horizontal="center" vertical="center"/>
    </xf>
    <xf numFmtId="0" fontId="21" fillId="34" borderId="16" xfId="47" applyFont="1" applyFill="1" applyBorder="1" applyAlignment="1">
      <alignment horizontal="center" vertical="center"/>
    </xf>
    <xf numFmtId="0" fontId="21" fillId="34" borderId="19" xfId="47" applyFont="1" applyFill="1" applyBorder="1" applyAlignment="1">
      <alignment horizontal="center" vertical="center"/>
    </xf>
    <xf numFmtId="0" fontId="21" fillId="34" borderId="18" xfId="47" applyFont="1" applyFill="1" applyBorder="1" applyAlignment="1">
      <alignment horizontal="center" vertical="center"/>
    </xf>
    <xf numFmtId="0" fontId="21" fillId="33" borderId="16" xfId="47" applyFont="1" applyFill="1" applyBorder="1" applyAlignment="1">
      <alignment horizontal="center" vertical="center"/>
    </xf>
    <xf numFmtId="0" fontId="21" fillId="33" borderId="18" xfId="47" applyFont="1" applyFill="1" applyBorder="1" applyAlignment="1">
      <alignment horizontal="center" vertical="center"/>
    </xf>
    <xf numFmtId="0" fontId="21" fillId="0" borderId="0" xfId="47" applyFont="1" applyFill="1" applyAlignment="1">
      <alignment horizontal="center"/>
    </xf>
    <xf numFmtId="0" fontId="21" fillId="0" borderId="0" xfId="47" applyFont="1" applyFill="1" applyBorder="1" applyAlignment="1">
      <alignment horizontal="center"/>
    </xf>
    <xf numFmtId="17" fontId="21" fillId="0" borderId="15" xfId="47" quotePrefix="1" applyNumberFormat="1" applyFont="1" applyFill="1" applyBorder="1" applyAlignment="1">
      <alignment horizontal="center"/>
    </xf>
    <xf numFmtId="0" fontId="21" fillId="0" borderId="15" xfId="47" applyFont="1" applyFill="1" applyBorder="1" applyAlignment="1">
      <alignment horizontal="center"/>
    </xf>
    <xf numFmtId="0" fontId="21" fillId="0" borderId="16" xfId="47" applyFont="1" applyFill="1" applyBorder="1" applyAlignment="1">
      <alignment horizontal="center" vertical="center"/>
    </xf>
    <xf numFmtId="0" fontId="21" fillId="0" borderId="25" xfId="47" applyFont="1" applyFill="1" applyBorder="1" applyAlignment="1">
      <alignment horizontal="center" vertical="center"/>
    </xf>
    <xf numFmtId="0" fontId="21" fillId="0" borderId="16" xfId="47" applyFont="1" applyFill="1" applyBorder="1" applyAlignment="1">
      <alignment horizontal="left" vertical="center"/>
    </xf>
    <xf numFmtId="0" fontId="21" fillId="0" borderId="25" xfId="47" applyFont="1" applyFill="1" applyBorder="1" applyAlignment="1">
      <alignment horizontal="left" vertical="center"/>
    </xf>
    <xf numFmtId="0" fontId="18" fillId="0" borderId="16" xfId="47" applyFont="1" applyFill="1" applyBorder="1" applyAlignment="1">
      <alignment horizontal="center" vertical="center"/>
    </xf>
    <xf numFmtId="49" fontId="21" fillId="0" borderId="16" xfId="47" applyNumberFormat="1" applyFont="1" applyFill="1" applyBorder="1" applyAlignment="1">
      <alignment horizontal="center" vertical="center"/>
    </xf>
    <xf numFmtId="49" fontId="21" fillId="0" borderId="25" xfId="47" applyNumberFormat="1" applyFont="1" applyFill="1" applyBorder="1" applyAlignment="1">
      <alignment horizontal="center" vertical="center"/>
    </xf>
    <xf numFmtId="49" fontId="21" fillId="0" borderId="17" xfId="47" applyNumberFormat="1" applyFont="1" applyFill="1" applyBorder="1" applyAlignment="1">
      <alignment horizontal="center" vertical="center"/>
    </xf>
    <xf numFmtId="49" fontId="21" fillId="0" borderId="26" xfId="47" applyNumberFormat="1" applyFont="1" applyFill="1" applyBorder="1" applyAlignment="1">
      <alignment horizontal="center" vertical="center"/>
    </xf>
    <xf numFmtId="0" fontId="21" fillId="0" borderId="18" xfId="47" applyFont="1" applyFill="1" applyBorder="1" applyAlignment="1">
      <alignment horizontal="center" vertical="center"/>
    </xf>
    <xf numFmtId="49" fontId="21" fillId="0" borderId="18" xfId="47" applyNumberFormat="1" applyFont="1" applyFill="1" applyBorder="1" applyAlignment="1">
      <alignment horizontal="center" vertical="center"/>
    </xf>
    <xf numFmtId="49" fontId="21" fillId="0" borderId="20" xfId="47" applyNumberFormat="1" applyFont="1" applyFill="1" applyBorder="1" applyAlignment="1">
      <alignment horizontal="center" vertical="center"/>
    </xf>
    <xf numFmtId="0" fontId="21" fillId="0" borderId="0" xfId="47" applyFont="1" applyAlignment="1">
      <alignment horizontal="center"/>
    </xf>
    <xf numFmtId="0" fontId="21" fillId="0" borderId="0" xfId="47" applyFont="1" applyBorder="1" applyAlignment="1">
      <alignment horizontal="center"/>
    </xf>
    <xf numFmtId="49" fontId="21" fillId="34" borderId="17" xfId="47" applyNumberFormat="1" applyFont="1" applyFill="1" applyBorder="1" applyAlignment="1">
      <alignment horizontal="center" vertical="center"/>
    </xf>
    <xf numFmtId="49" fontId="21" fillId="34" borderId="20" xfId="47" applyNumberFormat="1" applyFont="1" applyFill="1" applyBorder="1" applyAlignment="1">
      <alignment horizontal="center" vertical="center"/>
    </xf>
    <xf numFmtId="0" fontId="21" fillId="0" borderId="33" xfId="47" applyFont="1" applyFill="1" applyBorder="1" applyAlignment="1">
      <alignment horizontal="center" vertical="center"/>
    </xf>
    <xf numFmtId="0" fontId="21" fillId="0" borderId="36" xfId="47" applyFont="1" applyFill="1" applyBorder="1" applyAlignment="1">
      <alignment horizontal="center" vertical="center"/>
    </xf>
    <xf numFmtId="49" fontId="21" fillId="0" borderId="33" xfId="47" applyNumberFormat="1" applyFont="1" applyFill="1" applyBorder="1" applyAlignment="1">
      <alignment horizontal="center" vertical="center"/>
    </xf>
    <xf numFmtId="49" fontId="21" fillId="0" borderId="36" xfId="47" applyNumberFormat="1" applyFont="1" applyFill="1" applyBorder="1" applyAlignment="1">
      <alignment horizontal="center" vertical="center"/>
    </xf>
    <xf numFmtId="49" fontId="21" fillId="0" borderId="34" xfId="47" applyNumberFormat="1" applyFont="1" applyFill="1" applyBorder="1" applyAlignment="1">
      <alignment horizontal="center" vertical="center"/>
    </xf>
    <xf numFmtId="49" fontId="21" fillId="0" borderId="37" xfId="47" applyNumberFormat="1" applyFont="1" applyFill="1" applyBorder="1" applyAlignment="1">
      <alignment horizontal="center" vertical="center"/>
    </xf>
    <xf numFmtId="0" fontId="21" fillId="0" borderId="19" xfId="47" applyFont="1" applyFill="1" applyBorder="1" applyAlignment="1">
      <alignment horizontal="center" vertical="center"/>
    </xf>
    <xf numFmtId="49" fontId="21" fillId="0" borderId="19" xfId="47" applyNumberFormat="1" applyFont="1" applyFill="1" applyBorder="1" applyAlignment="1">
      <alignment horizontal="center" vertical="center"/>
    </xf>
    <xf numFmtId="0" fontId="21" fillId="34" borderId="33" xfId="47" applyFont="1" applyFill="1" applyBorder="1" applyAlignment="1">
      <alignment horizontal="center" vertical="center"/>
    </xf>
    <xf numFmtId="0" fontId="21" fillId="34" borderId="36" xfId="47" applyFont="1" applyFill="1" applyBorder="1" applyAlignment="1">
      <alignment horizontal="center" vertical="center"/>
    </xf>
    <xf numFmtId="0" fontId="21" fillId="34" borderId="33" xfId="47" applyFont="1" applyFill="1" applyBorder="1" applyAlignment="1">
      <alignment vertical="center"/>
    </xf>
    <xf numFmtId="0" fontId="21" fillId="34" borderId="36" xfId="47" applyFont="1" applyFill="1" applyBorder="1" applyAlignment="1">
      <alignment vertical="center"/>
    </xf>
    <xf numFmtId="49" fontId="21" fillId="34" borderId="33" xfId="47" applyNumberFormat="1" applyFont="1" applyFill="1" applyBorder="1" applyAlignment="1">
      <alignment horizontal="center" vertical="center"/>
    </xf>
    <xf numFmtId="49" fontId="21" fillId="34" borderId="36" xfId="47" applyNumberFormat="1" applyFont="1" applyFill="1" applyBorder="1" applyAlignment="1">
      <alignment horizontal="center" vertical="center"/>
    </xf>
    <xf numFmtId="49" fontId="21" fillId="34" borderId="34" xfId="47" applyNumberFormat="1" applyFont="1" applyFill="1" applyBorder="1" applyAlignment="1">
      <alignment horizontal="center" vertical="center"/>
    </xf>
    <xf numFmtId="49" fontId="21" fillId="34" borderId="37" xfId="47" applyNumberFormat="1" applyFont="1" applyFill="1" applyBorder="1" applyAlignment="1">
      <alignment horizontal="center" vertical="center"/>
    </xf>
    <xf numFmtId="0" fontId="21" fillId="0" borderId="18" xfId="47" applyFont="1" applyFill="1" applyBorder="1" applyAlignment="1">
      <alignment horizontal="left" vertical="center"/>
    </xf>
    <xf numFmtId="0" fontId="21" fillId="0" borderId="16" xfId="47" applyFont="1" applyFill="1" applyBorder="1" applyAlignment="1">
      <alignment horizontal="center" vertical="center" wrapText="1"/>
    </xf>
    <xf numFmtId="0" fontId="21" fillId="0" borderId="19" xfId="47" applyFont="1" applyFill="1" applyBorder="1" applyAlignment="1">
      <alignment horizontal="center" vertical="center" wrapText="1"/>
    </xf>
    <xf numFmtId="49" fontId="21" fillId="34" borderId="48" xfId="47" applyNumberFormat="1" applyFont="1" applyFill="1" applyBorder="1" applyAlignment="1">
      <alignment horizontal="center" vertical="center"/>
    </xf>
    <xf numFmtId="0" fontId="0" fillId="0" borderId="0" xfId="0" quotePrefix="1"/>
  </cellXfs>
  <cellStyles count="8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79"/>
    <cellStyle name="Normal 11" xfId="55"/>
    <cellStyle name="Normal 12" xfId="44"/>
    <cellStyle name="Normal 13" xfId="56"/>
    <cellStyle name="Normal 15" xfId="45"/>
    <cellStyle name="Normal 16" xfId="43"/>
    <cellStyle name="Normal 19" xfId="59"/>
    <cellStyle name="Normal 2" xfId="47"/>
    <cellStyle name="Normal 2 2" xfId="51"/>
    <cellStyle name="Normal 21" xfId="61"/>
    <cellStyle name="Normal 22" xfId="58"/>
    <cellStyle name="Normal 25" xfId="60"/>
    <cellStyle name="Normal 26" xfId="46"/>
    <cellStyle name="Normal 27" xfId="63"/>
    <cellStyle name="Normal 28" xfId="64"/>
    <cellStyle name="Normal 29" xfId="65"/>
    <cellStyle name="Normal 3" xfId="49"/>
    <cellStyle name="Normal 30" xfId="50"/>
    <cellStyle name="Normal 31" xfId="66"/>
    <cellStyle name="Normal 32" xfId="67"/>
    <cellStyle name="Normal 33" xfId="62"/>
    <cellStyle name="Normal 34" xfId="68"/>
    <cellStyle name="Normal 35" xfId="72"/>
    <cellStyle name="Normal 36" xfId="71"/>
    <cellStyle name="Normal 37" xfId="70"/>
    <cellStyle name="Normal 38" xfId="75"/>
    <cellStyle name="Normal 39" xfId="77"/>
    <cellStyle name="Normal 4" xfId="48"/>
    <cellStyle name="Normal 40" xfId="69"/>
    <cellStyle name="Normal 41" xfId="74"/>
    <cellStyle name="Normal 42" xfId="73"/>
    <cellStyle name="Normal 43" xfId="78"/>
    <cellStyle name="Normal 45" xfId="52"/>
    <cellStyle name="Normal 5" xfId="42"/>
    <cellStyle name="Normal 6" xfId="53"/>
    <cellStyle name="Normal 7" xfId="76"/>
    <cellStyle name="Normal 8" xfId="57"/>
    <cellStyle name="Normal 9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114301</xdr:rowOff>
    </xdr:to>
    <xdr:sp macro="" textlink="">
      <xdr:nvSpPr>
        <xdr:cNvPr id="2" name="backdaftar" descr="kembali">
          <a:extLst>
            <a:ext uri="{FF2B5EF4-FFF2-40B4-BE49-F238E27FC236}">
              <a16:creationId xmlns="" xmlns:a16="http://schemas.microsoft.com/office/drawing/2014/main" id="{8404933D-ED36-4E68-96F7-05993CF1D735}"/>
            </a:ext>
          </a:extLst>
        </xdr:cNvPr>
        <xdr:cNvSpPr>
          <a:spLocks noChangeAspect="1" noChangeArrowheads="1"/>
        </xdr:cNvSpPr>
      </xdr:nvSpPr>
      <xdr:spPr bwMode="auto">
        <a:xfrm>
          <a:off x="304800" y="314325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221</xdr:row>
      <xdr:rowOff>0</xdr:rowOff>
    </xdr:from>
    <xdr:ext cx="304800" cy="304801"/>
    <xdr:sp macro="" textlink="">
      <xdr:nvSpPr>
        <xdr:cNvPr id="3" name="backdaftar" descr="kembali">
          <a:extLst>
            <a:ext uri="{FF2B5EF4-FFF2-40B4-BE49-F238E27FC236}">
              <a16:creationId xmlns="" xmlns:a16="http://schemas.microsoft.com/office/drawing/2014/main" id="{8404933D-ED36-4E68-96F7-05993CF1D7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2910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95251</xdr:rowOff>
    </xdr:to>
    <xdr:sp macro="" textlink="">
      <xdr:nvSpPr>
        <xdr:cNvPr id="2" name="backdaftar" descr="kembali">
          <a:extLst>
            <a:ext uri="{FF2B5EF4-FFF2-40B4-BE49-F238E27FC236}">
              <a16:creationId xmlns="" xmlns:a16="http://schemas.microsoft.com/office/drawing/2014/main" id="{8404933D-ED36-4E68-96F7-05993CF1D735}"/>
            </a:ext>
          </a:extLst>
        </xdr:cNvPr>
        <xdr:cNvSpPr>
          <a:spLocks noChangeAspect="1" noChangeArrowheads="1"/>
        </xdr:cNvSpPr>
      </xdr:nvSpPr>
      <xdr:spPr bwMode="auto">
        <a:xfrm>
          <a:off x="371475" y="52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95250</xdr:rowOff>
    </xdr:to>
    <xdr:sp macro="" textlink="">
      <xdr:nvSpPr>
        <xdr:cNvPr id="2" name="backdaftar" descr="kembali">
          <a:extLst>
            <a:ext uri="{FF2B5EF4-FFF2-40B4-BE49-F238E27FC236}">
              <a16:creationId xmlns="" xmlns:a16="http://schemas.microsoft.com/office/drawing/2014/main" id="{8404933D-ED36-4E68-96F7-05993CF1D735}"/>
            </a:ext>
          </a:extLst>
        </xdr:cNvPr>
        <xdr:cNvSpPr>
          <a:spLocks noChangeAspect="1" noChangeArrowheads="1"/>
        </xdr:cNvSpPr>
      </xdr:nvSpPr>
      <xdr:spPr bwMode="auto">
        <a:xfrm>
          <a:off x="371475" y="52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C1" workbookViewId="0">
      <selection activeCell="N1" sqref="N1"/>
    </sheetView>
  </sheetViews>
  <sheetFormatPr defaultRowHeight="15" x14ac:dyDescent="0.25"/>
  <cols>
    <col min="4" max="4" width="21.140625" customWidth="1"/>
    <col min="6" max="6" width="24.85546875" customWidth="1"/>
    <col min="7" max="7" width="14.85546875" customWidth="1"/>
    <col min="8" max="8" width="46.7109375" customWidth="1"/>
    <col min="9" max="10" width="9.140625" customWidth="1"/>
    <col min="11" max="11" width="9.7109375" customWidth="1"/>
    <col min="12" max="15" width="9.140625" customWidth="1"/>
    <col min="16" max="16" width="17.140625" customWidth="1"/>
    <col min="17" max="17" width="2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340015309</v>
      </c>
      <c r="C2" t="s">
        <v>91</v>
      </c>
      <c r="D2" t="s">
        <v>19</v>
      </c>
      <c r="E2">
        <v>15</v>
      </c>
      <c r="F2" s="9">
        <v>44470</v>
      </c>
      <c r="G2">
        <v>1</v>
      </c>
      <c r="I2">
        <v>9</v>
      </c>
      <c r="J2">
        <v>2009</v>
      </c>
      <c r="K2" t="s">
        <v>269</v>
      </c>
      <c r="L2" s="9">
        <v>27394</v>
      </c>
      <c r="M2">
        <v>1500</v>
      </c>
      <c r="N2">
        <v>15000</v>
      </c>
      <c r="O2">
        <v>1500000</v>
      </c>
      <c r="P2">
        <v>1</v>
      </c>
      <c r="Q2" s="9">
        <v>44758</v>
      </c>
    </row>
    <row r="3" spans="1:19" x14ac:dyDescent="0.25">
      <c r="A3">
        <v>2</v>
      </c>
      <c r="B3">
        <v>340016973</v>
      </c>
      <c r="C3" t="s">
        <v>92</v>
      </c>
      <c r="D3" t="s">
        <v>20</v>
      </c>
      <c r="E3">
        <v>13</v>
      </c>
      <c r="F3" s="9">
        <v>44105</v>
      </c>
      <c r="G3">
        <v>7</v>
      </c>
      <c r="I3">
        <v>7</v>
      </c>
      <c r="J3">
        <v>2003</v>
      </c>
      <c r="K3" t="s">
        <v>270</v>
      </c>
      <c r="L3" s="9">
        <v>29621</v>
      </c>
      <c r="M3">
        <v>1500</v>
      </c>
      <c r="N3">
        <v>15000</v>
      </c>
      <c r="O3">
        <v>1500000</v>
      </c>
      <c r="P3">
        <v>8</v>
      </c>
      <c r="Q3" s="9">
        <v>44758</v>
      </c>
    </row>
    <row r="4" spans="1:19" x14ac:dyDescent="0.25">
      <c r="A4">
        <v>3</v>
      </c>
      <c r="B4">
        <v>340016191</v>
      </c>
      <c r="C4" t="s">
        <v>93</v>
      </c>
      <c r="D4" t="s">
        <v>21</v>
      </c>
      <c r="E4">
        <v>13</v>
      </c>
      <c r="F4" s="9">
        <v>42278</v>
      </c>
      <c r="G4">
        <v>7</v>
      </c>
      <c r="I4">
        <v>9</v>
      </c>
      <c r="J4">
        <v>2011</v>
      </c>
      <c r="K4" t="s">
        <v>270</v>
      </c>
      <c r="L4" s="9">
        <v>29099</v>
      </c>
      <c r="M4">
        <v>1500</v>
      </c>
      <c r="N4">
        <v>15000</v>
      </c>
      <c r="O4">
        <v>1500000</v>
      </c>
      <c r="P4">
        <v>8</v>
      </c>
      <c r="Q4" s="9">
        <v>44758</v>
      </c>
    </row>
    <row r="5" spans="1:19" x14ac:dyDescent="0.25">
      <c r="A5">
        <v>4</v>
      </c>
      <c r="B5">
        <v>340016976</v>
      </c>
      <c r="C5" t="s">
        <v>94</v>
      </c>
      <c r="D5" t="s">
        <v>22</v>
      </c>
      <c r="E5">
        <v>13</v>
      </c>
      <c r="F5" s="9">
        <v>43922</v>
      </c>
      <c r="G5">
        <v>7</v>
      </c>
      <c r="I5">
        <v>9</v>
      </c>
      <c r="J5">
        <v>2016</v>
      </c>
      <c r="K5" t="s">
        <v>269</v>
      </c>
      <c r="L5" s="9">
        <v>29706</v>
      </c>
      <c r="M5">
        <v>1500</v>
      </c>
      <c r="N5">
        <v>15000</v>
      </c>
      <c r="O5">
        <v>1500000</v>
      </c>
      <c r="P5">
        <v>8</v>
      </c>
      <c r="Q5" s="9">
        <v>44758</v>
      </c>
    </row>
    <row r="6" spans="1:19" x14ac:dyDescent="0.25">
      <c r="A6">
        <v>5</v>
      </c>
      <c r="B6">
        <v>340013141</v>
      </c>
      <c r="C6" t="s">
        <v>95</v>
      </c>
      <c r="D6" t="s">
        <v>23</v>
      </c>
      <c r="E6">
        <v>14</v>
      </c>
      <c r="F6" s="9">
        <v>39173</v>
      </c>
      <c r="G6">
        <v>2</v>
      </c>
      <c r="I6">
        <v>8</v>
      </c>
      <c r="J6">
        <v>1991</v>
      </c>
      <c r="K6" t="s">
        <v>269</v>
      </c>
      <c r="L6" s="9">
        <v>24123</v>
      </c>
      <c r="M6">
        <v>1500</v>
      </c>
      <c r="N6">
        <v>15001</v>
      </c>
      <c r="O6">
        <v>1500000</v>
      </c>
      <c r="P6">
        <v>1</v>
      </c>
      <c r="Q6" s="9">
        <v>44758</v>
      </c>
    </row>
    <row r="7" spans="1:19" x14ac:dyDescent="0.25">
      <c r="A7">
        <v>6</v>
      </c>
      <c r="B7">
        <v>340015999</v>
      </c>
      <c r="C7" t="s">
        <v>96</v>
      </c>
      <c r="D7" t="s">
        <v>24</v>
      </c>
      <c r="E7">
        <v>13</v>
      </c>
      <c r="F7" s="9">
        <v>43009</v>
      </c>
      <c r="G7">
        <v>6</v>
      </c>
      <c r="I7">
        <v>9</v>
      </c>
      <c r="J7">
        <v>2011</v>
      </c>
      <c r="K7" t="s">
        <v>269</v>
      </c>
      <c r="L7" s="9">
        <v>27941</v>
      </c>
      <c r="M7">
        <v>1500</v>
      </c>
      <c r="N7">
        <v>15001</v>
      </c>
      <c r="O7">
        <v>1500101</v>
      </c>
      <c r="P7">
        <v>18</v>
      </c>
      <c r="Q7" s="9">
        <v>44758</v>
      </c>
    </row>
    <row r="8" spans="1:19" x14ac:dyDescent="0.25">
      <c r="A8">
        <v>7</v>
      </c>
      <c r="B8">
        <v>340058230</v>
      </c>
      <c r="C8" t="s">
        <v>97</v>
      </c>
      <c r="D8" t="s">
        <v>25</v>
      </c>
      <c r="E8">
        <v>10</v>
      </c>
      <c r="F8" s="9">
        <v>44652</v>
      </c>
      <c r="G8">
        <v>7</v>
      </c>
      <c r="I8">
        <v>7</v>
      </c>
      <c r="J8">
        <v>2017</v>
      </c>
      <c r="K8" t="s">
        <v>270</v>
      </c>
      <c r="L8" s="9">
        <v>34192</v>
      </c>
      <c r="M8">
        <v>1500</v>
      </c>
      <c r="N8">
        <v>15001</v>
      </c>
      <c r="O8">
        <v>1500101</v>
      </c>
      <c r="P8">
        <v>19</v>
      </c>
      <c r="Q8" s="9">
        <v>44758</v>
      </c>
    </row>
    <row r="9" spans="1:19" x14ac:dyDescent="0.25">
      <c r="A9">
        <v>8</v>
      </c>
      <c r="B9">
        <v>340059156</v>
      </c>
      <c r="C9" t="s">
        <v>98</v>
      </c>
      <c r="D9" t="s">
        <v>26</v>
      </c>
      <c r="E9">
        <v>9</v>
      </c>
      <c r="F9" s="9">
        <v>43525</v>
      </c>
      <c r="G9">
        <v>7</v>
      </c>
      <c r="I9">
        <v>8</v>
      </c>
      <c r="J9">
        <v>2017</v>
      </c>
      <c r="K9" t="s">
        <v>270</v>
      </c>
      <c r="L9" s="9">
        <v>34418</v>
      </c>
      <c r="M9">
        <v>1500</v>
      </c>
      <c r="N9">
        <v>15001</v>
      </c>
      <c r="O9">
        <v>1500101</v>
      </c>
      <c r="P9">
        <v>19</v>
      </c>
      <c r="Q9" s="9">
        <v>44758</v>
      </c>
    </row>
    <row r="10" spans="1:19" x14ac:dyDescent="0.25">
      <c r="A10">
        <v>9</v>
      </c>
      <c r="B10">
        <v>340054647</v>
      </c>
      <c r="C10" t="s">
        <v>99</v>
      </c>
      <c r="D10" t="s">
        <v>27</v>
      </c>
      <c r="E10">
        <v>11</v>
      </c>
      <c r="F10" s="9">
        <v>43556</v>
      </c>
      <c r="G10">
        <v>6</v>
      </c>
      <c r="H10" t="s">
        <v>241</v>
      </c>
      <c r="I10">
        <v>9</v>
      </c>
      <c r="J10">
        <v>2019</v>
      </c>
      <c r="K10" t="s">
        <v>270</v>
      </c>
      <c r="L10" s="9">
        <v>32327</v>
      </c>
      <c r="M10">
        <v>1500</v>
      </c>
      <c r="N10">
        <v>15001</v>
      </c>
      <c r="O10">
        <v>1500102</v>
      </c>
      <c r="P10">
        <v>20</v>
      </c>
      <c r="Q10" s="9">
        <v>44758</v>
      </c>
    </row>
    <row r="11" spans="1:19" x14ac:dyDescent="0.25">
      <c r="A11">
        <v>10</v>
      </c>
      <c r="B11">
        <v>340018099</v>
      </c>
      <c r="C11" t="s">
        <v>100</v>
      </c>
      <c r="D11" t="s">
        <v>28</v>
      </c>
      <c r="E11">
        <v>9</v>
      </c>
      <c r="F11" s="9">
        <v>43739</v>
      </c>
      <c r="G11">
        <v>7</v>
      </c>
      <c r="I11">
        <v>8</v>
      </c>
      <c r="J11">
        <v>2018</v>
      </c>
      <c r="K11" t="s">
        <v>270</v>
      </c>
      <c r="L11" s="9">
        <v>32089</v>
      </c>
      <c r="M11">
        <v>1500</v>
      </c>
      <c r="N11">
        <v>15001</v>
      </c>
      <c r="O11">
        <v>1500102</v>
      </c>
      <c r="P11">
        <v>21</v>
      </c>
      <c r="Q11" s="9">
        <v>44758</v>
      </c>
    </row>
    <row r="12" spans="1:19" x14ac:dyDescent="0.25">
      <c r="A12">
        <v>11</v>
      </c>
      <c r="B12">
        <v>340054663</v>
      </c>
      <c r="C12" t="s">
        <v>101</v>
      </c>
      <c r="D12" t="s">
        <v>29</v>
      </c>
      <c r="E12">
        <v>10</v>
      </c>
      <c r="F12" s="9">
        <v>42095</v>
      </c>
      <c r="G12">
        <v>7</v>
      </c>
      <c r="I12">
        <v>9</v>
      </c>
      <c r="J12">
        <v>2016</v>
      </c>
      <c r="K12" t="s">
        <v>270</v>
      </c>
      <c r="L12" s="9">
        <v>31311</v>
      </c>
      <c r="M12">
        <v>1500</v>
      </c>
      <c r="N12">
        <v>15001</v>
      </c>
      <c r="O12">
        <v>1500102</v>
      </c>
      <c r="P12">
        <v>22</v>
      </c>
      <c r="Q12" s="9">
        <v>44758</v>
      </c>
    </row>
    <row r="13" spans="1:19" x14ac:dyDescent="0.25">
      <c r="A13">
        <v>12</v>
      </c>
      <c r="B13">
        <v>340018936</v>
      </c>
      <c r="C13" t="s">
        <v>102</v>
      </c>
      <c r="D13" t="s">
        <v>30</v>
      </c>
      <c r="E13">
        <v>9</v>
      </c>
      <c r="F13" s="9">
        <v>44652</v>
      </c>
      <c r="G13">
        <v>7</v>
      </c>
      <c r="I13">
        <v>10</v>
      </c>
      <c r="J13">
        <v>1992</v>
      </c>
      <c r="K13" t="s">
        <v>269</v>
      </c>
      <c r="L13" s="9">
        <v>26780</v>
      </c>
      <c r="M13">
        <v>1500</v>
      </c>
      <c r="N13">
        <v>15001</v>
      </c>
      <c r="O13">
        <v>1500102</v>
      </c>
      <c r="P13">
        <v>19</v>
      </c>
      <c r="Q13" s="9">
        <v>44758</v>
      </c>
    </row>
    <row r="14" spans="1:19" x14ac:dyDescent="0.25">
      <c r="A14">
        <v>13</v>
      </c>
      <c r="B14">
        <v>340016477</v>
      </c>
      <c r="C14" t="s">
        <v>103</v>
      </c>
      <c r="D14" t="s">
        <v>31</v>
      </c>
      <c r="E14">
        <v>12</v>
      </c>
      <c r="F14" s="9">
        <v>41183</v>
      </c>
      <c r="G14">
        <v>6</v>
      </c>
      <c r="I14">
        <v>7</v>
      </c>
      <c r="J14">
        <v>2002</v>
      </c>
      <c r="K14" t="s">
        <v>269</v>
      </c>
      <c r="L14" s="9">
        <v>29063</v>
      </c>
      <c r="M14">
        <v>1500</v>
      </c>
      <c r="N14">
        <v>15001</v>
      </c>
      <c r="O14">
        <v>1500103</v>
      </c>
      <c r="P14">
        <v>23</v>
      </c>
      <c r="Q14" s="9">
        <v>44758</v>
      </c>
    </row>
    <row r="15" spans="1:19" x14ac:dyDescent="0.25">
      <c r="A15">
        <v>14</v>
      </c>
      <c r="B15">
        <v>340013114</v>
      </c>
      <c r="C15" t="s">
        <v>104</v>
      </c>
      <c r="D15" t="s">
        <v>32</v>
      </c>
      <c r="E15">
        <v>12</v>
      </c>
      <c r="F15" s="9">
        <v>43922</v>
      </c>
      <c r="G15">
        <v>7</v>
      </c>
      <c r="I15">
        <v>8</v>
      </c>
      <c r="J15">
        <v>2007</v>
      </c>
      <c r="K15" t="s">
        <v>270</v>
      </c>
      <c r="L15" s="9">
        <v>25838</v>
      </c>
      <c r="M15">
        <v>1500</v>
      </c>
      <c r="N15">
        <v>15001</v>
      </c>
      <c r="O15">
        <v>1500103</v>
      </c>
      <c r="P15">
        <v>19</v>
      </c>
      <c r="Q15" s="9">
        <v>44758</v>
      </c>
    </row>
    <row r="16" spans="1:19" x14ac:dyDescent="0.25">
      <c r="A16">
        <v>15</v>
      </c>
      <c r="B16">
        <v>340017517</v>
      </c>
      <c r="C16" t="s">
        <v>105</v>
      </c>
      <c r="D16" t="s">
        <v>33</v>
      </c>
      <c r="E16">
        <v>10</v>
      </c>
      <c r="F16" s="9">
        <v>44105</v>
      </c>
      <c r="G16">
        <v>7</v>
      </c>
      <c r="I16">
        <v>8</v>
      </c>
      <c r="J16">
        <v>2012</v>
      </c>
      <c r="K16" t="s">
        <v>270</v>
      </c>
      <c r="L16" s="9">
        <v>31705</v>
      </c>
      <c r="M16">
        <v>1500</v>
      </c>
      <c r="N16">
        <v>15001</v>
      </c>
      <c r="O16">
        <v>1500103</v>
      </c>
      <c r="P16">
        <v>19</v>
      </c>
      <c r="Q16" s="9">
        <v>44758</v>
      </c>
    </row>
    <row r="17" spans="1:17" x14ac:dyDescent="0.25">
      <c r="A17">
        <v>16</v>
      </c>
      <c r="B17">
        <v>340051219</v>
      </c>
      <c r="C17" t="s">
        <v>106</v>
      </c>
      <c r="D17" t="s">
        <v>34</v>
      </c>
      <c r="E17">
        <v>10</v>
      </c>
      <c r="F17" s="9">
        <v>44287</v>
      </c>
      <c r="G17">
        <v>7</v>
      </c>
      <c r="I17">
        <v>8</v>
      </c>
      <c r="J17">
        <v>2017</v>
      </c>
      <c r="K17" t="s">
        <v>270</v>
      </c>
      <c r="L17" s="9">
        <v>31460</v>
      </c>
      <c r="M17">
        <v>1500</v>
      </c>
      <c r="N17">
        <v>15001</v>
      </c>
      <c r="O17">
        <v>1500103</v>
      </c>
      <c r="P17">
        <v>19</v>
      </c>
      <c r="Q17" s="9">
        <v>44758</v>
      </c>
    </row>
    <row r="18" spans="1:17" x14ac:dyDescent="0.25">
      <c r="A18">
        <v>17</v>
      </c>
      <c r="B18">
        <v>340018107</v>
      </c>
      <c r="C18" t="s">
        <v>107</v>
      </c>
      <c r="D18" t="s">
        <v>35</v>
      </c>
      <c r="E18">
        <v>10</v>
      </c>
      <c r="F18" s="9">
        <v>44105</v>
      </c>
      <c r="G18">
        <v>7</v>
      </c>
      <c r="I18">
        <v>8</v>
      </c>
      <c r="J18">
        <v>2012</v>
      </c>
      <c r="K18" t="s">
        <v>269</v>
      </c>
      <c r="L18" s="9">
        <v>31970</v>
      </c>
      <c r="M18">
        <v>1500</v>
      </c>
      <c r="N18">
        <v>15001</v>
      </c>
      <c r="O18">
        <v>1500103</v>
      </c>
      <c r="P18">
        <v>24</v>
      </c>
      <c r="Q18" s="9">
        <v>44758</v>
      </c>
    </row>
    <row r="19" spans="1:17" x14ac:dyDescent="0.25">
      <c r="A19">
        <v>18</v>
      </c>
      <c r="B19">
        <v>340011486</v>
      </c>
      <c r="C19" t="s">
        <v>108</v>
      </c>
      <c r="D19" t="s">
        <v>36</v>
      </c>
      <c r="E19">
        <v>10</v>
      </c>
      <c r="F19" s="9">
        <v>39173</v>
      </c>
      <c r="G19">
        <v>7</v>
      </c>
      <c r="I19">
        <v>10</v>
      </c>
      <c r="J19">
        <v>1984</v>
      </c>
      <c r="K19" t="s">
        <v>270</v>
      </c>
      <c r="L19" s="9">
        <v>23747</v>
      </c>
      <c r="M19">
        <v>1500</v>
      </c>
      <c r="N19">
        <v>15001</v>
      </c>
      <c r="O19">
        <v>1500103</v>
      </c>
      <c r="P19">
        <v>19</v>
      </c>
      <c r="Q19" s="9">
        <v>44758</v>
      </c>
    </row>
    <row r="20" spans="1:17" x14ac:dyDescent="0.25">
      <c r="A20">
        <v>19</v>
      </c>
      <c r="B20">
        <v>340054652</v>
      </c>
      <c r="C20" t="s">
        <v>109</v>
      </c>
      <c r="D20" t="s">
        <v>37</v>
      </c>
      <c r="E20">
        <v>9</v>
      </c>
      <c r="F20" s="9">
        <v>43556</v>
      </c>
      <c r="G20">
        <v>7</v>
      </c>
      <c r="I20">
        <v>6</v>
      </c>
      <c r="J20">
        <v>2009</v>
      </c>
      <c r="K20" t="s">
        <v>270</v>
      </c>
      <c r="L20" s="9">
        <v>32180</v>
      </c>
      <c r="M20">
        <v>1500</v>
      </c>
      <c r="N20">
        <v>15001</v>
      </c>
      <c r="O20">
        <v>1500103</v>
      </c>
      <c r="P20">
        <v>19</v>
      </c>
      <c r="Q20" s="9">
        <v>44758</v>
      </c>
    </row>
    <row r="21" spans="1:17" x14ac:dyDescent="0.25">
      <c r="A21">
        <v>20</v>
      </c>
      <c r="B21">
        <v>340061101</v>
      </c>
      <c r="C21" t="s">
        <v>110</v>
      </c>
      <c r="D21" t="s">
        <v>38</v>
      </c>
      <c r="E21">
        <v>7</v>
      </c>
      <c r="F21" s="9">
        <v>44562</v>
      </c>
      <c r="G21">
        <v>7</v>
      </c>
      <c r="I21">
        <v>6</v>
      </c>
      <c r="K21" t="s">
        <v>270</v>
      </c>
      <c r="L21" s="9">
        <v>37021</v>
      </c>
      <c r="M21">
        <v>1500</v>
      </c>
      <c r="N21">
        <v>15001</v>
      </c>
      <c r="O21">
        <v>1500103</v>
      </c>
      <c r="P21">
        <v>19</v>
      </c>
      <c r="Q21" s="9">
        <v>44758</v>
      </c>
    </row>
    <row r="22" spans="1:17" x14ac:dyDescent="0.25">
      <c r="A22">
        <v>21</v>
      </c>
      <c r="B22">
        <v>340014682</v>
      </c>
      <c r="C22" t="s">
        <v>111</v>
      </c>
      <c r="D22" t="s">
        <v>39</v>
      </c>
      <c r="E22">
        <v>12</v>
      </c>
      <c r="F22" s="9">
        <v>41183</v>
      </c>
      <c r="G22">
        <v>6</v>
      </c>
      <c r="H22" t="s">
        <v>241</v>
      </c>
      <c r="I22">
        <v>8</v>
      </c>
      <c r="J22">
        <v>2004</v>
      </c>
      <c r="K22" t="s">
        <v>269</v>
      </c>
      <c r="L22" s="9">
        <v>25244</v>
      </c>
      <c r="M22">
        <v>1500</v>
      </c>
      <c r="N22">
        <v>15001</v>
      </c>
      <c r="O22">
        <v>1500104</v>
      </c>
      <c r="P22">
        <v>25</v>
      </c>
      <c r="Q22" s="9">
        <v>44758</v>
      </c>
    </row>
    <row r="23" spans="1:17" x14ac:dyDescent="0.25">
      <c r="A23">
        <v>22</v>
      </c>
      <c r="B23">
        <v>340016846</v>
      </c>
      <c r="C23" t="s">
        <v>112</v>
      </c>
      <c r="D23" t="s">
        <v>40</v>
      </c>
      <c r="E23">
        <v>9</v>
      </c>
      <c r="F23" s="9">
        <v>43739</v>
      </c>
      <c r="G23">
        <v>7</v>
      </c>
      <c r="I23">
        <v>10</v>
      </c>
      <c r="J23">
        <v>1999</v>
      </c>
      <c r="K23" t="s">
        <v>269</v>
      </c>
      <c r="L23" s="9">
        <v>29449</v>
      </c>
      <c r="M23">
        <v>1500</v>
      </c>
      <c r="N23">
        <v>15001</v>
      </c>
      <c r="O23">
        <v>1500104</v>
      </c>
      <c r="P23">
        <v>19</v>
      </c>
      <c r="Q23" s="9">
        <v>44758</v>
      </c>
    </row>
    <row r="24" spans="1:17" x14ac:dyDescent="0.25">
      <c r="A24">
        <v>23</v>
      </c>
      <c r="B24">
        <v>340054662</v>
      </c>
      <c r="C24" t="s">
        <v>113</v>
      </c>
      <c r="D24" t="s">
        <v>41</v>
      </c>
      <c r="E24">
        <v>9</v>
      </c>
      <c r="F24" s="9">
        <v>43556</v>
      </c>
      <c r="G24">
        <v>7</v>
      </c>
      <c r="I24">
        <v>8</v>
      </c>
      <c r="J24">
        <v>2021</v>
      </c>
      <c r="K24" t="s">
        <v>269</v>
      </c>
      <c r="L24" s="9">
        <v>29634</v>
      </c>
      <c r="M24">
        <v>1500</v>
      </c>
      <c r="N24">
        <v>15001</v>
      </c>
      <c r="O24">
        <v>1500104</v>
      </c>
      <c r="P24">
        <v>26</v>
      </c>
      <c r="Q24" s="9">
        <v>44758</v>
      </c>
    </row>
    <row r="25" spans="1:17" x14ac:dyDescent="0.25">
      <c r="A25">
        <v>24</v>
      </c>
      <c r="B25">
        <v>340014688</v>
      </c>
      <c r="C25" t="s">
        <v>114</v>
      </c>
      <c r="D25" t="s">
        <v>42</v>
      </c>
      <c r="E25">
        <v>12</v>
      </c>
      <c r="F25" s="9">
        <v>44652</v>
      </c>
      <c r="G25">
        <v>7</v>
      </c>
      <c r="I25">
        <v>8</v>
      </c>
      <c r="J25">
        <v>2009</v>
      </c>
      <c r="K25" t="s">
        <v>270</v>
      </c>
      <c r="L25" s="9">
        <v>25739</v>
      </c>
      <c r="M25">
        <v>1500</v>
      </c>
      <c r="N25">
        <v>15001</v>
      </c>
      <c r="O25">
        <v>1500104</v>
      </c>
      <c r="P25">
        <v>19</v>
      </c>
      <c r="Q25" s="9">
        <v>44758</v>
      </c>
    </row>
    <row r="26" spans="1:17" x14ac:dyDescent="0.25">
      <c r="A26">
        <v>25</v>
      </c>
      <c r="B26">
        <v>340061235</v>
      </c>
      <c r="C26" t="s">
        <v>115</v>
      </c>
      <c r="D26" t="s">
        <v>43</v>
      </c>
      <c r="E26">
        <v>9</v>
      </c>
      <c r="F26" s="9">
        <v>44621</v>
      </c>
      <c r="G26">
        <v>7</v>
      </c>
      <c r="I26">
        <v>8</v>
      </c>
      <c r="J26">
        <v>2016</v>
      </c>
      <c r="K26" t="s">
        <v>270</v>
      </c>
      <c r="L26" s="9">
        <v>34798</v>
      </c>
      <c r="M26">
        <v>1500</v>
      </c>
      <c r="N26">
        <v>15001</v>
      </c>
      <c r="O26">
        <v>1500104</v>
      </c>
      <c r="P26">
        <v>19</v>
      </c>
      <c r="Q26" s="9">
        <v>44758</v>
      </c>
    </row>
    <row r="27" spans="1:17" x14ac:dyDescent="0.25">
      <c r="A27">
        <v>26</v>
      </c>
      <c r="B27">
        <v>340013729</v>
      </c>
      <c r="C27" t="s">
        <v>116</v>
      </c>
      <c r="D27" t="s">
        <v>44</v>
      </c>
      <c r="E27">
        <v>13</v>
      </c>
      <c r="F27" s="9">
        <v>42826</v>
      </c>
      <c r="G27">
        <v>6</v>
      </c>
      <c r="I27">
        <v>9</v>
      </c>
      <c r="J27">
        <v>2016</v>
      </c>
      <c r="K27" t="s">
        <v>269</v>
      </c>
      <c r="L27" s="9">
        <v>27153</v>
      </c>
      <c r="M27">
        <v>1500</v>
      </c>
      <c r="N27">
        <v>15001</v>
      </c>
      <c r="O27">
        <v>1500104</v>
      </c>
      <c r="P27">
        <v>27</v>
      </c>
      <c r="Q27" s="9">
        <v>44758</v>
      </c>
    </row>
    <row r="28" spans="1:17" x14ac:dyDescent="0.25">
      <c r="A28">
        <v>27</v>
      </c>
      <c r="B28">
        <v>340011363</v>
      </c>
      <c r="C28" t="s">
        <v>117</v>
      </c>
      <c r="D28" t="s">
        <v>45</v>
      </c>
      <c r="E28">
        <v>10</v>
      </c>
      <c r="F28" s="9">
        <v>38991</v>
      </c>
      <c r="G28">
        <v>7</v>
      </c>
      <c r="I28">
        <v>10</v>
      </c>
      <c r="J28">
        <v>1985</v>
      </c>
      <c r="K28" t="s">
        <v>269</v>
      </c>
      <c r="L28" s="9">
        <v>23727</v>
      </c>
      <c r="M28">
        <v>1500</v>
      </c>
      <c r="N28">
        <v>15001</v>
      </c>
      <c r="O28">
        <v>1500104</v>
      </c>
      <c r="P28">
        <v>19</v>
      </c>
      <c r="Q28" s="9">
        <v>44758</v>
      </c>
    </row>
    <row r="29" spans="1:17" x14ac:dyDescent="0.25">
      <c r="A29">
        <v>28</v>
      </c>
      <c r="B29">
        <v>340056007</v>
      </c>
      <c r="C29" t="s">
        <v>118</v>
      </c>
      <c r="D29" t="s">
        <v>46</v>
      </c>
      <c r="E29">
        <v>11</v>
      </c>
      <c r="F29" s="9">
        <v>44287</v>
      </c>
      <c r="G29">
        <v>7</v>
      </c>
      <c r="I29">
        <v>8</v>
      </c>
      <c r="J29">
        <v>2010</v>
      </c>
      <c r="K29" t="s">
        <v>269</v>
      </c>
      <c r="L29" s="9">
        <v>32590</v>
      </c>
      <c r="M29">
        <v>1500</v>
      </c>
      <c r="N29">
        <v>15001</v>
      </c>
      <c r="O29">
        <v>1500104</v>
      </c>
      <c r="P29">
        <v>19</v>
      </c>
      <c r="Q29" s="9">
        <v>44758</v>
      </c>
    </row>
    <row r="30" spans="1:17" x14ac:dyDescent="0.25">
      <c r="A30">
        <v>29</v>
      </c>
      <c r="B30">
        <v>340016277</v>
      </c>
      <c r="C30" t="s">
        <v>119</v>
      </c>
      <c r="D30" t="s">
        <v>47</v>
      </c>
      <c r="E30">
        <v>13</v>
      </c>
      <c r="F30" s="9">
        <v>42826</v>
      </c>
      <c r="G30">
        <v>5</v>
      </c>
      <c r="H30" t="s">
        <v>241</v>
      </c>
      <c r="I30">
        <v>9</v>
      </c>
      <c r="J30">
        <v>2016</v>
      </c>
      <c r="K30" t="s">
        <v>270</v>
      </c>
      <c r="L30" s="9">
        <v>28999</v>
      </c>
      <c r="M30">
        <v>1500</v>
      </c>
      <c r="N30">
        <v>15002</v>
      </c>
      <c r="O30">
        <v>1500200</v>
      </c>
      <c r="P30">
        <v>8</v>
      </c>
      <c r="Q30" s="9">
        <v>44758</v>
      </c>
    </row>
    <row r="31" spans="1:17" x14ac:dyDescent="0.25">
      <c r="A31">
        <v>30</v>
      </c>
      <c r="B31">
        <v>340020005</v>
      </c>
      <c r="C31" t="s">
        <v>120</v>
      </c>
      <c r="D31" t="s">
        <v>48</v>
      </c>
      <c r="E31">
        <v>11</v>
      </c>
      <c r="F31" s="9">
        <v>42461</v>
      </c>
      <c r="G31">
        <v>7</v>
      </c>
      <c r="I31">
        <v>7</v>
      </c>
      <c r="J31">
        <v>2008</v>
      </c>
      <c r="K31" t="s">
        <v>270</v>
      </c>
      <c r="L31" s="9">
        <v>31250</v>
      </c>
      <c r="M31">
        <v>1500</v>
      </c>
      <c r="N31">
        <v>15002</v>
      </c>
      <c r="O31">
        <v>1500200</v>
      </c>
      <c r="P31">
        <v>7</v>
      </c>
      <c r="Q31" s="9">
        <v>44758</v>
      </c>
    </row>
    <row r="32" spans="1:17" x14ac:dyDescent="0.25">
      <c r="A32">
        <v>31</v>
      </c>
      <c r="B32">
        <v>340051346</v>
      </c>
      <c r="C32" t="s">
        <v>121</v>
      </c>
      <c r="D32" t="s">
        <v>49</v>
      </c>
      <c r="E32">
        <v>11</v>
      </c>
      <c r="F32" s="9">
        <v>42826</v>
      </c>
      <c r="G32">
        <v>7</v>
      </c>
      <c r="I32">
        <v>8</v>
      </c>
      <c r="J32">
        <v>2008</v>
      </c>
      <c r="K32" t="s">
        <v>269</v>
      </c>
      <c r="L32" s="9">
        <v>31232</v>
      </c>
      <c r="M32">
        <v>1500</v>
      </c>
      <c r="N32">
        <v>15002</v>
      </c>
      <c r="O32">
        <v>1500200</v>
      </c>
      <c r="P32">
        <v>7</v>
      </c>
      <c r="Q32" s="9">
        <v>44758</v>
      </c>
    </row>
    <row r="33" spans="1:17" x14ac:dyDescent="0.25">
      <c r="A33">
        <v>32</v>
      </c>
      <c r="B33">
        <v>340016170</v>
      </c>
      <c r="C33" t="s">
        <v>122</v>
      </c>
      <c r="D33" t="s">
        <v>50</v>
      </c>
      <c r="E33">
        <v>13</v>
      </c>
      <c r="F33" s="9">
        <v>42461</v>
      </c>
      <c r="G33">
        <v>6</v>
      </c>
      <c r="I33">
        <v>9</v>
      </c>
      <c r="J33">
        <v>2010</v>
      </c>
      <c r="K33" t="s">
        <v>270</v>
      </c>
      <c r="L33" s="9">
        <v>28666</v>
      </c>
      <c r="M33">
        <v>1500</v>
      </c>
      <c r="N33">
        <v>15002</v>
      </c>
      <c r="O33">
        <v>1500200</v>
      </c>
      <c r="P33">
        <v>7</v>
      </c>
      <c r="Q33" s="9">
        <v>44758</v>
      </c>
    </row>
    <row r="34" spans="1:17" x14ac:dyDescent="0.25">
      <c r="A34">
        <v>33</v>
      </c>
      <c r="B34">
        <v>340015872</v>
      </c>
      <c r="C34" t="s">
        <v>123</v>
      </c>
      <c r="D34" t="s">
        <v>51</v>
      </c>
      <c r="E34">
        <v>12</v>
      </c>
      <c r="F34" s="9">
        <v>41000</v>
      </c>
      <c r="G34">
        <v>6</v>
      </c>
      <c r="I34">
        <v>7</v>
      </c>
      <c r="J34">
        <v>2002</v>
      </c>
      <c r="K34" t="s">
        <v>270</v>
      </c>
      <c r="L34" s="9">
        <v>27448</v>
      </c>
      <c r="M34">
        <v>1500</v>
      </c>
      <c r="N34">
        <v>15002</v>
      </c>
      <c r="O34">
        <v>1500201</v>
      </c>
      <c r="P34">
        <v>7</v>
      </c>
      <c r="Q34" s="9">
        <v>44758</v>
      </c>
    </row>
    <row r="35" spans="1:17" x14ac:dyDescent="0.25">
      <c r="A35">
        <v>34</v>
      </c>
      <c r="B35">
        <v>340017830</v>
      </c>
      <c r="C35">
        <v>1.9830114200602202E+17</v>
      </c>
      <c r="D35" t="s">
        <v>52</v>
      </c>
      <c r="E35">
        <v>12</v>
      </c>
      <c r="F35" s="9">
        <v>43191</v>
      </c>
      <c r="G35">
        <v>6</v>
      </c>
      <c r="H35" t="s">
        <v>241</v>
      </c>
      <c r="I35">
        <v>9</v>
      </c>
      <c r="J35">
        <v>2013</v>
      </c>
      <c r="K35" t="s">
        <v>270</v>
      </c>
      <c r="L35" s="9">
        <v>30330</v>
      </c>
      <c r="M35">
        <v>1500</v>
      </c>
      <c r="N35">
        <v>15002</v>
      </c>
      <c r="O35">
        <v>1500202</v>
      </c>
      <c r="P35">
        <v>7</v>
      </c>
      <c r="Q35" s="9">
        <v>44758</v>
      </c>
    </row>
    <row r="36" spans="1:17" x14ac:dyDescent="0.25">
      <c r="A36">
        <v>35</v>
      </c>
      <c r="B36">
        <v>340059164</v>
      </c>
      <c r="C36" t="s">
        <v>124</v>
      </c>
      <c r="D36" t="s">
        <v>53</v>
      </c>
      <c r="E36">
        <v>9</v>
      </c>
      <c r="F36" s="9">
        <v>43525</v>
      </c>
      <c r="G36">
        <v>7</v>
      </c>
      <c r="I36">
        <v>8</v>
      </c>
      <c r="J36">
        <v>2009</v>
      </c>
      <c r="K36" t="s">
        <v>270</v>
      </c>
      <c r="L36" s="9">
        <v>31372</v>
      </c>
      <c r="M36">
        <v>1500</v>
      </c>
      <c r="N36">
        <v>15002</v>
      </c>
      <c r="O36">
        <v>1500202</v>
      </c>
      <c r="P36">
        <v>6</v>
      </c>
      <c r="Q36" s="9">
        <v>44758</v>
      </c>
    </row>
    <row r="37" spans="1:17" x14ac:dyDescent="0.25">
      <c r="A37">
        <v>36</v>
      </c>
      <c r="B37">
        <v>340057667</v>
      </c>
      <c r="C37" t="s">
        <v>125</v>
      </c>
      <c r="D37" t="s">
        <v>54</v>
      </c>
      <c r="E37">
        <v>10</v>
      </c>
      <c r="F37" s="9">
        <v>44287</v>
      </c>
      <c r="G37">
        <v>7</v>
      </c>
      <c r="I37">
        <v>8</v>
      </c>
      <c r="J37">
        <v>2009</v>
      </c>
      <c r="K37" t="s">
        <v>270</v>
      </c>
      <c r="L37" s="9">
        <v>31372</v>
      </c>
      <c r="M37">
        <v>1500</v>
      </c>
      <c r="N37">
        <v>15002</v>
      </c>
      <c r="O37">
        <v>1500202</v>
      </c>
      <c r="P37">
        <v>19</v>
      </c>
      <c r="Q37" s="9">
        <v>44758</v>
      </c>
    </row>
    <row r="38" spans="1:17" x14ac:dyDescent="0.25">
      <c r="A38">
        <v>37</v>
      </c>
      <c r="B38">
        <v>340016975</v>
      </c>
      <c r="C38" t="s">
        <v>126</v>
      </c>
      <c r="D38" t="s">
        <v>55</v>
      </c>
      <c r="E38">
        <v>13</v>
      </c>
      <c r="F38" s="9">
        <v>43009</v>
      </c>
      <c r="G38">
        <v>5</v>
      </c>
      <c r="H38" t="s">
        <v>241</v>
      </c>
      <c r="I38">
        <v>9</v>
      </c>
      <c r="J38">
        <v>2014</v>
      </c>
      <c r="K38" t="s">
        <v>269</v>
      </c>
      <c r="L38" s="9">
        <v>29542</v>
      </c>
      <c r="M38">
        <v>1500</v>
      </c>
      <c r="N38">
        <v>15003</v>
      </c>
      <c r="O38">
        <v>1500300</v>
      </c>
      <c r="P38">
        <v>8</v>
      </c>
      <c r="Q38" s="9">
        <v>44758</v>
      </c>
    </row>
    <row r="39" spans="1:17" x14ac:dyDescent="0.25">
      <c r="A39">
        <v>38</v>
      </c>
      <c r="B39">
        <v>340020078</v>
      </c>
      <c r="C39" t="s">
        <v>127</v>
      </c>
      <c r="D39" t="s">
        <v>56</v>
      </c>
      <c r="E39">
        <v>12</v>
      </c>
      <c r="F39" s="9">
        <v>43191</v>
      </c>
      <c r="G39">
        <v>7</v>
      </c>
      <c r="I39">
        <v>9</v>
      </c>
      <c r="J39">
        <v>2019</v>
      </c>
      <c r="K39" t="s">
        <v>270</v>
      </c>
      <c r="L39" s="9">
        <v>31465</v>
      </c>
      <c r="M39">
        <v>1500</v>
      </c>
      <c r="N39">
        <v>15003</v>
      </c>
      <c r="O39">
        <v>1500300</v>
      </c>
      <c r="P39">
        <v>7</v>
      </c>
      <c r="Q39" s="9">
        <v>44758</v>
      </c>
    </row>
    <row r="40" spans="1:17" x14ac:dyDescent="0.25">
      <c r="A40">
        <v>39</v>
      </c>
      <c r="B40">
        <v>340050244</v>
      </c>
      <c r="C40" t="s">
        <v>128</v>
      </c>
      <c r="D40" t="s">
        <v>57</v>
      </c>
      <c r="E40">
        <v>12</v>
      </c>
      <c r="F40" s="9">
        <v>44287</v>
      </c>
      <c r="G40">
        <v>7</v>
      </c>
      <c r="I40">
        <v>9</v>
      </c>
      <c r="J40">
        <v>2020</v>
      </c>
      <c r="K40" t="s">
        <v>270</v>
      </c>
      <c r="L40" s="9">
        <v>31315</v>
      </c>
      <c r="M40">
        <v>1500</v>
      </c>
      <c r="N40">
        <v>15003</v>
      </c>
      <c r="O40">
        <v>1500300</v>
      </c>
      <c r="P40">
        <v>7</v>
      </c>
      <c r="Q40" s="9">
        <v>44758</v>
      </c>
    </row>
    <row r="41" spans="1:17" x14ac:dyDescent="0.25">
      <c r="A41">
        <v>40</v>
      </c>
      <c r="B41">
        <v>340016060</v>
      </c>
      <c r="C41" t="s">
        <v>129</v>
      </c>
      <c r="D41" t="s">
        <v>58</v>
      </c>
      <c r="E41">
        <v>13</v>
      </c>
      <c r="F41" s="9">
        <v>43739</v>
      </c>
      <c r="G41">
        <v>6</v>
      </c>
      <c r="I41">
        <v>9</v>
      </c>
      <c r="J41">
        <v>2018</v>
      </c>
      <c r="K41" t="s">
        <v>270</v>
      </c>
      <c r="L41" s="9">
        <v>28162</v>
      </c>
      <c r="M41">
        <v>1500</v>
      </c>
      <c r="N41">
        <v>15003</v>
      </c>
      <c r="O41">
        <v>1500301</v>
      </c>
      <c r="P41">
        <v>7</v>
      </c>
      <c r="Q41" s="9">
        <v>44758</v>
      </c>
    </row>
    <row r="42" spans="1:17" x14ac:dyDescent="0.25">
      <c r="A42">
        <v>41</v>
      </c>
      <c r="B42">
        <v>340018514</v>
      </c>
      <c r="C42" t="s">
        <v>130</v>
      </c>
      <c r="D42" t="s">
        <v>59</v>
      </c>
      <c r="E42">
        <v>10</v>
      </c>
      <c r="F42" s="9">
        <v>43922</v>
      </c>
      <c r="G42">
        <v>7</v>
      </c>
      <c r="I42">
        <v>8</v>
      </c>
      <c r="J42">
        <v>2016</v>
      </c>
      <c r="K42" t="s">
        <v>270</v>
      </c>
      <c r="L42" s="9">
        <v>30628</v>
      </c>
      <c r="M42">
        <v>1500</v>
      </c>
      <c r="N42">
        <v>15003</v>
      </c>
      <c r="O42">
        <v>1500301</v>
      </c>
      <c r="P42">
        <v>6</v>
      </c>
      <c r="Q42" s="9">
        <v>44758</v>
      </c>
    </row>
    <row r="43" spans="1:17" x14ac:dyDescent="0.25">
      <c r="A43">
        <v>42</v>
      </c>
      <c r="B43">
        <v>340016574</v>
      </c>
      <c r="C43" t="s">
        <v>131</v>
      </c>
      <c r="D43" t="s">
        <v>60</v>
      </c>
      <c r="E43">
        <v>13</v>
      </c>
      <c r="F43" s="9">
        <v>42826</v>
      </c>
      <c r="G43">
        <v>6</v>
      </c>
      <c r="I43">
        <v>9</v>
      </c>
      <c r="J43">
        <v>2011</v>
      </c>
      <c r="K43" t="s">
        <v>270</v>
      </c>
      <c r="L43" s="9">
        <v>28207</v>
      </c>
      <c r="M43">
        <v>1500</v>
      </c>
      <c r="N43">
        <v>15003</v>
      </c>
      <c r="O43">
        <v>1500302</v>
      </c>
      <c r="P43">
        <v>7</v>
      </c>
      <c r="Q43" s="9">
        <v>44758</v>
      </c>
    </row>
    <row r="44" spans="1:17" x14ac:dyDescent="0.25">
      <c r="A44">
        <v>43</v>
      </c>
      <c r="B44">
        <v>340011895</v>
      </c>
      <c r="C44" t="s">
        <v>132</v>
      </c>
      <c r="D44" t="s">
        <v>61</v>
      </c>
      <c r="E44">
        <v>12</v>
      </c>
      <c r="F44" s="9">
        <v>43009</v>
      </c>
      <c r="G44">
        <v>6</v>
      </c>
      <c r="I44">
        <v>8</v>
      </c>
      <c r="J44">
        <v>2012</v>
      </c>
      <c r="K44" t="s">
        <v>269</v>
      </c>
      <c r="L44" s="9">
        <v>24436</v>
      </c>
      <c r="M44">
        <v>1500</v>
      </c>
      <c r="N44">
        <v>15003</v>
      </c>
      <c r="O44">
        <v>1500303</v>
      </c>
      <c r="P44">
        <v>7</v>
      </c>
      <c r="Q44" s="9">
        <v>44758</v>
      </c>
    </row>
    <row r="45" spans="1:17" x14ac:dyDescent="0.25">
      <c r="A45">
        <v>44</v>
      </c>
      <c r="B45">
        <v>340054648</v>
      </c>
      <c r="C45" t="s">
        <v>133</v>
      </c>
      <c r="D45" t="s">
        <v>62</v>
      </c>
      <c r="E45">
        <v>9</v>
      </c>
      <c r="F45" s="9">
        <v>44652</v>
      </c>
      <c r="G45">
        <v>7</v>
      </c>
      <c r="I45">
        <v>8</v>
      </c>
      <c r="J45">
        <v>2008</v>
      </c>
      <c r="K45" t="s">
        <v>269</v>
      </c>
      <c r="L45" s="9">
        <v>30879</v>
      </c>
      <c r="M45">
        <v>1500</v>
      </c>
      <c r="N45">
        <v>15003</v>
      </c>
      <c r="O45">
        <v>1500303</v>
      </c>
      <c r="P45">
        <v>4</v>
      </c>
      <c r="Q45" s="9">
        <v>44758</v>
      </c>
    </row>
    <row r="46" spans="1:17" x14ac:dyDescent="0.25">
      <c r="A46">
        <v>45</v>
      </c>
      <c r="B46">
        <v>340015731</v>
      </c>
      <c r="C46" t="s">
        <v>134</v>
      </c>
      <c r="D46" t="s">
        <v>63</v>
      </c>
      <c r="E46">
        <v>13</v>
      </c>
      <c r="F46" s="9">
        <v>43009</v>
      </c>
      <c r="G46">
        <v>5</v>
      </c>
      <c r="I46">
        <v>7</v>
      </c>
      <c r="J46">
        <v>2002</v>
      </c>
      <c r="K46" t="s">
        <v>270</v>
      </c>
      <c r="L46" s="9">
        <v>28097</v>
      </c>
      <c r="M46">
        <v>1500</v>
      </c>
      <c r="N46">
        <v>15004</v>
      </c>
      <c r="O46">
        <v>1500400</v>
      </c>
      <c r="P46">
        <v>8</v>
      </c>
      <c r="Q46" s="9">
        <v>44758</v>
      </c>
    </row>
    <row r="47" spans="1:17" x14ac:dyDescent="0.25">
      <c r="A47">
        <v>46</v>
      </c>
      <c r="B47">
        <v>340054174</v>
      </c>
      <c r="C47" t="s">
        <v>135</v>
      </c>
      <c r="D47" t="s">
        <v>64</v>
      </c>
      <c r="E47">
        <v>11</v>
      </c>
      <c r="F47" s="9">
        <v>44287</v>
      </c>
      <c r="G47">
        <v>7</v>
      </c>
      <c r="I47">
        <v>7</v>
      </c>
      <c r="J47">
        <v>2010</v>
      </c>
      <c r="K47" t="s">
        <v>270</v>
      </c>
      <c r="L47" s="9">
        <v>32324</v>
      </c>
      <c r="M47">
        <v>1500</v>
      </c>
      <c r="N47">
        <v>15004</v>
      </c>
      <c r="O47">
        <v>1500400</v>
      </c>
      <c r="P47">
        <v>7</v>
      </c>
      <c r="Q47" s="9">
        <v>44758</v>
      </c>
    </row>
    <row r="48" spans="1:17" x14ac:dyDescent="0.25">
      <c r="A48">
        <v>47</v>
      </c>
      <c r="B48">
        <v>340016971</v>
      </c>
      <c r="C48" t="s">
        <v>136</v>
      </c>
      <c r="D48" t="s">
        <v>65</v>
      </c>
      <c r="E48">
        <v>13</v>
      </c>
      <c r="F48" s="9">
        <v>43922</v>
      </c>
      <c r="G48">
        <v>7</v>
      </c>
      <c r="I48">
        <v>9</v>
      </c>
      <c r="J48">
        <v>2010</v>
      </c>
      <c r="K48" t="s">
        <v>270</v>
      </c>
      <c r="L48" s="9">
        <v>29639</v>
      </c>
      <c r="M48">
        <v>1500</v>
      </c>
      <c r="N48">
        <v>15004</v>
      </c>
      <c r="O48">
        <v>1500400</v>
      </c>
      <c r="P48">
        <v>7</v>
      </c>
      <c r="Q48" s="9">
        <v>44758</v>
      </c>
    </row>
    <row r="49" spans="1:17" x14ac:dyDescent="0.25">
      <c r="A49">
        <v>48</v>
      </c>
      <c r="B49">
        <v>340019993</v>
      </c>
      <c r="C49" t="s">
        <v>137</v>
      </c>
      <c r="D49" t="s">
        <v>66</v>
      </c>
      <c r="E49">
        <v>12</v>
      </c>
      <c r="F49" s="9">
        <v>43191</v>
      </c>
      <c r="G49">
        <v>6</v>
      </c>
      <c r="I49">
        <v>7</v>
      </c>
      <c r="J49">
        <v>2007</v>
      </c>
      <c r="K49" t="s">
        <v>270</v>
      </c>
      <c r="L49" s="9">
        <v>31049</v>
      </c>
      <c r="M49">
        <v>1500</v>
      </c>
      <c r="N49">
        <v>15004</v>
      </c>
      <c r="O49">
        <v>1500401</v>
      </c>
      <c r="P49">
        <v>7</v>
      </c>
      <c r="Q49" s="9">
        <v>44758</v>
      </c>
    </row>
    <row r="50" spans="1:17" x14ac:dyDescent="0.25">
      <c r="A50">
        <v>49</v>
      </c>
      <c r="B50">
        <v>340016847</v>
      </c>
      <c r="C50" t="s">
        <v>138</v>
      </c>
      <c r="D50" t="s">
        <v>67</v>
      </c>
      <c r="E50">
        <v>10</v>
      </c>
      <c r="F50" s="9">
        <v>44652</v>
      </c>
      <c r="G50">
        <v>7</v>
      </c>
      <c r="I50">
        <v>8</v>
      </c>
      <c r="J50">
        <v>2021</v>
      </c>
      <c r="K50" t="s">
        <v>269</v>
      </c>
      <c r="L50" s="9">
        <v>27429</v>
      </c>
      <c r="M50">
        <v>1500</v>
      </c>
      <c r="N50">
        <v>15004</v>
      </c>
      <c r="O50">
        <v>1500401</v>
      </c>
      <c r="P50">
        <v>4</v>
      </c>
      <c r="Q50" s="9">
        <v>44758</v>
      </c>
    </row>
    <row r="51" spans="1:17" x14ac:dyDescent="0.25">
      <c r="A51">
        <v>50</v>
      </c>
      <c r="B51">
        <v>340050004</v>
      </c>
      <c r="C51" t="s">
        <v>139</v>
      </c>
      <c r="D51" t="s">
        <v>68</v>
      </c>
      <c r="E51">
        <v>12</v>
      </c>
      <c r="F51" s="9">
        <v>43374</v>
      </c>
      <c r="G51">
        <v>6</v>
      </c>
      <c r="I51">
        <v>9</v>
      </c>
      <c r="J51">
        <v>2018</v>
      </c>
      <c r="K51" t="s">
        <v>269</v>
      </c>
      <c r="L51" s="9">
        <v>30865</v>
      </c>
      <c r="M51">
        <v>1500</v>
      </c>
      <c r="N51">
        <v>15004</v>
      </c>
      <c r="O51">
        <v>1500401</v>
      </c>
      <c r="P51">
        <v>7</v>
      </c>
      <c r="Q51" s="9">
        <v>44758</v>
      </c>
    </row>
    <row r="52" spans="1:17" x14ac:dyDescent="0.25">
      <c r="A52">
        <v>51</v>
      </c>
      <c r="B52">
        <v>50047740</v>
      </c>
      <c r="C52" t="s">
        <v>140</v>
      </c>
      <c r="D52" t="s">
        <v>69</v>
      </c>
      <c r="E52">
        <v>11</v>
      </c>
      <c r="F52" s="9">
        <v>42826</v>
      </c>
      <c r="G52">
        <v>7</v>
      </c>
      <c r="I52">
        <v>10</v>
      </c>
      <c r="J52">
        <v>1989</v>
      </c>
      <c r="K52" t="s">
        <v>270</v>
      </c>
      <c r="L52" s="9">
        <v>23716</v>
      </c>
      <c r="M52">
        <v>1500</v>
      </c>
      <c r="N52">
        <v>15004</v>
      </c>
      <c r="O52">
        <v>1500401</v>
      </c>
      <c r="P52">
        <v>5</v>
      </c>
      <c r="Q52" s="9">
        <v>44758</v>
      </c>
    </row>
    <row r="53" spans="1:17" x14ac:dyDescent="0.25">
      <c r="A53">
        <v>52</v>
      </c>
      <c r="B53">
        <v>340019122</v>
      </c>
      <c r="C53" t="s">
        <v>141</v>
      </c>
      <c r="D53" t="s">
        <v>70</v>
      </c>
      <c r="E53">
        <v>12</v>
      </c>
      <c r="F53" s="9">
        <v>43009</v>
      </c>
      <c r="G53">
        <v>6</v>
      </c>
      <c r="I53">
        <v>7</v>
      </c>
      <c r="J53">
        <v>2006</v>
      </c>
      <c r="K53" t="s">
        <v>270</v>
      </c>
      <c r="L53" s="9">
        <v>30866</v>
      </c>
      <c r="M53">
        <v>1500</v>
      </c>
      <c r="N53">
        <v>15004</v>
      </c>
      <c r="O53">
        <v>1500402</v>
      </c>
      <c r="P53">
        <v>7</v>
      </c>
      <c r="Q53" s="9">
        <v>44758</v>
      </c>
    </row>
    <row r="54" spans="1:17" x14ac:dyDescent="0.25">
      <c r="A54">
        <v>53</v>
      </c>
      <c r="B54">
        <v>340059155</v>
      </c>
      <c r="C54" t="s">
        <v>142</v>
      </c>
      <c r="D54" t="s">
        <v>71</v>
      </c>
      <c r="E54">
        <v>9</v>
      </c>
      <c r="F54" s="9">
        <v>43525</v>
      </c>
      <c r="G54">
        <v>7</v>
      </c>
      <c r="I54">
        <v>8</v>
      </c>
      <c r="J54">
        <v>2016</v>
      </c>
      <c r="K54" t="s">
        <v>270</v>
      </c>
      <c r="L54" s="9">
        <v>34551</v>
      </c>
      <c r="M54">
        <v>1500</v>
      </c>
      <c r="N54">
        <v>15004</v>
      </c>
      <c r="O54">
        <v>1500402</v>
      </c>
      <c r="P54">
        <v>6</v>
      </c>
      <c r="Q54" s="9">
        <v>44758</v>
      </c>
    </row>
    <row r="55" spans="1:17" x14ac:dyDescent="0.25">
      <c r="A55">
        <v>54</v>
      </c>
      <c r="B55">
        <v>340013506</v>
      </c>
      <c r="C55" t="s">
        <v>143</v>
      </c>
      <c r="D55" t="s">
        <v>72</v>
      </c>
      <c r="E55">
        <v>12</v>
      </c>
      <c r="F55" s="9">
        <v>41000</v>
      </c>
      <c r="G55">
        <v>7</v>
      </c>
      <c r="I55">
        <v>7</v>
      </c>
      <c r="J55">
        <v>2001</v>
      </c>
      <c r="K55" t="s">
        <v>269</v>
      </c>
      <c r="L55" s="9">
        <v>26745</v>
      </c>
      <c r="M55">
        <v>1500</v>
      </c>
      <c r="N55">
        <v>15004</v>
      </c>
      <c r="O55">
        <v>1500402</v>
      </c>
      <c r="P55">
        <v>19</v>
      </c>
      <c r="Q55" s="9">
        <v>44758</v>
      </c>
    </row>
    <row r="56" spans="1:17" x14ac:dyDescent="0.25">
      <c r="A56">
        <v>55</v>
      </c>
      <c r="B56">
        <v>340014133</v>
      </c>
      <c r="C56" t="s">
        <v>144</v>
      </c>
      <c r="D56" t="s">
        <v>73</v>
      </c>
      <c r="E56">
        <v>14</v>
      </c>
      <c r="F56" s="9">
        <v>41913</v>
      </c>
      <c r="G56">
        <v>5</v>
      </c>
      <c r="I56">
        <v>10</v>
      </c>
      <c r="J56">
        <v>2014</v>
      </c>
      <c r="K56" t="s">
        <v>270</v>
      </c>
      <c r="L56" s="9">
        <v>25151</v>
      </c>
      <c r="M56">
        <v>1500</v>
      </c>
      <c r="N56">
        <v>15005</v>
      </c>
      <c r="O56">
        <v>1500500</v>
      </c>
      <c r="P56">
        <v>8</v>
      </c>
      <c r="Q56" s="9">
        <v>44758</v>
      </c>
    </row>
    <row r="57" spans="1:17" x14ac:dyDescent="0.25">
      <c r="A57">
        <v>56</v>
      </c>
      <c r="B57">
        <v>340050143</v>
      </c>
      <c r="C57" t="s">
        <v>145</v>
      </c>
      <c r="D57" t="s">
        <v>74</v>
      </c>
      <c r="E57">
        <v>12</v>
      </c>
      <c r="F57" s="9">
        <v>43556</v>
      </c>
      <c r="G57">
        <v>7</v>
      </c>
      <c r="I57">
        <v>9</v>
      </c>
      <c r="J57">
        <v>2020</v>
      </c>
      <c r="K57" t="s">
        <v>270</v>
      </c>
      <c r="L57" s="9">
        <v>31655</v>
      </c>
      <c r="M57">
        <v>1500</v>
      </c>
      <c r="N57">
        <v>15005</v>
      </c>
      <c r="O57">
        <v>1500500</v>
      </c>
      <c r="P57">
        <v>7</v>
      </c>
      <c r="Q57" s="9">
        <v>44758</v>
      </c>
    </row>
    <row r="58" spans="1:17" x14ac:dyDescent="0.25">
      <c r="A58">
        <v>57</v>
      </c>
      <c r="B58">
        <v>340020064</v>
      </c>
      <c r="C58" t="s">
        <v>146</v>
      </c>
      <c r="D58" t="s">
        <v>75</v>
      </c>
      <c r="E58">
        <v>12</v>
      </c>
      <c r="F58" s="9">
        <v>43739</v>
      </c>
      <c r="G58">
        <v>7</v>
      </c>
      <c r="I58">
        <v>9</v>
      </c>
      <c r="J58">
        <v>2017</v>
      </c>
      <c r="K58" t="s">
        <v>270</v>
      </c>
      <c r="L58" s="9">
        <v>31173</v>
      </c>
      <c r="M58">
        <v>1500</v>
      </c>
      <c r="N58">
        <v>15005</v>
      </c>
      <c r="O58">
        <v>1500500</v>
      </c>
      <c r="P58">
        <v>7</v>
      </c>
      <c r="Q58" s="9">
        <v>44758</v>
      </c>
    </row>
    <row r="59" spans="1:17" x14ac:dyDescent="0.25">
      <c r="A59">
        <v>58</v>
      </c>
      <c r="B59">
        <v>340016187</v>
      </c>
      <c r="C59" t="s">
        <v>147</v>
      </c>
      <c r="D59" t="s">
        <v>76</v>
      </c>
      <c r="E59">
        <v>13</v>
      </c>
      <c r="F59" s="9">
        <v>42461</v>
      </c>
      <c r="G59">
        <v>6</v>
      </c>
      <c r="I59">
        <v>9</v>
      </c>
      <c r="J59">
        <v>2010</v>
      </c>
      <c r="K59" t="s">
        <v>270</v>
      </c>
      <c r="L59" s="9">
        <v>28532</v>
      </c>
      <c r="M59">
        <v>1500</v>
      </c>
      <c r="N59">
        <v>15005</v>
      </c>
      <c r="O59">
        <v>1500501</v>
      </c>
      <c r="P59">
        <v>7</v>
      </c>
      <c r="Q59" s="9">
        <v>44758</v>
      </c>
    </row>
    <row r="60" spans="1:17" x14ac:dyDescent="0.25">
      <c r="A60">
        <v>59</v>
      </c>
      <c r="B60">
        <v>340016473</v>
      </c>
      <c r="C60" t="s">
        <v>148</v>
      </c>
      <c r="D60" t="s">
        <v>77</v>
      </c>
      <c r="E60">
        <v>13</v>
      </c>
      <c r="F60" s="9">
        <v>42644</v>
      </c>
      <c r="G60">
        <v>6</v>
      </c>
      <c r="I60">
        <v>9</v>
      </c>
      <c r="J60">
        <v>2012</v>
      </c>
      <c r="K60" t="s">
        <v>270</v>
      </c>
      <c r="L60" s="9">
        <v>29184</v>
      </c>
      <c r="M60">
        <v>1500</v>
      </c>
      <c r="N60">
        <v>15005</v>
      </c>
      <c r="O60">
        <v>1500501</v>
      </c>
      <c r="P60">
        <v>7</v>
      </c>
      <c r="Q60" s="9">
        <v>44758</v>
      </c>
    </row>
    <row r="61" spans="1:17" x14ac:dyDescent="0.25">
      <c r="A61">
        <v>60</v>
      </c>
      <c r="B61">
        <v>340054171</v>
      </c>
      <c r="C61" t="s">
        <v>149</v>
      </c>
      <c r="D61" t="s">
        <v>78</v>
      </c>
      <c r="E61">
        <v>12</v>
      </c>
      <c r="F61" s="9">
        <v>44470</v>
      </c>
      <c r="G61">
        <v>6</v>
      </c>
      <c r="I61">
        <v>7</v>
      </c>
      <c r="J61">
        <v>2010</v>
      </c>
      <c r="K61" t="s">
        <v>269</v>
      </c>
      <c r="L61" s="9">
        <v>32453</v>
      </c>
      <c r="M61">
        <v>1500</v>
      </c>
      <c r="N61">
        <v>15005</v>
      </c>
      <c r="O61">
        <v>1500502</v>
      </c>
      <c r="P61">
        <v>7</v>
      </c>
      <c r="Q61" s="9">
        <v>44758</v>
      </c>
    </row>
    <row r="62" spans="1:17" x14ac:dyDescent="0.25">
      <c r="A62">
        <v>61</v>
      </c>
      <c r="B62">
        <v>340059165</v>
      </c>
      <c r="C62" t="s">
        <v>150</v>
      </c>
      <c r="D62" t="s">
        <v>79</v>
      </c>
      <c r="E62">
        <v>9</v>
      </c>
      <c r="F62" s="9">
        <v>43525</v>
      </c>
      <c r="G62">
        <v>7</v>
      </c>
      <c r="I62">
        <v>8</v>
      </c>
      <c r="J62">
        <v>2014</v>
      </c>
      <c r="K62" t="s">
        <v>269</v>
      </c>
      <c r="L62" s="9">
        <v>34228</v>
      </c>
      <c r="M62">
        <v>1500</v>
      </c>
      <c r="N62">
        <v>15005</v>
      </c>
      <c r="O62">
        <v>1500502</v>
      </c>
      <c r="P62">
        <v>6</v>
      </c>
      <c r="Q62" s="9">
        <v>44758</v>
      </c>
    </row>
    <row r="63" spans="1:17" x14ac:dyDescent="0.25">
      <c r="A63">
        <v>62</v>
      </c>
      <c r="B63">
        <v>340013013</v>
      </c>
      <c r="C63" t="s">
        <v>151</v>
      </c>
      <c r="D63" t="s">
        <v>80</v>
      </c>
      <c r="E63">
        <v>14</v>
      </c>
      <c r="F63" s="9">
        <v>44470</v>
      </c>
      <c r="G63">
        <v>5</v>
      </c>
      <c r="I63">
        <v>7</v>
      </c>
      <c r="J63">
        <v>2000</v>
      </c>
      <c r="K63" t="s">
        <v>269</v>
      </c>
      <c r="L63" s="9">
        <v>25484</v>
      </c>
      <c r="M63">
        <v>1500</v>
      </c>
      <c r="N63">
        <v>15006</v>
      </c>
      <c r="O63">
        <v>1500600</v>
      </c>
      <c r="P63">
        <v>16</v>
      </c>
      <c r="Q63" s="9">
        <v>44758</v>
      </c>
    </row>
    <row r="64" spans="1:17" x14ac:dyDescent="0.25">
      <c r="A64">
        <v>63</v>
      </c>
      <c r="B64">
        <v>340054170</v>
      </c>
      <c r="C64" t="s">
        <v>152</v>
      </c>
      <c r="D64" t="s">
        <v>81</v>
      </c>
      <c r="E64">
        <v>12</v>
      </c>
      <c r="F64" s="9">
        <v>44470</v>
      </c>
      <c r="G64">
        <v>6</v>
      </c>
      <c r="H64" t="s">
        <v>241</v>
      </c>
      <c r="I64">
        <v>9</v>
      </c>
      <c r="J64">
        <v>2021</v>
      </c>
      <c r="K64" t="s">
        <v>270</v>
      </c>
      <c r="L64" s="9">
        <v>32709</v>
      </c>
      <c r="M64">
        <v>1500</v>
      </c>
      <c r="N64">
        <v>15006</v>
      </c>
      <c r="O64">
        <v>1500601</v>
      </c>
      <c r="P64">
        <v>19</v>
      </c>
      <c r="Q64" s="9">
        <v>44758</v>
      </c>
    </row>
    <row r="65" spans="1:17" x14ac:dyDescent="0.25">
      <c r="A65">
        <v>64</v>
      </c>
      <c r="B65">
        <v>340060080</v>
      </c>
      <c r="C65" t="s">
        <v>153</v>
      </c>
      <c r="D65" t="s">
        <v>82</v>
      </c>
      <c r="E65">
        <v>9</v>
      </c>
      <c r="F65" s="9">
        <v>44287</v>
      </c>
      <c r="G65">
        <v>7</v>
      </c>
      <c r="I65">
        <v>7</v>
      </c>
      <c r="J65">
        <v>2020</v>
      </c>
      <c r="K65" t="s">
        <v>269</v>
      </c>
      <c r="L65" s="9">
        <v>35947</v>
      </c>
      <c r="M65">
        <v>1500</v>
      </c>
      <c r="N65">
        <v>15006</v>
      </c>
      <c r="O65">
        <v>1500601</v>
      </c>
      <c r="P65">
        <v>6</v>
      </c>
      <c r="Q65" s="9">
        <v>44758</v>
      </c>
    </row>
    <row r="66" spans="1:17" x14ac:dyDescent="0.25">
      <c r="A66">
        <v>65</v>
      </c>
      <c r="B66">
        <v>340016475</v>
      </c>
      <c r="C66" t="s">
        <v>154</v>
      </c>
      <c r="D66" t="s">
        <v>83</v>
      </c>
      <c r="E66">
        <v>13</v>
      </c>
      <c r="F66" s="9">
        <v>43009</v>
      </c>
      <c r="G66">
        <v>6</v>
      </c>
      <c r="I66">
        <v>9</v>
      </c>
      <c r="J66">
        <v>2012</v>
      </c>
      <c r="K66" t="s">
        <v>269</v>
      </c>
      <c r="L66" s="9">
        <v>29463</v>
      </c>
      <c r="M66">
        <v>1500</v>
      </c>
      <c r="N66">
        <v>15006</v>
      </c>
      <c r="O66">
        <v>1500601</v>
      </c>
      <c r="P66">
        <v>15</v>
      </c>
      <c r="Q66" s="9">
        <v>44758</v>
      </c>
    </row>
    <row r="67" spans="1:17" x14ac:dyDescent="0.25">
      <c r="A67">
        <v>66</v>
      </c>
      <c r="B67">
        <v>340058485</v>
      </c>
      <c r="C67" t="s">
        <v>155</v>
      </c>
      <c r="D67" t="s">
        <v>84</v>
      </c>
      <c r="E67">
        <v>10</v>
      </c>
      <c r="F67" s="9">
        <v>44652</v>
      </c>
      <c r="G67">
        <v>7</v>
      </c>
      <c r="I67">
        <v>7</v>
      </c>
      <c r="J67">
        <v>2017</v>
      </c>
      <c r="K67" t="s">
        <v>269</v>
      </c>
      <c r="L67" s="9">
        <v>34929</v>
      </c>
      <c r="M67">
        <v>1500</v>
      </c>
      <c r="N67">
        <v>15006</v>
      </c>
      <c r="O67">
        <v>1500601</v>
      </c>
      <c r="P67">
        <v>19</v>
      </c>
      <c r="Q67" s="9">
        <v>44758</v>
      </c>
    </row>
    <row r="68" spans="1:17" x14ac:dyDescent="0.25">
      <c r="A68">
        <v>67</v>
      </c>
      <c r="B68">
        <v>340053273</v>
      </c>
      <c r="C68" t="s">
        <v>156</v>
      </c>
      <c r="D68" t="s">
        <v>85</v>
      </c>
      <c r="E68">
        <v>11</v>
      </c>
      <c r="F68" s="9">
        <v>43922</v>
      </c>
      <c r="G68">
        <v>6</v>
      </c>
      <c r="H68" t="s">
        <v>241</v>
      </c>
      <c r="I68">
        <v>7</v>
      </c>
      <c r="J68">
        <v>2009</v>
      </c>
      <c r="K68" t="s">
        <v>270</v>
      </c>
      <c r="L68" s="9">
        <v>32309</v>
      </c>
      <c r="M68">
        <v>1500</v>
      </c>
      <c r="N68">
        <v>15006</v>
      </c>
      <c r="O68">
        <v>1500602</v>
      </c>
      <c r="P68">
        <v>7</v>
      </c>
      <c r="Q68" s="9">
        <v>44758</v>
      </c>
    </row>
    <row r="69" spans="1:17" x14ac:dyDescent="0.25">
      <c r="A69">
        <v>68</v>
      </c>
      <c r="B69">
        <v>340056779</v>
      </c>
      <c r="C69" t="s">
        <v>157</v>
      </c>
      <c r="D69" t="s">
        <v>86</v>
      </c>
      <c r="E69">
        <v>10</v>
      </c>
      <c r="F69" s="9">
        <v>43374</v>
      </c>
      <c r="G69">
        <v>7</v>
      </c>
      <c r="I69">
        <v>7</v>
      </c>
      <c r="J69">
        <v>2013</v>
      </c>
      <c r="K69" t="s">
        <v>270</v>
      </c>
      <c r="L69" s="9">
        <v>32743</v>
      </c>
      <c r="M69">
        <v>1500</v>
      </c>
      <c r="N69">
        <v>15006</v>
      </c>
      <c r="O69">
        <v>1500602</v>
      </c>
      <c r="P69">
        <v>6</v>
      </c>
      <c r="Q69" s="9">
        <v>44758</v>
      </c>
    </row>
    <row r="70" spans="1:17" x14ac:dyDescent="0.25">
      <c r="A70">
        <v>69</v>
      </c>
      <c r="B70">
        <v>340051365</v>
      </c>
      <c r="C70" t="s">
        <v>158</v>
      </c>
      <c r="D70" t="s">
        <v>87</v>
      </c>
      <c r="E70">
        <v>10</v>
      </c>
      <c r="F70" s="9">
        <v>44652</v>
      </c>
      <c r="G70">
        <v>7</v>
      </c>
      <c r="I70">
        <v>6</v>
      </c>
      <c r="J70">
        <v>2007</v>
      </c>
      <c r="K70" t="s">
        <v>270</v>
      </c>
      <c r="L70" s="9">
        <v>31757</v>
      </c>
      <c r="M70">
        <v>1500</v>
      </c>
      <c r="N70">
        <v>15006</v>
      </c>
      <c r="O70">
        <v>1500602</v>
      </c>
      <c r="P70">
        <v>4</v>
      </c>
      <c r="Q70" s="9">
        <v>44758</v>
      </c>
    </row>
    <row r="71" spans="1:17" x14ac:dyDescent="0.25">
      <c r="A71">
        <v>70</v>
      </c>
      <c r="B71">
        <v>340056760</v>
      </c>
      <c r="C71" t="s">
        <v>159</v>
      </c>
      <c r="D71" t="s">
        <v>88</v>
      </c>
      <c r="E71">
        <v>10</v>
      </c>
      <c r="F71" s="9">
        <v>43374</v>
      </c>
      <c r="G71">
        <v>7</v>
      </c>
      <c r="I71">
        <v>7</v>
      </c>
      <c r="J71">
        <v>2013</v>
      </c>
      <c r="K71" t="s">
        <v>270</v>
      </c>
      <c r="L71" s="9">
        <v>34180</v>
      </c>
      <c r="M71">
        <v>1500</v>
      </c>
      <c r="N71">
        <v>15000</v>
      </c>
      <c r="O71">
        <v>1500602</v>
      </c>
      <c r="P71">
        <v>19</v>
      </c>
      <c r="Q71" s="9">
        <v>44758</v>
      </c>
    </row>
    <row r="72" spans="1:17" x14ac:dyDescent="0.25">
      <c r="A72">
        <v>71</v>
      </c>
      <c r="B72">
        <v>340056006</v>
      </c>
      <c r="C72" t="s">
        <v>160</v>
      </c>
      <c r="D72" t="s">
        <v>89</v>
      </c>
      <c r="E72">
        <v>11</v>
      </c>
      <c r="F72" s="9">
        <v>44287</v>
      </c>
      <c r="G72">
        <v>7</v>
      </c>
      <c r="I72">
        <v>8</v>
      </c>
      <c r="J72">
        <v>2008</v>
      </c>
      <c r="K72" t="s">
        <v>270</v>
      </c>
      <c r="L72" s="9">
        <v>31678</v>
      </c>
      <c r="M72">
        <v>1500</v>
      </c>
      <c r="N72">
        <v>15000</v>
      </c>
      <c r="O72">
        <v>1500602</v>
      </c>
      <c r="P72">
        <v>19</v>
      </c>
      <c r="Q72" s="9">
        <v>44758</v>
      </c>
    </row>
    <row r="73" spans="1:17" x14ac:dyDescent="0.25">
      <c r="A73">
        <v>72</v>
      </c>
      <c r="B73">
        <v>340051166</v>
      </c>
      <c r="C73" t="s">
        <v>161</v>
      </c>
      <c r="D73" t="s">
        <v>90</v>
      </c>
      <c r="E73">
        <v>10</v>
      </c>
      <c r="F73" s="9">
        <v>44105</v>
      </c>
      <c r="G73">
        <v>7</v>
      </c>
      <c r="I73">
        <v>8</v>
      </c>
      <c r="J73">
        <v>2009</v>
      </c>
      <c r="K73" t="s">
        <v>269</v>
      </c>
      <c r="L73" s="9">
        <v>31400</v>
      </c>
      <c r="M73">
        <v>1500</v>
      </c>
      <c r="N73">
        <v>15000</v>
      </c>
      <c r="O73">
        <v>1500602</v>
      </c>
      <c r="P73">
        <v>19</v>
      </c>
      <c r="Q73" s="9">
        <v>44758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K72"/>
  <sheetViews>
    <sheetView view="pageBreakPreview" topLeftCell="A26" zoomScale="90" zoomScaleNormal="75" zoomScaleSheetLayoutView="90" workbookViewId="0">
      <selection activeCell="F7" sqref="F7:F39"/>
    </sheetView>
  </sheetViews>
  <sheetFormatPr defaultRowHeight="17.100000000000001" customHeight="1" x14ac:dyDescent="0.2"/>
  <cols>
    <col min="1" max="1" width="3.7109375" style="30" bestFit="1" customWidth="1"/>
    <col min="2" max="2" width="27" style="104" customWidth="1"/>
    <col min="3" max="3" width="10.28515625" style="66" customWidth="1"/>
    <col min="4" max="4" width="20" style="66" bestFit="1" customWidth="1"/>
    <col min="5" max="5" width="5.85546875" style="66" customWidth="1"/>
    <col min="6" max="6" width="10.7109375" style="106" customWidth="1"/>
    <col min="7" max="7" width="36.7109375" style="30" bestFit="1" customWidth="1"/>
    <col min="8" max="8" width="12" style="30" bestFit="1" customWidth="1"/>
    <col min="9" max="9" width="7.140625" style="106" bestFit="1" customWidth="1"/>
    <col min="10" max="10" width="4.7109375" style="30" customWidth="1"/>
    <col min="11" max="11" width="11.5703125" style="106" customWidth="1"/>
    <col min="12" max="16384" width="9.140625" style="30"/>
  </cols>
  <sheetData>
    <row r="1" spans="1:11" ht="17.100000000000001" customHeight="1" x14ac:dyDescent="0.2">
      <c r="A1" s="330" t="s">
        <v>312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11" ht="17.100000000000001" customHeight="1" x14ac:dyDescent="0.2">
      <c r="A2" s="331" t="s">
        <v>415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</row>
    <row r="3" spans="1:11" ht="17.100000000000001" customHeight="1" thickBot="1" x14ac:dyDescent="0.25">
      <c r="A3" s="67"/>
      <c r="B3" s="68"/>
      <c r="C3" s="69"/>
      <c r="D3" s="69"/>
      <c r="E3" s="69"/>
      <c r="F3" s="70"/>
      <c r="G3" s="67"/>
      <c r="H3" s="71"/>
      <c r="I3" s="332"/>
      <c r="J3" s="333"/>
      <c r="K3" s="333"/>
    </row>
    <row r="4" spans="1:11" s="67" customFormat="1" ht="17.100000000000001" customHeight="1" x14ac:dyDescent="0.2">
      <c r="A4" s="334" t="s">
        <v>313</v>
      </c>
      <c r="B4" s="336" t="s">
        <v>314</v>
      </c>
      <c r="C4" s="334" t="s">
        <v>315</v>
      </c>
      <c r="D4" s="338" t="s">
        <v>316</v>
      </c>
      <c r="E4" s="334" t="s">
        <v>317</v>
      </c>
      <c r="F4" s="339" t="s">
        <v>318</v>
      </c>
      <c r="G4" s="334" t="s">
        <v>319</v>
      </c>
      <c r="H4" s="72" t="s">
        <v>416</v>
      </c>
      <c r="I4" s="339" t="s">
        <v>321</v>
      </c>
      <c r="J4" s="339" t="s">
        <v>322</v>
      </c>
      <c r="K4" s="341" t="s">
        <v>323</v>
      </c>
    </row>
    <row r="5" spans="1:11" s="67" customFormat="1" ht="17.100000000000001" customHeight="1" x14ac:dyDescent="0.2">
      <c r="A5" s="335"/>
      <c r="B5" s="337"/>
      <c r="C5" s="335"/>
      <c r="D5" s="335"/>
      <c r="E5" s="335"/>
      <c r="F5" s="340"/>
      <c r="G5" s="335"/>
      <c r="H5" s="73" t="s">
        <v>417</v>
      </c>
      <c r="I5" s="340"/>
      <c r="J5" s="340"/>
      <c r="K5" s="342"/>
    </row>
    <row r="6" spans="1:11" ht="17.100000000000001" customHeight="1" x14ac:dyDescent="0.2">
      <c r="A6" s="321" t="s">
        <v>418</v>
      </c>
      <c r="B6" s="322"/>
      <c r="C6" s="322"/>
      <c r="D6" s="74"/>
      <c r="E6" s="75"/>
      <c r="F6" s="76"/>
      <c r="G6" s="75"/>
      <c r="H6" s="76"/>
      <c r="I6" s="76"/>
      <c r="J6" s="76"/>
      <c r="K6" s="77"/>
    </row>
    <row r="7" spans="1:11" ht="17.100000000000001" customHeight="1" x14ac:dyDescent="0.2">
      <c r="A7" s="26">
        <v>1</v>
      </c>
      <c r="B7" s="78" t="s">
        <v>419</v>
      </c>
      <c r="C7" s="79" t="s">
        <v>420</v>
      </c>
      <c r="D7" s="26" t="s">
        <v>421</v>
      </c>
      <c r="E7" s="26" t="s">
        <v>164</v>
      </c>
      <c r="F7" s="39" t="s">
        <v>422</v>
      </c>
      <c r="G7" s="42" t="s">
        <v>329</v>
      </c>
      <c r="H7" s="26" t="s">
        <v>249</v>
      </c>
      <c r="I7" s="39" t="s">
        <v>252</v>
      </c>
      <c r="J7" s="39" t="s">
        <v>330</v>
      </c>
      <c r="K7" s="29" t="s">
        <v>423</v>
      </c>
    </row>
    <row r="8" spans="1:11" ht="17.100000000000001" customHeight="1" x14ac:dyDescent="0.2">
      <c r="A8" s="305" t="s">
        <v>331</v>
      </c>
      <c r="B8" s="306"/>
      <c r="C8" s="306"/>
      <c r="D8" s="80"/>
      <c r="E8" s="26"/>
      <c r="F8" s="39"/>
      <c r="G8" s="78"/>
      <c r="H8" s="26"/>
      <c r="I8" s="26"/>
      <c r="J8" s="26"/>
      <c r="K8" s="29"/>
    </row>
    <row r="9" spans="1:11" s="10" customFormat="1" ht="17.100000000000001" customHeight="1" x14ac:dyDescent="0.2">
      <c r="A9" s="81">
        <v>2</v>
      </c>
      <c r="B9" s="82" t="s">
        <v>424</v>
      </c>
      <c r="C9" s="83" t="s">
        <v>425</v>
      </c>
      <c r="D9" s="34" t="s">
        <v>426</v>
      </c>
      <c r="E9" s="33" t="s">
        <v>168</v>
      </c>
      <c r="F9" s="41" t="s">
        <v>376</v>
      </c>
      <c r="G9" s="24" t="s">
        <v>335</v>
      </c>
      <c r="H9" s="54" t="s">
        <v>249</v>
      </c>
      <c r="I9" s="33">
        <v>2006</v>
      </c>
      <c r="J9" s="54" t="s">
        <v>330</v>
      </c>
      <c r="K9" s="51" t="s">
        <v>427</v>
      </c>
    </row>
    <row r="10" spans="1:11" ht="17.100000000000001" customHeight="1" x14ac:dyDescent="0.2">
      <c r="A10" s="84">
        <v>3</v>
      </c>
      <c r="B10" s="85" t="s">
        <v>428</v>
      </c>
      <c r="C10" s="26">
        <v>340017680</v>
      </c>
      <c r="D10" s="26" t="s">
        <v>429</v>
      </c>
      <c r="E10" s="26" t="s">
        <v>167</v>
      </c>
      <c r="F10" s="27" t="s">
        <v>354</v>
      </c>
      <c r="G10" s="78" t="s">
        <v>172</v>
      </c>
      <c r="H10" s="26" t="s">
        <v>255</v>
      </c>
      <c r="I10" s="26">
        <v>2001</v>
      </c>
      <c r="J10" s="26" t="s">
        <v>344</v>
      </c>
      <c r="K10" s="29" t="s">
        <v>430</v>
      </c>
    </row>
    <row r="11" spans="1:11" ht="17.100000000000001" customHeight="1" x14ac:dyDescent="0.2">
      <c r="A11" s="84">
        <v>4</v>
      </c>
      <c r="B11" s="78" t="s">
        <v>431</v>
      </c>
      <c r="C11" s="2">
        <v>340056664</v>
      </c>
      <c r="D11" s="26" t="s">
        <v>432</v>
      </c>
      <c r="E11" s="26" t="s">
        <v>194</v>
      </c>
      <c r="F11" s="39" t="s">
        <v>380</v>
      </c>
      <c r="G11" s="28" t="s">
        <v>172</v>
      </c>
      <c r="H11" s="26" t="s">
        <v>251</v>
      </c>
      <c r="I11" s="26">
        <v>1999</v>
      </c>
      <c r="J11" s="26" t="s">
        <v>330</v>
      </c>
      <c r="K11" s="29" t="s">
        <v>433</v>
      </c>
    </row>
    <row r="12" spans="1:11" ht="17.100000000000001" customHeight="1" x14ac:dyDescent="0.2">
      <c r="A12" s="26">
        <v>5</v>
      </c>
      <c r="B12" s="85" t="s">
        <v>434</v>
      </c>
      <c r="C12" s="26">
        <v>340019331</v>
      </c>
      <c r="D12" s="26" t="s">
        <v>435</v>
      </c>
      <c r="E12" s="26" t="s">
        <v>197</v>
      </c>
      <c r="F12" s="27" t="s">
        <v>403</v>
      </c>
      <c r="G12" s="78" t="s">
        <v>172</v>
      </c>
      <c r="H12" s="26" t="s">
        <v>251</v>
      </c>
      <c r="I12" s="26">
        <v>1998</v>
      </c>
      <c r="J12" s="26" t="s">
        <v>344</v>
      </c>
      <c r="K12" s="86" t="s">
        <v>436</v>
      </c>
    </row>
    <row r="13" spans="1:11" ht="17.100000000000001" customHeight="1" x14ac:dyDescent="0.2">
      <c r="A13" s="305" t="s">
        <v>282</v>
      </c>
      <c r="B13" s="306"/>
      <c r="C13" s="306"/>
      <c r="D13" s="80"/>
      <c r="E13" s="26"/>
      <c r="F13" s="39"/>
      <c r="G13" s="78"/>
      <c r="H13" s="26"/>
      <c r="I13" s="26"/>
      <c r="J13" s="26"/>
      <c r="K13" s="29"/>
    </row>
    <row r="14" spans="1:11" ht="17.100000000000001" customHeight="1" x14ac:dyDescent="0.2">
      <c r="A14" s="84">
        <v>6</v>
      </c>
      <c r="B14" s="85" t="s">
        <v>437</v>
      </c>
      <c r="C14" s="87" t="s">
        <v>438</v>
      </c>
      <c r="D14" s="39" t="s">
        <v>439</v>
      </c>
      <c r="E14" s="26" t="s">
        <v>168</v>
      </c>
      <c r="F14" s="79" t="s">
        <v>376</v>
      </c>
      <c r="G14" s="43" t="s">
        <v>363</v>
      </c>
      <c r="H14" s="26" t="s">
        <v>249</v>
      </c>
      <c r="I14" s="26">
        <v>2001</v>
      </c>
      <c r="J14" s="26" t="s">
        <v>344</v>
      </c>
      <c r="K14" s="88" t="s">
        <v>440</v>
      </c>
    </row>
    <row r="15" spans="1:11" ht="17.100000000000001" customHeight="1" x14ac:dyDescent="0.2">
      <c r="A15" s="84">
        <v>7</v>
      </c>
      <c r="B15" s="85" t="s">
        <v>441</v>
      </c>
      <c r="C15" s="26">
        <v>340014685</v>
      </c>
      <c r="D15" s="26" t="s">
        <v>442</v>
      </c>
      <c r="E15" s="26" t="s">
        <v>168</v>
      </c>
      <c r="F15" s="39" t="s">
        <v>443</v>
      </c>
      <c r="G15" s="78" t="s">
        <v>172</v>
      </c>
      <c r="H15" s="26" t="s">
        <v>249</v>
      </c>
      <c r="I15" s="26">
        <v>1992</v>
      </c>
      <c r="J15" s="26" t="s">
        <v>330</v>
      </c>
      <c r="K15" s="29" t="s">
        <v>444</v>
      </c>
    </row>
    <row r="16" spans="1:11" ht="17.100000000000001" customHeight="1" x14ac:dyDescent="0.2">
      <c r="A16" s="84">
        <v>8</v>
      </c>
      <c r="B16" s="85" t="s">
        <v>445</v>
      </c>
      <c r="C16" s="26">
        <v>340059449</v>
      </c>
      <c r="D16" s="26" t="s">
        <v>446</v>
      </c>
      <c r="E16" s="33" t="s">
        <v>166</v>
      </c>
      <c r="F16" s="37" t="s">
        <v>367</v>
      </c>
      <c r="G16" s="43" t="s">
        <v>350</v>
      </c>
      <c r="H16" s="33" t="s">
        <v>248</v>
      </c>
      <c r="I16" s="33">
        <v>2019</v>
      </c>
      <c r="J16" s="26" t="s">
        <v>330</v>
      </c>
      <c r="K16" s="29" t="s">
        <v>447</v>
      </c>
    </row>
    <row r="17" spans="1:11" ht="17.100000000000001" customHeight="1" x14ac:dyDescent="0.2">
      <c r="A17" s="84">
        <v>9</v>
      </c>
      <c r="B17" s="85" t="s">
        <v>448</v>
      </c>
      <c r="C17" s="39" t="s">
        <v>449</v>
      </c>
      <c r="D17" s="27" t="s">
        <v>450</v>
      </c>
      <c r="E17" s="39" t="s">
        <v>166</v>
      </c>
      <c r="F17" s="79" t="s">
        <v>358</v>
      </c>
      <c r="G17" s="24" t="s">
        <v>172</v>
      </c>
      <c r="H17" s="89" t="s">
        <v>248</v>
      </c>
      <c r="I17" s="79">
        <v>2021</v>
      </c>
      <c r="J17" s="89" t="s">
        <v>344</v>
      </c>
      <c r="K17" s="88" t="s">
        <v>451</v>
      </c>
    </row>
    <row r="18" spans="1:11" ht="17.100000000000001" customHeight="1" x14ac:dyDescent="0.2">
      <c r="A18" s="305" t="s">
        <v>283</v>
      </c>
      <c r="B18" s="306"/>
      <c r="C18" s="306"/>
      <c r="D18" s="80"/>
      <c r="E18" s="26"/>
      <c r="F18" s="39"/>
      <c r="G18" s="78"/>
      <c r="H18" s="26"/>
      <c r="I18" s="26"/>
      <c r="J18" s="26"/>
      <c r="K18" s="29"/>
    </row>
    <row r="19" spans="1:11" ht="17.100000000000001" customHeight="1" x14ac:dyDescent="0.2">
      <c r="A19" s="84">
        <v>10</v>
      </c>
      <c r="B19" s="85" t="s">
        <v>452</v>
      </c>
      <c r="C19" s="90" t="s">
        <v>453</v>
      </c>
      <c r="D19" s="39" t="s">
        <v>454</v>
      </c>
      <c r="E19" s="26" t="s">
        <v>167</v>
      </c>
      <c r="F19" s="79" t="s">
        <v>328</v>
      </c>
      <c r="G19" s="43" t="s">
        <v>363</v>
      </c>
      <c r="H19" s="26" t="s">
        <v>249</v>
      </c>
      <c r="I19" s="26">
        <v>2008</v>
      </c>
      <c r="J19" s="26" t="s">
        <v>330</v>
      </c>
      <c r="K19" s="88" t="s">
        <v>455</v>
      </c>
    </row>
    <row r="20" spans="1:11" ht="17.100000000000001" customHeight="1" x14ac:dyDescent="0.2">
      <c r="A20" s="84">
        <v>11</v>
      </c>
      <c r="B20" s="85" t="s">
        <v>456</v>
      </c>
      <c r="C20" s="26">
        <v>340060059</v>
      </c>
      <c r="D20" s="26" t="s">
        <v>457</v>
      </c>
      <c r="E20" s="26" t="s">
        <v>166</v>
      </c>
      <c r="F20" s="39" t="s">
        <v>354</v>
      </c>
      <c r="G20" s="43" t="s">
        <v>350</v>
      </c>
      <c r="H20" s="33" t="s">
        <v>248</v>
      </c>
      <c r="I20" s="26">
        <v>2020</v>
      </c>
      <c r="J20" s="26" t="s">
        <v>330</v>
      </c>
      <c r="K20" s="29" t="s">
        <v>458</v>
      </c>
    </row>
    <row r="21" spans="1:11" ht="17.100000000000001" customHeight="1" x14ac:dyDescent="0.2">
      <c r="A21" s="84">
        <v>12</v>
      </c>
      <c r="B21" s="85" t="s">
        <v>459</v>
      </c>
      <c r="C21" s="39" t="s">
        <v>460</v>
      </c>
      <c r="D21" s="27" t="s">
        <v>461</v>
      </c>
      <c r="E21" s="39" t="s">
        <v>169</v>
      </c>
      <c r="F21" s="91" t="s">
        <v>370</v>
      </c>
      <c r="G21" s="24" t="s">
        <v>172</v>
      </c>
      <c r="H21" s="89" t="s">
        <v>255</v>
      </c>
      <c r="I21" s="79">
        <v>2016</v>
      </c>
      <c r="J21" s="89" t="s">
        <v>344</v>
      </c>
      <c r="K21" s="88" t="s">
        <v>462</v>
      </c>
    </row>
    <row r="22" spans="1:11" ht="17.100000000000001" customHeight="1" x14ac:dyDescent="0.2">
      <c r="A22" s="305" t="s">
        <v>284</v>
      </c>
      <c r="B22" s="306"/>
      <c r="C22" s="306"/>
      <c r="D22" s="80"/>
      <c r="E22" s="26"/>
      <c r="F22" s="39"/>
      <c r="G22" s="78"/>
      <c r="H22" s="26"/>
      <c r="I22" s="26"/>
      <c r="J22" s="26"/>
      <c r="K22" s="29"/>
    </row>
    <row r="23" spans="1:11" ht="17.100000000000001" customHeight="1" x14ac:dyDescent="0.2">
      <c r="A23" s="84">
        <v>13</v>
      </c>
      <c r="B23" s="44" t="s">
        <v>463</v>
      </c>
      <c r="C23" s="92" t="s">
        <v>464</v>
      </c>
      <c r="D23" s="39" t="s">
        <v>465</v>
      </c>
      <c r="E23" s="26" t="s">
        <v>167</v>
      </c>
      <c r="F23" s="79" t="s">
        <v>338</v>
      </c>
      <c r="G23" s="43" t="s">
        <v>363</v>
      </c>
      <c r="H23" s="26" t="s">
        <v>249</v>
      </c>
      <c r="I23" s="26">
        <v>2009</v>
      </c>
      <c r="J23" s="26" t="s">
        <v>330</v>
      </c>
      <c r="K23" s="88" t="s">
        <v>466</v>
      </c>
    </row>
    <row r="24" spans="1:11" ht="17.100000000000001" customHeight="1" x14ac:dyDescent="0.2">
      <c r="A24" s="84">
        <v>14</v>
      </c>
      <c r="B24" s="85" t="s">
        <v>467</v>
      </c>
      <c r="C24" s="26">
        <v>340059630</v>
      </c>
      <c r="D24" s="26" t="s">
        <v>468</v>
      </c>
      <c r="E24" s="33" t="s">
        <v>166</v>
      </c>
      <c r="F24" s="37" t="s">
        <v>367</v>
      </c>
      <c r="G24" s="43" t="s">
        <v>350</v>
      </c>
      <c r="H24" s="33" t="s">
        <v>248</v>
      </c>
      <c r="I24" s="33">
        <v>2019</v>
      </c>
      <c r="J24" s="26" t="s">
        <v>344</v>
      </c>
      <c r="K24" s="29" t="s">
        <v>469</v>
      </c>
    </row>
    <row r="25" spans="1:11" ht="17.100000000000001" customHeight="1" x14ac:dyDescent="0.2">
      <c r="A25" s="84">
        <v>15</v>
      </c>
      <c r="B25" s="85" t="s">
        <v>470</v>
      </c>
      <c r="C25" s="26">
        <v>340017150</v>
      </c>
      <c r="D25" s="26" t="s">
        <v>471</v>
      </c>
      <c r="E25" s="26" t="s">
        <v>166</v>
      </c>
      <c r="F25" s="39" t="s">
        <v>403</v>
      </c>
      <c r="G25" s="78" t="s">
        <v>172</v>
      </c>
      <c r="H25" s="26" t="s">
        <v>251</v>
      </c>
      <c r="I25" s="26">
        <v>1982</v>
      </c>
      <c r="J25" s="26" t="s">
        <v>344</v>
      </c>
      <c r="K25" s="29" t="s">
        <v>472</v>
      </c>
    </row>
    <row r="26" spans="1:11" ht="17.100000000000001" customHeight="1" x14ac:dyDescent="0.2">
      <c r="A26" s="305" t="s">
        <v>285</v>
      </c>
      <c r="B26" s="306"/>
      <c r="C26" s="306"/>
      <c r="D26" s="80"/>
      <c r="E26" s="26"/>
      <c r="F26" s="39"/>
      <c r="G26" s="78"/>
      <c r="H26" s="26"/>
      <c r="I26" s="26"/>
      <c r="J26" s="26"/>
      <c r="K26" s="29"/>
    </row>
    <row r="27" spans="1:11" ht="17.100000000000001" customHeight="1" x14ac:dyDescent="0.2">
      <c r="A27" s="84">
        <v>16</v>
      </c>
      <c r="B27" s="78" t="s">
        <v>473</v>
      </c>
      <c r="C27" s="2">
        <v>340058939</v>
      </c>
      <c r="D27" s="26" t="s">
        <v>474</v>
      </c>
      <c r="E27" s="34" t="s">
        <v>166</v>
      </c>
      <c r="F27" s="34" t="s">
        <v>349</v>
      </c>
      <c r="G27" s="43" t="s">
        <v>350</v>
      </c>
      <c r="H27" s="93" t="s">
        <v>248</v>
      </c>
      <c r="I27" s="93">
        <v>2018</v>
      </c>
      <c r="J27" s="93" t="s">
        <v>344</v>
      </c>
      <c r="K27" s="51" t="s">
        <v>475</v>
      </c>
    </row>
    <row r="28" spans="1:11" ht="17.100000000000001" customHeight="1" x14ac:dyDescent="0.2">
      <c r="A28" s="84">
        <v>17</v>
      </c>
      <c r="B28" s="85" t="s">
        <v>476</v>
      </c>
      <c r="C28" s="39" t="s">
        <v>477</v>
      </c>
      <c r="D28" s="27" t="s">
        <v>478</v>
      </c>
      <c r="E28" s="39" t="s">
        <v>169</v>
      </c>
      <c r="F28" s="91" t="s">
        <v>370</v>
      </c>
      <c r="G28" s="24" t="s">
        <v>172</v>
      </c>
      <c r="H28" s="89" t="s">
        <v>255</v>
      </c>
      <c r="I28" s="79">
        <v>2017</v>
      </c>
      <c r="J28" s="89" t="s">
        <v>330</v>
      </c>
      <c r="K28" s="94" t="s">
        <v>479</v>
      </c>
    </row>
    <row r="29" spans="1:11" ht="17.100000000000001" customHeight="1" x14ac:dyDescent="0.2">
      <c r="A29" s="305" t="s">
        <v>388</v>
      </c>
      <c r="B29" s="306"/>
      <c r="C29" s="306"/>
      <c r="D29" s="80"/>
      <c r="E29" s="26"/>
      <c r="F29" s="39"/>
      <c r="G29" s="78"/>
      <c r="H29" s="26"/>
      <c r="I29" s="26"/>
      <c r="J29" s="26"/>
      <c r="K29" s="29"/>
    </row>
    <row r="30" spans="1:11" s="95" customFormat="1" ht="17.100000000000001" customHeight="1" x14ac:dyDescent="0.2">
      <c r="A30" s="84">
        <v>18</v>
      </c>
      <c r="B30" s="85" t="s">
        <v>480</v>
      </c>
      <c r="C30" s="39" t="s">
        <v>481</v>
      </c>
      <c r="D30" s="39" t="s">
        <v>482</v>
      </c>
      <c r="E30" s="39" t="s">
        <v>168</v>
      </c>
      <c r="F30" s="79" t="s">
        <v>380</v>
      </c>
      <c r="G30" s="43" t="s">
        <v>392</v>
      </c>
      <c r="H30" s="89" t="s">
        <v>246</v>
      </c>
      <c r="I30" s="79">
        <v>2017</v>
      </c>
      <c r="J30" s="89" t="s">
        <v>344</v>
      </c>
      <c r="K30" s="88" t="s">
        <v>483</v>
      </c>
    </row>
    <row r="31" spans="1:11" ht="17.100000000000001" customHeight="1" x14ac:dyDescent="0.2">
      <c r="A31" s="305" t="s">
        <v>397</v>
      </c>
      <c r="B31" s="306"/>
      <c r="C31" s="306"/>
      <c r="D31" s="80"/>
      <c r="E31" s="39"/>
      <c r="F31" s="26"/>
      <c r="G31" s="78"/>
      <c r="H31" s="78"/>
      <c r="I31" s="26"/>
      <c r="J31" s="78"/>
      <c r="K31" s="96"/>
    </row>
    <row r="32" spans="1:11" ht="17.100000000000001" customHeight="1" x14ac:dyDescent="0.2">
      <c r="A32" s="84">
        <v>19</v>
      </c>
      <c r="B32" s="85" t="s">
        <v>484</v>
      </c>
      <c r="C32" s="39" t="s">
        <v>485</v>
      </c>
      <c r="D32" s="39" t="s">
        <v>486</v>
      </c>
      <c r="E32" s="39" t="s">
        <v>168</v>
      </c>
      <c r="F32" s="91" t="s">
        <v>487</v>
      </c>
      <c r="G32" s="43" t="s">
        <v>488</v>
      </c>
      <c r="H32" s="26" t="s">
        <v>251</v>
      </c>
      <c r="I32" s="26">
        <v>1986</v>
      </c>
      <c r="J32" s="26" t="s">
        <v>330</v>
      </c>
      <c r="K32" s="94" t="s">
        <v>489</v>
      </c>
    </row>
    <row r="33" spans="1:11" ht="17.100000000000001" customHeight="1" x14ac:dyDescent="0.2">
      <c r="A33" s="84">
        <v>20</v>
      </c>
      <c r="B33" s="44" t="s">
        <v>490</v>
      </c>
      <c r="C33" s="26">
        <v>340014684</v>
      </c>
      <c r="D33" s="26" t="s">
        <v>491</v>
      </c>
      <c r="E33" s="26" t="s">
        <v>165</v>
      </c>
      <c r="F33" s="39" t="s">
        <v>492</v>
      </c>
      <c r="G33" s="78" t="s">
        <v>493</v>
      </c>
      <c r="H33" s="26" t="s">
        <v>251</v>
      </c>
      <c r="I33" s="26">
        <v>1989</v>
      </c>
      <c r="J33" s="26" t="s">
        <v>330</v>
      </c>
      <c r="K33" s="29" t="s">
        <v>494</v>
      </c>
    </row>
    <row r="34" spans="1:11" ht="17.100000000000001" customHeight="1" x14ac:dyDescent="0.2">
      <c r="A34" s="84">
        <v>21</v>
      </c>
      <c r="B34" s="44" t="s">
        <v>495</v>
      </c>
      <c r="C34" s="26">
        <v>340018927</v>
      </c>
      <c r="D34" s="26" t="s">
        <v>496</v>
      </c>
      <c r="E34" s="26" t="s">
        <v>166</v>
      </c>
      <c r="F34" s="39" t="s">
        <v>497</v>
      </c>
      <c r="G34" s="43" t="s">
        <v>498</v>
      </c>
      <c r="H34" s="26" t="s">
        <v>251</v>
      </c>
      <c r="I34" s="26">
        <v>2002</v>
      </c>
      <c r="J34" s="26" t="s">
        <v>330</v>
      </c>
      <c r="K34" s="29" t="s">
        <v>499</v>
      </c>
    </row>
    <row r="35" spans="1:11" ht="17.100000000000001" customHeight="1" x14ac:dyDescent="0.2">
      <c r="A35" s="84">
        <v>22</v>
      </c>
      <c r="B35" s="44" t="s">
        <v>500</v>
      </c>
      <c r="C35" s="26">
        <v>340013490</v>
      </c>
      <c r="D35" s="26" t="s">
        <v>501</v>
      </c>
      <c r="E35" s="26" t="s">
        <v>165</v>
      </c>
      <c r="F35" s="39" t="s">
        <v>487</v>
      </c>
      <c r="G35" s="78" t="s">
        <v>502</v>
      </c>
      <c r="H35" s="26" t="s">
        <v>251</v>
      </c>
      <c r="I35" s="26">
        <v>1991</v>
      </c>
      <c r="J35" s="26" t="s">
        <v>330</v>
      </c>
      <c r="K35" s="29" t="s">
        <v>503</v>
      </c>
    </row>
    <row r="36" spans="1:11" ht="17.100000000000001" customHeight="1" x14ac:dyDescent="0.2">
      <c r="A36" s="84">
        <v>23</v>
      </c>
      <c r="B36" s="44" t="s">
        <v>504</v>
      </c>
      <c r="C36" s="26">
        <v>340019480</v>
      </c>
      <c r="D36" s="26" t="s">
        <v>505</v>
      </c>
      <c r="E36" s="26" t="s">
        <v>197</v>
      </c>
      <c r="F36" s="27" t="s">
        <v>328</v>
      </c>
      <c r="G36" s="78" t="s">
        <v>506</v>
      </c>
      <c r="H36" s="26" t="s">
        <v>251</v>
      </c>
      <c r="I36" s="26">
        <v>1993</v>
      </c>
      <c r="J36" s="26" t="s">
        <v>330</v>
      </c>
      <c r="K36" s="86" t="s">
        <v>507</v>
      </c>
    </row>
    <row r="37" spans="1:11" ht="17.100000000000001" customHeight="1" x14ac:dyDescent="0.2">
      <c r="A37" s="84">
        <v>24</v>
      </c>
      <c r="B37" s="44" t="s">
        <v>508</v>
      </c>
      <c r="C37" s="97">
        <v>340053023</v>
      </c>
      <c r="D37" s="26" t="s">
        <v>509</v>
      </c>
      <c r="E37" s="26" t="s">
        <v>197</v>
      </c>
      <c r="F37" s="39" t="s">
        <v>406</v>
      </c>
      <c r="G37" s="78" t="s">
        <v>510</v>
      </c>
      <c r="H37" s="26" t="s">
        <v>251</v>
      </c>
      <c r="I37" s="26">
        <v>2000</v>
      </c>
      <c r="J37" s="26" t="s">
        <v>344</v>
      </c>
      <c r="K37" s="86" t="s">
        <v>511</v>
      </c>
    </row>
    <row r="38" spans="1:11" ht="17.100000000000001" customHeight="1" x14ac:dyDescent="0.2">
      <c r="A38" s="84">
        <v>25</v>
      </c>
      <c r="B38" s="44" t="s">
        <v>512</v>
      </c>
      <c r="C38" s="4" t="s">
        <v>513</v>
      </c>
      <c r="D38" s="39" t="s">
        <v>514</v>
      </c>
      <c r="E38" s="26" t="s">
        <v>167</v>
      </c>
      <c r="F38" s="79" t="s">
        <v>338</v>
      </c>
      <c r="G38" s="78" t="s">
        <v>515</v>
      </c>
      <c r="H38" s="26" t="s">
        <v>249</v>
      </c>
      <c r="I38" s="26">
        <v>2004</v>
      </c>
      <c r="J38" s="26" t="s">
        <v>344</v>
      </c>
      <c r="K38" s="88" t="s">
        <v>516</v>
      </c>
    </row>
    <row r="39" spans="1:11" ht="17.100000000000001" customHeight="1" x14ac:dyDescent="0.2">
      <c r="A39" s="84">
        <v>26</v>
      </c>
      <c r="B39" s="56" t="s">
        <v>517</v>
      </c>
      <c r="C39" s="98">
        <v>340019570</v>
      </c>
      <c r="D39" s="89" t="s">
        <v>518</v>
      </c>
      <c r="E39" s="98" t="s">
        <v>197</v>
      </c>
      <c r="F39" s="99" t="s">
        <v>338</v>
      </c>
      <c r="G39" s="24" t="s">
        <v>519</v>
      </c>
      <c r="H39" s="98" t="s">
        <v>251</v>
      </c>
      <c r="I39" s="98">
        <v>1996</v>
      </c>
      <c r="J39" s="98" t="s">
        <v>330</v>
      </c>
      <c r="K39" s="100" t="s">
        <v>520</v>
      </c>
    </row>
    <row r="40" spans="1:11" ht="17.100000000000001" customHeight="1" x14ac:dyDescent="0.2">
      <c r="A40" s="84"/>
      <c r="B40" s="56"/>
      <c r="C40" s="98"/>
      <c r="D40" s="89"/>
      <c r="E40" s="98"/>
      <c r="F40" s="99"/>
      <c r="G40" s="24" t="s">
        <v>521</v>
      </c>
      <c r="H40" s="98"/>
      <c r="I40" s="98"/>
      <c r="J40" s="98"/>
      <c r="K40" s="100"/>
    </row>
    <row r="41" spans="1:11" ht="17.100000000000001" customHeight="1" x14ac:dyDescent="0.2">
      <c r="A41" s="84"/>
      <c r="B41" s="56"/>
      <c r="C41" s="98"/>
      <c r="D41" s="89"/>
      <c r="E41" s="98"/>
      <c r="F41" s="99"/>
      <c r="G41" s="24" t="s">
        <v>522</v>
      </c>
      <c r="H41" s="98"/>
      <c r="I41" s="98"/>
      <c r="J41" s="98"/>
      <c r="K41" s="100"/>
    </row>
    <row r="42" spans="1:11" ht="17.100000000000001" customHeight="1" x14ac:dyDescent="0.2">
      <c r="A42" s="84"/>
      <c r="B42" s="62"/>
      <c r="C42" s="98"/>
      <c r="D42" s="89"/>
      <c r="E42" s="98"/>
      <c r="F42" s="99"/>
      <c r="G42" s="24" t="s">
        <v>523</v>
      </c>
      <c r="H42" s="98"/>
      <c r="I42" s="98"/>
      <c r="J42" s="98"/>
      <c r="K42" s="100"/>
    </row>
    <row r="43" spans="1:11" ht="17.100000000000001" customHeight="1" x14ac:dyDescent="0.2">
      <c r="A43" s="101"/>
      <c r="B43" s="80"/>
      <c r="C43" s="80"/>
      <c r="D43" s="80"/>
      <c r="E43" s="39"/>
      <c r="F43" s="26"/>
      <c r="G43" s="78" t="s">
        <v>524</v>
      </c>
      <c r="H43" s="78"/>
      <c r="I43" s="26"/>
      <c r="J43" s="78"/>
      <c r="K43" s="96"/>
    </row>
    <row r="44" spans="1:11" ht="17.100000000000001" customHeight="1" x14ac:dyDescent="0.2">
      <c r="A44" s="101"/>
      <c r="B44" s="80"/>
      <c r="C44" s="80"/>
      <c r="D44" s="80"/>
      <c r="E44" s="39"/>
      <c r="F44" s="26"/>
      <c r="G44" s="78" t="s">
        <v>525</v>
      </c>
      <c r="H44" s="78"/>
      <c r="I44" s="26"/>
      <c r="J44" s="78"/>
      <c r="K44" s="96"/>
    </row>
    <row r="45" spans="1:11" ht="17.100000000000001" customHeight="1" x14ac:dyDescent="0.2">
      <c r="A45" s="101"/>
      <c r="B45" s="80"/>
      <c r="C45" s="80"/>
      <c r="D45" s="80"/>
      <c r="E45" s="39"/>
      <c r="F45" s="26"/>
      <c r="G45" s="78" t="s">
        <v>526</v>
      </c>
      <c r="H45" s="78"/>
      <c r="I45" s="26"/>
      <c r="J45" s="78"/>
      <c r="K45" s="96"/>
    </row>
    <row r="46" spans="1:11" ht="17.100000000000001" customHeight="1" x14ac:dyDescent="0.2">
      <c r="A46" s="101"/>
      <c r="B46" s="80"/>
      <c r="C46" s="80"/>
      <c r="D46" s="80"/>
      <c r="E46" s="39"/>
      <c r="F46" s="26"/>
      <c r="G46" s="78" t="s">
        <v>527</v>
      </c>
      <c r="H46" s="78"/>
      <c r="I46" s="26"/>
      <c r="J46" s="78"/>
      <c r="K46" s="96"/>
    </row>
    <row r="47" spans="1:11" ht="17.100000000000001" customHeight="1" x14ac:dyDescent="0.2">
      <c r="A47" s="101"/>
      <c r="B47" s="80"/>
      <c r="C47" s="80"/>
      <c r="D47" s="80"/>
      <c r="E47" s="39"/>
      <c r="F47" s="26"/>
      <c r="G47" s="78" t="s">
        <v>528</v>
      </c>
      <c r="H47" s="78"/>
      <c r="I47" s="26"/>
      <c r="J47" s="78"/>
      <c r="K47" s="96"/>
    </row>
    <row r="48" spans="1:11" ht="17.100000000000001" customHeight="1" x14ac:dyDescent="0.2">
      <c r="A48" s="101"/>
      <c r="B48" s="80"/>
      <c r="C48" s="80"/>
      <c r="D48" s="80"/>
      <c r="E48" s="39"/>
      <c r="F48" s="26"/>
      <c r="G48" s="78" t="s">
        <v>529</v>
      </c>
      <c r="H48" s="78"/>
      <c r="I48" s="26"/>
      <c r="J48" s="78"/>
      <c r="K48" s="96"/>
    </row>
    <row r="49" spans="1:11" ht="17.100000000000001" customHeight="1" x14ac:dyDescent="0.2">
      <c r="A49" s="101"/>
      <c r="B49" s="80"/>
      <c r="C49" s="80"/>
      <c r="D49" s="80"/>
      <c r="E49" s="39"/>
      <c r="F49" s="26"/>
      <c r="G49" s="78" t="s">
        <v>530</v>
      </c>
      <c r="H49" s="78"/>
      <c r="I49" s="26"/>
      <c r="J49" s="78"/>
      <c r="K49" s="96"/>
    </row>
    <row r="50" spans="1:11" ht="17.100000000000001" customHeight="1" x14ac:dyDescent="0.2">
      <c r="A50" s="101"/>
      <c r="B50" s="80"/>
      <c r="C50" s="80"/>
      <c r="D50" s="80"/>
      <c r="E50" s="39"/>
      <c r="F50" s="26"/>
      <c r="G50" s="78" t="s">
        <v>531</v>
      </c>
      <c r="H50" s="78"/>
      <c r="I50" s="26"/>
      <c r="J50" s="78"/>
      <c r="K50" s="96"/>
    </row>
    <row r="51" spans="1:11" ht="17.100000000000001" customHeight="1" x14ac:dyDescent="0.2">
      <c r="A51" s="80"/>
      <c r="B51" s="80"/>
      <c r="C51" s="80"/>
      <c r="D51" s="80"/>
      <c r="E51" s="39"/>
      <c r="F51" s="26"/>
      <c r="G51" s="78" t="s">
        <v>532</v>
      </c>
      <c r="H51" s="78"/>
      <c r="I51" s="26"/>
      <c r="J51" s="78"/>
      <c r="K51" s="96"/>
    </row>
    <row r="52" spans="1:11" s="103" customFormat="1" ht="17.100000000000001" customHeight="1" x14ac:dyDescent="0.2">
      <c r="A52" s="78"/>
      <c r="B52" s="78"/>
      <c r="C52" s="78"/>
      <c r="D52" s="78"/>
      <c r="E52" s="78"/>
      <c r="F52" s="26"/>
      <c r="G52" s="78" t="s">
        <v>533</v>
      </c>
      <c r="H52" s="78"/>
      <c r="I52" s="78"/>
      <c r="J52" s="78"/>
      <c r="K52" s="102"/>
    </row>
    <row r="53" spans="1:11" ht="17.100000000000001" customHeight="1" x14ac:dyDescent="0.2">
      <c r="A53" s="78"/>
      <c r="B53" s="78"/>
      <c r="C53" s="78"/>
      <c r="D53" s="78"/>
      <c r="E53" s="78"/>
      <c r="F53" s="26"/>
      <c r="G53" s="78" t="s">
        <v>534</v>
      </c>
      <c r="H53" s="78"/>
      <c r="I53" s="78"/>
      <c r="J53" s="78"/>
      <c r="K53" s="78"/>
    </row>
    <row r="54" spans="1:11" ht="17.100000000000001" customHeight="1" x14ac:dyDescent="0.2">
      <c r="A54" s="78"/>
      <c r="B54" s="85"/>
      <c r="C54" s="27"/>
      <c r="D54" s="27"/>
      <c r="E54" s="39"/>
      <c r="F54" s="26"/>
      <c r="G54" s="78" t="s">
        <v>535</v>
      </c>
      <c r="H54" s="78"/>
      <c r="I54" s="26"/>
      <c r="J54" s="78"/>
      <c r="K54" s="26"/>
    </row>
    <row r="56" spans="1:11" ht="17.100000000000001" customHeight="1" x14ac:dyDescent="0.2">
      <c r="C56" s="105"/>
      <c r="D56" s="105"/>
    </row>
    <row r="59" spans="1:11" ht="17.100000000000001" customHeight="1" x14ac:dyDescent="0.2">
      <c r="C59" s="105"/>
      <c r="D59" s="105"/>
    </row>
    <row r="72" spans="2:2" ht="17.100000000000001" customHeight="1" x14ac:dyDescent="0.2">
      <c r="B72" s="107"/>
    </row>
  </sheetData>
  <mergeCells count="21">
    <mergeCell ref="A18:C18"/>
    <mergeCell ref="A22:C22"/>
    <mergeCell ref="A26:C26"/>
    <mergeCell ref="A29:C29"/>
    <mergeCell ref="A31:C31"/>
    <mergeCell ref="A13:C13"/>
    <mergeCell ref="A1:K1"/>
    <mergeCell ref="A2:K2"/>
    <mergeCell ref="I3:K3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A6:C6"/>
    <mergeCell ref="A8:C8"/>
  </mergeCells>
  <printOptions horizontalCentered="1"/>
  <pageMargins left="0.17" right="0.2" top="0.6" bottom="0.26" header="0.52" footer="0.26"/>
  <pageSetup paperSize="9" scale="90" fitToHeight="2" orientation="landscape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K74"/>
  <sheetViews>
    <sheetView view="pageBreakPreview" topLeftCell="A19" zoomScale="98" zoomScaleNormal="75" zoomScaleSheetLayoutView="98" workbookViewId="0">
      <selection activeCell="A8" sqref="A8:K39"/>
    </sheetView>
  </sheetViews>
  <sheetFormatPr defaultRowHeight="17.100000000000001" customHeight="1" x14ac:dyDescent="0.2"/>
  <cols>
    <col min="1" max="1" width="4.28515625" style="30" customWidth="1"/>
    <col min="2" max="2" width="27.140625" style="106" customWidth="1"/>
    <col min="3" max="3" width="11.140625" style="66" customWidth="1"/>
    <col min="4" max="4" width="22.28515625" style="66" customWidth="1"/>
    <col min="5" max="5" width="5.28515625" style="66" customWidth="1"/>
    <col min="6" max="6" width="11.5703125" style="30" customWidth="1"/>
    <col min="7" max="7" width="32.85546875" style="30" bestFit="1" customWidth="1"/>
    <col min="8" max="8" width="13.140625" style="30" customWidth="1"/>
    <col min="9" max="9" width="7.7109375" style="106" customWidth="1"/>
    <col min="10" max="10" width="4.85546875" style="30" customWidth="1"/>
    <col min="11" max="11" width="11.7109375" style="106" customWidth="1"/>
    <col min="12" max="16384" width="9.140625" style="30"/>
  </cols>
  <sheetData>
    <row r="1" spans="1:11" ht="11.25" customHeight="1" x14ac:dyDescent="0.2"/>
    <row r="3" spans="1:11" ht="17.100000000000001" customHeight="1" x14ac:dyDescent="0.2">
      <c r="A3" s="330" t="s">
        <v>312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</row>
    <row r="4" spans="1:11" ht="16.5" customHeight="1" x14ac:dyDescent="0.2">
      <c r="A4" s="331" t="s">
        <v>536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</row>
    <row r="5" spans="1:11" ht="14.25" customHeight="1" thickBot="1" x14ac:dyDescent="0.25">
      <c r="A5" s="67"/>
      <c r="B5" s="70"/>
      <c r="C5" s="69"/>
      <c r="D5" s="69"/>
      <c r="E5" s="69"/>
      <c r="F5" s="67"/>
      <c r="G5" s="108"/>
      <c r="H5" s="71"/>
      <c r="I5" s="332"/>
      <c r="J5" s="333"/>
      <c r="K5" s="333"/>
    </row>
    <row r="6" spans="1:11" s="67" customFormat="1" ht="17.100000000000001" customHeight="1" x14ac:dyDescent="0.2">
      <c r="A6" s="334" t="s">
        <v>313</v>
      </c>
      <c r="B6" s="334" t="s">
        <v>314</v>
      </c>
      <c r="C6" s="334" t="s">
        <v>315</v>
      </c>
      <c r="D6" s="334" t="s">
        <v>316</v>
      </c>
      <c r="E6" s="334" t="s">
        <v>317</v>
      </c>
      <c r="F6" s="339" t="s">
        <v>318</v>
      </c>
      <c r="G6" s="334" t="s">
        <v>319</v>
      </c>
      <c r="H6" s="72" t="s">
        <v>416</v>
      </c>
      <c r="I6" s="339" t="s">
        <v>321</v>
      </c>
      <c r="J6" s="339" t="s">
        <v>322</v>
      </c>
      <c r="K6" s="341" t="s">
        <v>323</v>
      </c>
    </row>
    <row r="7" spans="1:11" s="67" customFormat="1" ht="17.100000000000001" customHeight="1" x14ac:dyDescent="0.2">
      <c r="A7" s="343"/>
      <c r="B7" s="343"/>
      <c r="C7" s="343"/>
      <c r="D7" s="343"/>
      <c r="E7" s="343"/>
      <c r="F7" s="344"/>
      <c r="G7" s="343"/>
      <c r="H7" s="109" t="s">
        <v>417</v>
      </c>
      <c r="I7" s="344"/>
      <c r="J7" s="344"/>
      <c r="K7" s="345"/>
    </row>
    <row r="8" spans="1:11" ht="15.95" customHeight="1" x14ac:dyDescent="0.2">
      <c r="A8" s="306" t="s">
        <v>537</v>
      </c>
      <c r="B8" s="306"/>
      <c r="C8" s="306"/>
      <c r="D8" s="80"/>
      <c r="E8" s="26"/>
      <c r="F8" s="39"/>
      <c r="G8" s="28"/>
      <c r="H8" s="26"/>
      <c r="I8" s="26"/>
      <c r="J8" s="26"/>
      <c r="K8" s="29"/>
    </row>
    <row r="9" spans="1:11" s="10" customFormat="1" ht="15.95" customHeight="1" x14ac:dyDescent="0.2">
      <c r="A9" s="31">
        <v>1</v>
      </c>
      <c r="B9" s="32" t="s">
        <v>538</v>
      </c>
      <c r="C9" s="33">
        <v>340014248</v>
      </c>
      <c r="D9" s="33" t="s">
        <v>539</v>
      </c>
      <c r="E9" s="33" t="s">
        <v>164</v>
      </c>
      <c r="F9" s="34" t="s">
        <v>540</v>
      </c>
      <c r="G9" s="28" t="s">
        <v>329</v>
      </c>
      <c r="H9" s="33" t="s">
        <v>249</v>
      </c>
      <c r="I9" s="33">
        <v>1992</v>
      </c>
      <c r="J9" s="33" t="s">
        <v>330</v>
      </c>
      <c r="K9" s="35" t="s">
        <v>541</v>
      </c>
    </row>
    <row r="10" spans="1:11" ht="15.95" customHeight="1" x14ac:dyDescent="0.2">
      <c r="A10" s="306" t="s">
        <v>331</v>
      </c>
      <c r="B10" s="306"/>
      <c r="C10" s="306"/>
      <c r="D10" s="80"/>
      <c r="E10" s="26"/>
      <c r="F10" s="39"/>
      <c r="G10" s="28"/>
      <c r="H10" s="26"/>
      <c r="I10" s="26"/>
      <c r="J10" s="26"/>
      <c r="K10" s="29"/>
    </row>
    <row r="11" spans="1:11" ht="15.95" customHeight="1" x14ac:dyDescent="0.2">
      <c r="A11" s="26">
        <v>2</v>
      </c>
      <c r="B11" s="78" t="s">
        <v>542</v>
      </c>
      <c r="C11" s="26">
        <v>340016219</v>
      </c>
      <c r="D11" s="26" t="s">
        <v>543</v>
      </c>
      <c r="E11" s="26" t="s">
        <v>168</v>
      </c>
      <c r="F11" s="39" t="s">
        <v>544</v>
      </c>
      <c r="G11" s="28" t="s">
        <v>335</v>
      </c>
      <c r="H11" s="26" t="s">
        <v>248</v>
      </c>
      <c r="I11" s="26">
        <v>2001</v>
      </c>
      <c r="J11" s="26" t="s">
        <v>344</v>
      </c>
      <c r="K11" s="29" t="s">
        <v>545</v>
      </c>
    </row>
    <row r="12" spans="1:11" ht="15.95" customHeight="1" x14ac:dyDescent="0.2">
      <c r="A12" s="26">
        <v>3</v>
      </c>
      <c r="B12" s="78" t="s">
        <v>546</v>
      </c>
      <c r="C12" s="26">
        <v>340059361</v>
      </c>
      <c r="D12" s="26" t="s">
        <v>547</v>
      </c>
      <c r="E12" s="26" t="s">
        <v>166</v>
      </c>
      <c r="F12" s="39" t="s">
        <v>548</v>
      </c>
      <c r="G12" s="28" t="s">
        <v>172</v>
      </c>
      <c r="H12" s="26" t="s">
        <v>249</v>
      </c>
      <c r="I12" s="26">
        <v>2016</v>
      </c>
      <c r="J12" s="26" t="s">
        <v>330</v>
      </c>
      <c r="K12" s="29" t="s">
        <v>549</v>
      </c>
    </row>
    <row r="13" spans="1:11" ht="15.95" customHeight="1" x14ac:dyDescent="0.2">
      <c r="A13" s="306" t="s">
        <v>282</v>
      </c>
      <c r="B13" s="306"/>
      <c r="C13" s="306"/>
      <c r="D13" s="80"/>
      <c r="E13" s="26"/>
      <c r="F13" s="39"/>
      <c r="G13" s="28"/>
      <c r="H13" s="26"/>
      <c r="I13" s="26"/>
      <c r="J13" s="26"/>
      <c r="K13" s="29"/>
    </row>
    <row r="14" spans="1:11" s="110" customFormat="1" ht="15.95" customHeight="1" x14ac:dyDescent="0.2">
      <c r="A14" s="26">
        <v>4</v>
      </c>
      <c r="B14" s="78" t="s">
        <v>550</v>
      </c>
      <c r="C14" s="26">
        <v>340055841</v>
      </c>
      <c r="D14" s="26" t="s">
        <v>551</v>
      </c>
      <c r="E14" s="26" t="s">
        <v>167</v>
      </c>
      <c r="F14" s="39" t="s">
        <v>354</v>
      </c>
      <c r="G14" s="43" t="s">
        <v>350</v>
      </c>
      <c r="H14" s="26" t="s">
        <v>248</v>
      </c>
      <c r="I14" s="26">
        <v>2011</v>
      </c>
      <c r="J14" s="26" t="s">
        <v>344</v>
      </c>
      <c r="K14" s="29" t="s">
        <v>256</v>
      </c>
    </row>
    <row r="15" spans="1:11" s="110" customFormat="1" ht="15.95" customHeight="1" x14ac:dyDescent="0.2">
      <c r="A15" s="26">
        <v>5</v>
      </c>
      <c r="B15" s="78" t="s">
        <v>552</v>
      </c>
      <c r="C15" s="26">
        <v>340053022</v>
      </c>
      <c r="D15" s="26" t="s">
        <v>553</v>
      </c>
      <c r="E15" s="26" t="s">
        <v>194</v>
      </c>
      <c r="F15" s="27" t="s">
        <v>376</v>
      </c>
      <c r="G15" s="85" t="s">
        <v>172</v>
      </c>
      <c r="H15" s="39" t="s">
        <v>251</v>
      </c>
      <c r="I15" s="39" t="s">
        <v>385</v>
      </c>
      <c r="J15" s="39" t="s">
        <v>330</v>
      </c>
      <c r="K15" s="86" t="s">
        <v>554</v>
      </c>
    </row>
    <row r="16" spans="1:11" ht="15.95" customHeight="1" x14ac:dyDescent="0.2">
      <c r="A16" s="306" t="s">
        <v>283</v>
      </c>
      <c r="B16" s="306"/>
      <c r="C16" s="306"/>
      <c r="D16" s="80"/>
      <c r="E16" s="26"/>
      <c r="F16" s="39"/>
      <c r="G16" s="28"/>
      <c r="H16" s="26"/>
      <c r="I16" s="26"/>
      <c r="J16" s="26"/>
      <c r="K16" s="29"/>
    </row>
    <row r="17" spans="1:11" ht="15.95" customHeight="1" x14ac:dyDescent="0.2">
      <c r="A17" s="84">
        <v>6</v>
      </c>
      <c r="B17" s="78" t="s">
        <v>555</v>
      </c>
      <c r="C17" s="26">
        <v>340011053</v>
      </c>
      <c r="D17" s="26" t="s">
        <v>556</v>
      </c>
      <c r="E17" s="26" t="s">
        <v>168</v>
      </c>
      <c r="F17" s="27" t="s">
        <v>540</v>
      </c>
      <c r="G17" s="43" t="s">
        <v>363</v>
      </c>
      <c r="H17" s="26" t="s">
        <v>249</v>
      </c>
      <c r="I17" s="26">
        <v>2010</v>
      </c>
      <c r="J17" s="26" t="s">
        <v>330</v>
      </c>
      <c r="K17" s="29" t="s">
        <v>557</v>
      </c>
    </row>
    <row r="18" spans="1:11" ht="15.95" customHeight="1" x14ac:dyDescent="0.2">
      <c r="A18" s="306" t="s">
        <v>284</v>
      </c>
      <c r="B18" s="306"/>
      <c r="C18" s="306"/>
      <c r="D18" s="80"/>
      <c r="E18" s="26"/>
      <c r="F18" s="39"/>
      <c r="G18" s="28"/>
      <c r="H18" s="26"/>
      <c r="I18" s="26"/>
      <c r="J18" s="26"/>
      <c r="K18" s="29"/>
    </row>
    <row r="19" spans="1:11" ht="17.100000000000001" customHeight="1" x14ac:dyDescent="0.2">
      <c r="A19" s="84">
        <v>7</v>
      </c>
      <c r="B19" s="44" t="s">
        <v>558</v>
      </c>
      <c r="C19" s="39" t="s">
        <v>559</v>
      </c>
      <c r="D19" s="39" t="s">
        <v>560</v>
      </c>
      <c r="E19" s="39" t="s">
        <v>167</v>
      </c>
      <c r="F19" s="91" t="s">
        <v>354</v>
      </c>
      <c r="G19" s="43" t="s">
        <v>363</v>
      </c>
      <c r="H19" s="26" t="s">
        <v>249</v>
      </c>
      <c r="I19" s="26">
        <v>2009</v>
      </c>
      <c r="J19" s="26" t="s">
        <v>330</v>
      </c>
      <c r="K19" s="94" t="s">
        <v>561</v>
      </c>
    </row>
    <row r="20" spans="1:11" s="110" customFormat="1" ht="15.95" customHeight="1" x14ac:dyDescent="0.2">
      <c r="A20" s="111">
        <v>8</v>
      </c>
      <c r="B20" s="24" t="s">
        <v>562</v>
      </c>
      <c r="C20" s="26">
        <v>340059633</v>
      </c>
      <c r="D20" s="26" t="s">
        <v>563</v>
      </c>
      <c r="E20" s="26" t="s">
        <v>166</v>
      </c>
      <c r="F20" s="27" t="s">
        <v>367</v>
      </c>
      <c r="G20" s="43" t="s">
        <v>350</v>
      </c>
      <c r="H20" s="39" t="s">
        <v>248</v>
      </c>
      <c r="I20" s="27" t="s">
        <v>262</v>
      </c>
      <c r="J20" s="39" t="s">
        <v>330</v>
      </c>
      <c r="K20" s="29" t="s">
        <v>564</v>
      </c>
    </row>
    <row r="21" spans="1:11" ht="15.95" customHeight="1" x14ac:dyDescent="0.2">
      <c r="A21" s="306" t="s">
        <v>285</v>
      </c>
      <c r="B21" s="306"/>
      <c r="C21" s="306"/>
      <c r="D21" s="80"/>
      <c r="E21" s="26"/>
      <c r="F21" s="39"/>
      <c r="G21" s="28"/>
      <c r="H21" s="26"/>
      <c r="I21" s="26"/>
      <c r="J21" s="26"/>
      <c r="K21" s="29"/>
    </row>
    <row r="22" spans="1:11" ht="15.95" customHeight="1" x14ac:dyDescent="0.2">
      <c r="A22" s="26">
        <v>9</v>
      </c>
      <c r="B22" s="85" t="s">
        <v>565</v>
      </c>
      <c r="C22" s="39" t="s">
        <v>566</v>
      </c>
      <c r="D22" s="39" t="s">
        <v>567</v>
      </c>
      <c r="E22" s="39" t="s">
        <v>167</v>
      </c>
      <c r="F22" s="79" t="s">
        <v>354</v>
      </c>
      <c r="G22" s="43" t="s">
        <v>363</v>
      </c>
      <c r="H22" s="26" t="s">
        <v>249</v>
      </c>
      <c r="I22" s="26">
        <v>2012</v>
      </c>
      <c r="J22" s="26" t="s">
        <v>344</v>
      </c>
      <c r="K22" s="96" t="s">
        <v>568</v>
      </c>
    </row>
    <row r="23" spans="1:11" ht="15.95" customHeight="1" x14ac:dyDescent="0.2">
      <c r="A23" s="26">
        <v>10</v>
      </c>
      <c r="B23" s="85" t="s">
        <v>569</v>
      </c>
      <c r="C23" s="39" t="s">
        <v>570</v>
      </c>
      <c r="D23" s="39" t="s">
        <v>571</v>
      </c>
      <c r="E23" s="26" t="s">
        <v>166</v>
      </c>
      <c r="F23" s="79" t="s">
        <v>354</v>
      </c>
      <c r="G23" s="43" t="s">
        <v>350</v>
      </c>
      <c r="H23" s="26" t="s">
        <v>248</v>
      </c>
      <c r="I23" s="26">
        <v>2020</v>
      </c>
      <c r="J23" s="26" t="s">
        <v>344</v>
      </c>
      <c r="K23" s="94" t="s">
        <v>572</v>
      </c>
    </row>
    <row r="24" spans="1:11" ht="15.95" customHeight="1" x14ac:dyDescent="0.2">
      <c r="A24" s="26">
        <v>11</v>
      </c>
      <c r="B24" s="78" t="s">
        <v>573</v>
      </c>
      <c r="C24" s="26">
        <v>340060496</v>
      </c>
      <c r="D24" s="79" t="s">
        <v>574</v>
      </c>
      <c r="E24" s="26" t="s">
        <v>166</v>
      </c>
      <c r="F24" s="27" t="s">
        <v>358</v>
      </c>
      <c r="G24" s="28" t="s">
        <v>172</v>
      </c>
      <c r="H24" s="26" t="s">
        <v>248</v>
      </c>
      <c r="I24" s="26">
        <v>2021</v>
      </c>
      <c r="J24" s="26" t="s">
        <v>330</v>
      </c>
      <c r="K24" s="86" t="s">
        <v>575</v>
      </c>
    </row>
    <row r="25" spans="1:11" ht="15.95" customHeight="1" x14ac:dyDescent="0.2">
      <c r="A25" s="306" t="s">
        <v>388</v>
      </c>
      <c r="B25" s="306"/>
      <c r="C25" s="306"/>
      <c r="D25" s="80"/>
      <c r="E25" s="26"/>
      <c r="F25" s="39"/>
      <c r="G25" s="28"/>
      <c r="H25" s="26"/>
      <c r="I25" s="26"/>
      <c r="J25" s="26"/>
      <c r="K25" s="29"/>
    </row>
    <row r="26" spans="1:11" ht="15.95" customHeight="1" x14ac:dyDescent="0.2">
      <c r="A26" s="26">
        <v>12</v>
      </c>
      <c r="B26" s="78" t="s">
        <v>576</v>
      </c>
      <c r="C26" s="26">
        <v>340017338</v>
      </c>
      <c r="D26" s="26" t="s">
        <v>577</v>
      </c>
      <c r="E26" s="26" t="s">
        <v>168</v>
      </c>
      <c r="F26" s="39" t="s">
        <v>578</v>
      </c>
      <c r="G26" s="112" t="s">
        <v>392</v>
      </c>
      <c r="H26" s="26" t="s">
        <v>248</v>
      </c>
      <c r="I26" s="26">
        <v>2004</v>
      </c>
      <c r="J26" s="26" t="s">
        <v>344</v>
      </c>
      <c r="K26" s="29" t="s">
        <v>579</v>
      </c>
    </row>
    <row r="27" spans="1:11" ht="15.95" customHeight="1" x14ac:dyDescent="0.2">
      <c r="A27" s="26">
        <v>13</v>
      </c>
      <c r="B27" s="78" t="s">
        <v>580</v>
      </c>
      <c r="C27" s="26">
        <v>340060588</v>
      </c>
      <c r="D27" s="79" t="s">
        <v>581</v>
      </c>
      <c r="E27" s="26" t="s">
        <v>166</v>
      </c>
      <c r="F27" s="27" t="s">
        <v>358</v>
      </c>
      <c r="G27" s="28" t="s">
        <v>172</v>
      </c>
      <c r="H27" s="26" t="s">
        <v>248</v>
      </c>
      <c r="I27" s="26">
        <v>2021</v>
      </c>
      <c r="J27" s="26" t="s">
        <v>344</v>
      </c>
      <c r="K27" s="86" t="s">
        <v>582</v>
      </c>
    </row>
    <row r="28" spans="1:11" ht="15.95" customHeight="1" x14ac:dyDescent="0.2">
      <c r="A28" s="306" t="s">
        <v>397</v>
      </c>
      <c r="B28" s="306"/>
      <c r="C28" s="306"/>
      <c r="D28" s="80"/>
      <c r="E28" s="26"/>
      <c r="F28" s="39"/>
      <c r="G28" s="28"/>
      <c r="H28" s="26"/>
      <c r="I28" s="26"/>
      <c r="J28" s="26"/>
      <c r="K28" s="29"/>
    </row>
    <row r="29" spans="1:11" ht="15.95" customHeight="1" x14ac:dyDescent="0.2">
      <c r="A29" s="26">
        <v>14</v>
      </c>
      <c r="B29" s="24" t="s">
        <v>583</v>
      </c>
      <c r="C29" s="26">
        <v>340015574</v>
      </c>
      <c r="D29" s="26" t="s">
        <v>584</v>
      </c>
      <c r="E29" s="26" t="s">
        <v>165</v>
      </c>
      <c r="F29" s="39" t="s">
        <v>403</v>
      </c>
      <c r="G29" s="112" t="s">
        <v>585</v>
      </c>
      <c r="H29" s="26" t="s">
        <v>249</v>
      </c>
      <c r="I29" s="26">
        <v>2020</v>
      </c>
      <c r="J29" s="26" t="s">
        <v>330</v>
      </c>
      <c r="K29" s="29" t="s">
        <v>586</v>
      </c>
    </row>
    <row r="30" spans="1:11" ht="15.95" customHeight="1" x14ac:dyDescent="0.2">
      <c r="A30" s="26">
        <v>15</v>
      </c>
      <c r="B30" s="24" t="s">
        <v>587</v>
      </c>
      <c r="C30" s="26">
        <v>340018883</v>
      </c>
      <c r="D30" s="26" t="s">
        <v>588</v>
      </c>
      <c r="E30" s="26" t="s">
        <v>165</v>
      </c>
      <c r="F30" s="39" t="s">
        <v>406</v>
      </c>
      <c r="G30" s="43" t="s">
        <v>589</v>
      </c>
      <c r="H30" s="39" t="s">
        <v>249</v>
      </c>
      <c r="I30" s="39" t="s">
        <v>262</v>
      </c>
      <c r="J30" s="39" t="s">
        <v>330</v>
      </c>
      <c r="K30" s="29" t="s">
        <v>590</v>
      </c>
    </row>
    <row r="31" spans="1:11" ht="15.95" customHeight="1" x14ac:dyDescent="0.2">
      <c r="A31" s="26">
        <v>16</v>
      </c>
      <c r="B31" s="44" t="s">
        <v>591</v>
      </c>
      <c r="C31" s="39" t="s">
        <v>592</v>
      </c>
      <c r="D31" s="39" t="s">
        <v>593</v>
      </c>
      <c r="E31" s="39" t="s">
        <v>165</v>
      </c>
      <c r="F31" s="91" t="s">
        <v>413</v>
      </c>
      <c r="G31" s="112" t="s">
        <v>594</v>
      </c>
      <c r="H31" s="26" t="s">
        <v>249</v>
      </c>
      <c r="I31" s="26">
        <v>2018</v>
      </c>
      <c r="J31" s="26" t="s">
        <v>330</v>
      </c>
      <c r="K31" s="88" t="s">
        <v>595</v>
      </c>
    </row>
    <row r="32" spans="1:11" ht="15.95" customHeight="1" x14ac:dyDescent="0.2">
      <c r="A32" s="26">
        <v>17</v>
      </c>
      <c r="B32" s="24" t="s">
        <v>596</v>
      </c>
      <c r="C32" s="79" t="s">
        <v>597</v>
      </c>
      <c r="D32" s="26" t="s">
        <v>598</v>
      </c>
      <c r="E32" s="26" t="s">
        <v>165</v>
      </c>
      <c r="F32" s="27" t="s">
        <v>544</v>
      </c>
      <c r="G32" s="112" t="s">
        <v>599</v>
      </c>
      <c r="H32" s="26" t="s">
        <v>251</v>
      </c>
      <c r="I32" s="26">
        <v>1986</v>
      </c>
      <c r="J32" s="26" t="s">
        <v>330</v>
      </c>
      <c r="K32" s="29" t="s">
        <v>600</v>
      </c>
    </row>
    <row r="33" spans="1:11" ht="15.95" customHeight="1" x14ac:dyDescent="0.2">
      <c r="A33" s="26">
        <v>18</v>
      </c>
      <c r="B33" s="44" t="s">
        <v>601</v>
      </c>
      <c r="C33" s="26">
        <v>340056655</v>
      </c>
      <c r="D33" s="26" t="s">
        <v>602</v>
      </c>
      <c r="E33" s="26" t="s">
        <v>194</v>
      </c>
      <c r="F33" s="39" t="s">
        <v>380</v>
      </c>
      <c r="G33" s="28" t="s">
        <v>603</v>
      </c>
      <c r="H33" s="26" t="s">
        <v>251</v>
      </c>
      <c r="I33" s="26">
        <v>1985</v>
      </c>
      <c r="J33" s="26" t="s">
        <v>330</v>
      </c>
      <c r="K33" s="29" t="s">
        <v>604</v>
      </c>
    </row>
    <row r="34" spans="1:11" ht="15.95" customHeight="1" x14ac:dyDescent="0.2">
      <c r="A34" s="26"/>
      <c r="B34" s="24"/>
      <c r="C34" s="26"/>
      <c r="D34" s="26"/>
      <c r="E34" s="26"/>
      <c r="F34" s="27"/>
      <c r="G34" s="28" t="s">
        <v>605</v>
      </c>
      <c r="H34" s="26"/>
      <c r="I34" s="26"/>
      <c r="J34" s="26"/>
      <c r="K34" s="29"/>
    </row>
    <row r="35" spans="1:11" ht="15.95" customHeight="1" x14ac:dyDescent="0.2">
      <c r="A35" s="80"/>
      <c r="B35" s="80"/>
      <c r="C35" s="80"/>
      <c r="D35" s="80"/>
      <c r="E35" s="26"/>
      <c r="F35" s="39"/>
      <c r="G35" s="85" t="s">
        <v>606</v>
      </c>
      <c r="H35" s="26"/>
      <c r="I35" s="26"/>
      <c r="J35" s="26"/>
      <c r="K35" s="29"/>
    </row>
    <row r="36" spans="1:11" ht="15.95" customHeight="1" x14ac:dyDescent="0.2">
      <c r="A36" s="78"/>
      <c r="B36" s="78"/>
      <c r="C36" s="78"/>
      <c r="D36" s="78"/>
      <c r="E36" s="78"/>
      <c r="F36" s="78"/>
      <c r="G36" s="78" t="s">
        <v>607</v>
      </c>
      <c r="H36" s="78"/>
      <c r="I36" s="78"/>
      <c r="J36" s="78"/>
      <c r="K36" s="102"/>
    </row>
    <row r="37" spans="1:11" s="103" customFormat="1" ht="15.95" customHeight="1" x14ac:dyDescent="0.2">
      <c r="A37" s="78"/>
      <c r="B37" s="78"/>
      <c r="C37" s="78"/>
      <c r="D37" s="78"/>
      <c r="E37" s="78"/>
      <c r="F37" s="78"/>
      <c r="G37" s="28" t="s">
        <v>608</v>
      </c>
      <c r="H37" s="78"/>
      <c r="I37" s="78"/>
      <c r="J37" s="78"/>
      <c r="K37" s="102"/>
    </row>
    <row r="38" spans="1:11" ht="15.95" customHeight="1" x14ac:dyDescent="0.2">
      <c r="A38" s="307" t="s">
        <v>410</v>
      </c>
      <c r="B38" s="308"/>
      <c r="C38" s="78"/>
      <c r="D38" s="78"/>
      <c r="E38" s="78"/>
      <c r="F38" s="78"/>
      <c r="G38" s="113" t="s">
        <v>609</v>
      </c>
      <c r="H38" s="78"/>
      <c r="I38" s="78"/>
      <c r="J38" s="78"/>
      <c r="K38" s="102"/>
    </row>
    <row r="39" spans="1:11" s="110" customFormat="1" ht="15.95" customHeight="1" x14ac:dyDescent="0.2">
      <c r="A39" s="26">
        <v>19</v>
      </c>
      <c r="B39" s="85" t="s">
        <v>610</v>
      </c>
      <c r="C39" s="26">
        <v>340020056</v>
      </c>
      <c r="D39" s="26" t="s">
        <v>611</v>
      </c>
      <c r="E39" s="26" t="s">
        <v>168</v>
      </c>
      <c r="F39" s="39" t="s">
        <v>612</v>
      </c>
      <c r="G39" s="85" t="s">
        <v>414</v>
      </c>
      <c r="H39" s="39" t="s">
        <v>248</v>
      </c>
      <c r="I39" s="39" t="s">
        <v>253</v>
      </c>
      <c r="J39" s="39" t="s">
        <v>330</v>
      </c>
      <c r="K39" s="29" t="s">
        <v>613</v>
      </c>
    </row>
    <row r="41" spans="1:11" ht="17.100000000000001" customHeight="1" x14ac:dyDescent="0.2">
      <c r="C41" s="105"/>
      <c r="D41" s="105"/>
    </row>
    <row r="42" spans="1:11" ht="17.100000000000001" customHeight="1" x14ac:dyDescent="0.2">
      <c r="C42" s="105"/>
      <c r="D42" s="105"/>
    </row>
    <row r="43" spans="1:11" ht="17.100000000000001" customHeight="1" x14ac:dyDescent="0.2">
      <c r="C43" s="105"/>
      <c r="D43" s="105"/>
    </row>
    <row r="44" spans="1:11" ht="17.100000000000001" customHeight="1" x14ac:dyDescent="0.2">
      <c r="C44" s="105"/>
      <c r="D44" s="105"/>
    </row>
    <row r="45" spans="1:11" ht="17.100000000000001" customHeight="1" x14ac:dyDescent="0.2">
      <c r="C45" s="105"/>
      <c r="D45" s="105"/>
    </row>
    <row r="47" spans="1:11" ht="17.100000000000001" customHeight="1" x14ac:dyDescent="0.2">
      <c r="B47" s="114"/>
      <c r="C47" s="105"/>
      <c r="D47" s="105"/>
    </row>
    <row r="48" spans="1:11" ht="17.100000000000001" customHeight="1" x14ac:dyDescent="0.2">
      <c r="C48" s="105"/>
      <c r="D48" s="105"/>
    </row>
    <row r="49" spans="3:4" ht="17.100000000000001" customHeight="1" x14ac:dyDescent="0.2">
      <c r="C49" s="105"/>
      <c r="D49" s="105"/>
    </row>
    <row r="50" spans="3:4" ht="17.100000000000001" customHeight="1" x14ac:dyDescent="0.2">
      <c r="C50" s="105"/>
      <c r="D50" s="105"/>
    </row>
    <row r="51" spans="3:4" ht="17.100000000000001" customHeight="1" x14ac:dyDescent="0.2">
      <c r="C51" s="105"/>
      <c r="D51" s="105"/>
    </row>
    <row r="52" spans="3:4" ht="17.100000000000001" customHeight="1" x14ac:dyDescent="0.2">
      <c r="C52" s="105"/>
      <c r="D52" s="105"/>
    </row>
    <row r="53" spans="3:4" ht="17.100000000000001" customHeight="1" x14ac:dyDescent="0.2">
      <c r="C53" s="105"/>
      <c r="D53" s="105"/>
    </row>
    <row r="56" spans="3:4" ht="17.100000000000001" customHeight="1" x14ac:dyDescent="0.2">
      <c r="C56" s="105"/>
      <c r="D56" s="105"/>
    </row>
    <row r="58" spans="3:4" ht="17.100000000000001" customHeight="1" x14ac:dyDescent="0.2">
      <c r="C58" s="105"/>
      <c r="D58" s="105"/>
    </row>
    <row r="61" spans="3:4" ht="17.100000000000001" customHeight="1" x14ac:dyDescent="0.2">
      <c r="C61" s="105"/>
      <c r="D61" s="105"/>
    </row>
    <row r="74" spans="2:2" ht="17.100000000000001" customHeight="1" x14ac:dyDescent="0.2">
      <c r="B74" s="115"/>
    </row>
  </sheetData>
  <mergeCells count="22">
    <mergeCell ref="A38:B38"/>
    <mergeCell ref="I6:I7"/>
    <mergeCell ref="J6:J7"/>
    <mergeCell ref="K6:K7"/>
    <mergeCell ref="A8:C8"/>
    <mergeCell ref="A10:C10"/>
    <mergeCell ref="A13:C13"/>
    <mergeCell ref="A16:C16"/>
    <mergeCell ref="A18:C18"/>
    <mergeCell ref="A21:C21"/>
    <mergeCell ref="A25:C25"/>
    <mergeCell ref="A28:C28"/>
    <mergeCell ref="A3:K3"/>
    <mergeCell ref="A4:K4"/>
    <mergeCell ref="I5:K5"/>
    <mergeCell ref="A6:A7"/>
    <mergeCell ref="B6:B7"/>
    <mergeCell ref="C6:C7"/>
    <mergeCell ref="D6:D7"/>
    <mergeCell ref="E6:E7"/>
    <mergeCell ref="F6:F7"/>
    <mergeCell ref="G6:G7"/>
  </mergeCells>
  <printOptions horizontalCentered="1"/>
  <pageMargins left="0.19685039370078741" right="0.19685039370078741" top="0.59055118110236227" bottom="0.35433070866141736" header="0.23622047244094491" footer="0.6692913385826772"/>
  <pageSetup paperSize="9" scale="90" orientation="landscape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K65"/>
  <sheetViews>
    <sheetView view="pageBreakPreview" topLeftCell="A19" zoomScaleNormal="75" zoomScaleSheetLayoutView="100" workbookViewId="0">
      <selection activeCell="A6" sqref="A6:K36"/>
    </sheetView>
  </sheetViews>
  <sheetFormatPr defaultRowHeight="17.100000000000001" customHeight="1" x14ac:dyDescent="0.2"/>
  <cols>
    <col min="1" max="1" width="4.7109375" style="10" customWidth="1"/>
    <col min="2" max="2" width="32.28515625" style="12" customWidth="1"/>
    <col min="3" max="3" width="10.7109375" style="65" customWidth="1"/>
    <col min="4" max="4" width="18" style="65" bestFit="1" customWidth="1"/>
    <col min="5" max="5" width="6.28515625" style="65" customWidth="1"/>
    <col min="6" max="6" width="10.7109375" style="12" customWidth="1"/>
    <col min="7" max="7" width="32.140625" style="10" bestFit="1" customWidth="1"/>
    <col min="8" max="8" width="15" style="10" customWidth="1"/>
    <col min="9" max="9" width="8.7109375" style="12" customWidth="1"/>
    <col min="10" max="10" width="5" style="10" customWidth="1"/>
    <col min="11" max="11" width="12.42578125" style="12" customWidth="1"/>
    <col min="12" max="16384" width="9.140625" style="10"/>
  </cols>
  <sheetData>
    <row r="1" spans="1:11" ht="17.100000000000001" customHeight="1" x14ac:dyDescent="0.2">
      <c r="A1" s="346" t="s">
        <v>312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</row>
    <row r="2" spans="1:11" ht="17.100000000000001" customHeight="1" x14ac:dyDescent="0.2">
      <c r="A2" s="347" t="s">
        <v>614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</row>
    <row r="3" spans="1:11" ht="17.100000000000001" customHeight="1" thickBot="1" x14ac:dyDescent="0.25">
      <c r="H3" s="13"/>
      <c r="I3" s="332"/>
      <c r="J3" s="333"/>
      <c r="K3" s="333"/>
    </row>
    <row r="4" spans="1:11" ht="17.100000000000001" customHeight="1" x14ac:dyDescent="0.2">
      <c r="A4" s="325" t="s">
        <v>313</v>
      </c>
      <c r="B4" s="325" t="s">
        <v>314</v>
      </c>
      <c r="C4" s="325" t="s">
        <v>315</v>
      </c>
      <c r="D4" s="325" t="s">
        <v>316</v>
      </c>
      <c r="E4" s="325" t="s">
        <v>317</v>
      </c>
      <c r="F4" s="323" t="s">
        <v>318</v>
      </c>
      <c r="G4" s="325" t="s">
        <v>319</v>
      </c>
      <c r="H4" s="15" t="s">
        <v>416</v>
      </c>
      <c r="I4" s="323" t="s">
        <v>321</v>
      </c>
      <c r="J4" s="323" t="s">
        <v>322</v>
      </c>
      <c r="K4" s="348" t="s">
        <v>323</v>
      </c>
    </row>
    <row r="5" spans="1:11" ht="17.100000000000001" customHeight="1" x14ac:dyDescent="0.2">
      <c r="A5" s="327"/>
      <c r="B5" s="327"/>
      <c r="C5" s="327"/>
      <c r="D5" s="327"/>
      <c r="E5" s="327"/>
      <c r="F5" s="324"/>
      <c r="G5" s="327"/>
      <c r="H5" s="116" t="s">
        <v>417</v>
      </c>
      <c r="I5" s="324"/>
      <c r="J5" s="324"/>
      <c r="K5" s="349"/>
    </row>
    <row r="6" spans="1:11" ht="17.100000000000001" customHeight="1" x14ac:dyDescent="0.2">
      <c r="A6" s="319" t="s">
        <v>615</v>
      </c>
      <c r="B6" s="320"/>
      <c r="C6" s="320"/>
      <c r="D6" s="117"/>
      <c r="E6" s="118"/>
      <c r="F6" s="119"/>
      <c r="G6" s="118"/>
      <c r="H6" s="118"/>
      <c r="I6" s="119"/>
      <c r="J6" s="118"/>
      <c r="K6" s="120"/>
    </row>
    <row r="7" spans="1:11" s="121" customFormat="1" ht="15" customHeight="1" x14ac:dyDescent="0.2">
      <c r="A7" s="84">
        <v>1</v>
      </c>
      <c r="B7" s="78" t="s">
        <v>616</v>
      </c>
      <c r="C7" s="26">
        <v>340015473</v>
      </c>
      <c r="D7" s="26" t="s">
        <v>617</v>
      </c>
      <c r="E7" s="26" t="s">
        <v>163</v>
      </c>
      <c r="F7" s="39" t="s">
        <v>618</v>
      </c>
      <c r="G7" s="43" t="s">
        <v>619</v>
      </c>
      <c r="H7" s="26" t="s">
        <v>246</v>
      </c>
      <c r="I7" s="26">
        <v>2011</v>
      </c>
      <c r="J7" s="26" t="s">
        <v>330</v>
      </c>
      <c r="K7" s="29" t="s">
        <v>620</v>
      </c>
    </row>
    <row r="8" spans="1:11" ht="17.100000000000001" customHeight="1" x14ac:dyDescent="0.2">
      <c r="A8" s="316" t="s">
        <v>331</v>
      </c>
      <c r="B8" s="317"/>
      <c r="C8" s="317"/>
      <c r="D8" s="122"/>
      <c r="E8" s="33"/>
      <c r="F8" s="34"/>
      <c r="G8" s="28"/>
      <c r="H8" s="33"/>
      <c r="I8" s="33"/>
      <c r="J8" s="33"/>
      <c r="K8" s="35"/>
    </row>
    <row r="9" spans="1:11" s="30" customFormat="1" ht="17.100000000000001" customHeight="1" x14ac:dyDescent="0.2">
      <c r="A9" s="84">
        <v>2</v>
      </c>
      <c r="B9" s="78" t="s">
        <v>621</v>
      </c>
      <c r="C9" s="26">
        <v>340017522</v>
      </c>
      <c r="D9" s="26" t="s">
        <v>622</v>
      </c>
      <c r="E9" s="26" t="s">
        <v>167</v>
      </c>
      <c r="F9" s="39" t="s">
        <v>403</v>
      </c>
      <c r="G9" s="62" t="s">
        <v>335</v>
      </c>
      <c r="H9" s="26" t="s">
        <v>246</v>
      </c>
      <c r="I9" s="26">
        <v>2016</v>
      </c>
      <c r="J9" s="26" t="s">
        <v>330</v>
      </c>
      <c r="K9" s="29" t="s">
        <v>623</v>
      </c>
    </row>
    <row r="10" spans="1:11" s="32" customFormat="1" ht="17.100000000000001" customHeight="1" x14ac:dyDescent="0.2">
      <c r="A10" s="23">
        <v>3</v>
      </c>
      <c r="B10" s="44" t="s">
        <v>624</v>
      </c>
      <c r="C10" s="123" t="s">
        <v>625</v>
      </c>
      <c r="D10" s="34" t="s">
        <v>626</v>
      </c>
      <c r="E10" s="34" t="s">
        <v>169</v>
      </c>
      <c r="F10" s="41" t="s">
        <v>422</v>
      </c>
      <c r="G10" s="43" t="s">
        <v>627</v>
      </c>
      <c r="H10" s="26" t="s">
        <v>251</v>
      </c>
      <c r="I10" s="33">
        <v>1999</v>
      </c>
      <c r="J10" s="62" t="s">
        <v>344</v>
      </c>
      <c r="K10" s="51" t="s">
        <v>628</v>
      </c>
    </row>
    <row r="11" spans="1:11" ht="17.100000000000001" customHeight="1" x14ac:dyDescent="0.2">
      <c r="A11" s="316" t="s">
        <v>629</v>
      </c>
      <c r="B11" s="317"/>
      <c r="C11" s="317"/>
      <c r="D11" s="122"/>
      <c r="E11" s="33"/>
      <c r="F11" s="34"/>
      <c r="G11" s="28"/>
      <c r="H11" s="33"/>
      <c r="I11" s="33"/>
      <c r="J11" s="33"/>
      <c r="K11" s="35"/>
    </row>
    <row r="12" spans="1:11" s="125" customFormat="1" ht="17.100000000000001" customHeight="1" x14ac:dyDescent="0.2">
      <c r="A12" s="23">
        <v>4</v>
      </c>
      <c r="B12" s="44" t="s">
        <v>630</v>
      </c>
      <c r="C12" s="124" t="s">
        <v>631</v>
      </c>
      <c r="D12" s="34" t="s">
        <v>632</v>
      </c>
      <c r="E12" s="34" t="s">
        <v>167</v>
      </c>
      <c r="F12" s="41" t="s">
        <v>354</v>
      </c>
      <c r="G12" s="43" t="s">
        <v>178</v>
      </c>
      <c r="H12" s="33" t="s">
        <v>249</v>
      </c>
      <c r="I12" s="33">
        <v>2003</v>
      </c>
      <c r="J12" s="33" t="s">
        <v>330</v>
      </c>
      <c r="K12" s="51" t="s">
        <v>633</v>
      </c>
    </row>
    <row r="13" spans="1:11" ht="17.100000000000001" customHeight="1" x14ac:dyDescent="0.2">
      <c r="A13" s="23">
        <v>5</v>
      </c>
      <c r="B13" s="44" t="s">
        <v>634</v>
      </c>
      <c r="C13" s="25">
        <v>340059527</v>
      </c>
      <c r="D13" s="54" t="s">
        <v>635</v>
      </c>
      <c r="E13" s="54" t="s">
        <v>166</v>
      </c>
      <c r="F13" s="126" t="s">
        <v>367</v>
      </c>
      <c r="G13" s="43" t="s">
        <v>350</v>
      </c>
      <c r="H13" s="54" t="s">
        <v>248</v>
      </c>
      <c r="I13" s="54">
        <v>2019</v>
      </c>
      <c r="J13" s="54" t="s">
        <v>344</v>
      </c>
      <c r="K13" s="57" t="s">
        <v>636</v>
      </c>
    </row>
    <row r="14" spans="1:11" ht="17.100000000000001" customHeight="1" x14ac:dyDescent="0.2">
      <c r="A14" s="316" t="s">
        <v>637</v>
      </c>
      <c r="B14" s="317"/>
      <c r="C14" s="317"/>
      <c r="D14" s="122"/>
      <c r="E14" s="33"/>
      <c r="F14" s="34"/>
      <c r="G14" s="28"/>
      <c r="H14" s="33"/>
      <c r="I14" s="33"/>
      <c r="J14" s="33"/>
      <c r="K14" s="35"/>
    </row>
    <row r="15" spans="1:11" s="110" customFormat="1" ht="15.95" customHeight="1" x14ac:dyDescent="0.2">
      <c r="A15" s="84">
        <v>6</v>
      </c>
      <c r="B15" s="24" t="s">
        <v>638</v>
      </c>
      <c r="C15" s="26">
        <v>340017520</v>
      </c>
      <c r="D15" s="26" t="s">
        <v>639</v>
      </c>
      <c r="E15" s="26" t="s">
        <v>168</v>
      </c>
      <c r="F15" s="27" t="s">
        <v>354</v>
      </c>
      <c r="G15" s="43" t="s">
        <v>363</v>
      </c>
      <c r="H15" s="39" t="s">
        <v>249</v>
      </c>
      <c r="I15" s="27" t="s">
        <v>259</v>
      </c>
      <c r="J15" s="39" t="s">
        <v>344</v>
      </c>
      <c r="K15" s="29" t="s">
        <v>640</v>
      </c>
    </row>
    <row r="16" spans="1:11" s="30" customFormat="1" ht="17.100000000000001" customHeight="1" x14ac:dyDescent="0.2">
      <c r="A16" s="84">
        <v>7</v>
      </c>
      <c r="B16" s="85" t="s">
        <v>641</v>
      </c>
      <c r="C16" s="127">
        <v>340056947</v>
      </c>
      <c r="D16" s="26" t="s">
        <v>642</v>
      </c>
      <c r="E16" s="26" t="s">
        <v>165</v>
      </c>
      <c r="F16" s="91" t="s">
        <v>380</v>
      </c>
      <c r="G16" s="43" t="s">
        <v>179</v>
      </c>
      <c r="H16" s="26" t="s">
        <v>248</v>
      </c>
      <c r="I16" s="26">
        <v>2013</v>
      </c>
      <c r="J16" s="26" t="s">
        <v>344</v>
      </c>
      <c r="K16" s="29" t="s">
        <v>643</v>
      </c>
    </row>
    <row r="17" spans="1:11" ht="17.100000000000001" customHeight="1" x14ac:dyDescent="0.2">
      <c r="A17" s="316" t="s">
        <v>644</v>
      </c>
      <c r="B17" s="317"/>
      <c r="C17" s="317"/>
      <c r="D17" s="122"/>
      <c r="E17" s="33"/>
      <c r="F17" s="34"/>
      <c r="G17" s="28"/>
      <c r="H17" s="33"/>
      <c r="I17" s="33"/>
      <c r="J17" s="33"/>
      <c r="K17" s="35"/>
    </row>
    <row r="18" spans="1:11" s="30" customFormat="1" ht="17.100000000000001" customHeight="1" x14ac:dyDescent="0.2">
      <c r="A18" s="84">
        <v>8</v>
      </c>
      <c r="B18" s="62" t="s">
        <v>645</v>
      </c>
      <c r="C18" s="39" t="s">
        <v>646</v>
      </c>
      <c r="D18" s="39" t="s">
        <v>647</v>
      </c>
      <c r="E18" s="39" t="s">
        <v>167</v>
      </c>
      <c r="F18" s="91" t="s">
        <v>328</v>
      </c>
      <c r="G18" s="43" t="s">
        <v>363</v>
      </c>
      <c r="H18" s="26" t="s">
        <v>248</v>
      </c>
      <c r="I18" s="26">
        <v>2011</v>
      </c>
      <c r="J18" s="26" t="s">
        <v>344</v>
      </c>
      <c r="K18" s="96" t="s">
        <v>648</v>
      </c>
    </row>
    <row r="19" spans="1:11" s="30" customFormat="1" ht="17.100000000000001" customHeight="1" x14ac:dyDescent="0.2">
      <c r="A19" s="84">
        <v>9</v>
      </c>
      <c r="B19" s="44" t="s">
        <v>649</v>
      </c>
      <c r="C19" s="90" t="s">
        <v>650</v>
      </c>
      <c r="D19" s="39" t="s">
        <v>651</v>
      </c>
      <c r="E19" s="26" t="s">
        <v>165</v>
      </c>
      <c r="F19" s="79" t="s">
        <v>578</v>
      </c>
      <c r="G19" s="43" t="s">
        <v>652</v>
      </c>
      <c r="H19" s="26" t="s">
        <v>249</v>
      </c>
      <c r="I19" s="26">
        <v>2010</v>
      </c>
      <c r="J19" s="26" t="s">
        <v>330</v>
      </c>
      <c r="K19" s="88" t="s">
        <v>653</v>
      </c>
    </row>
    <row r="20" spans="1:11" ht="17.100000000000001" customHeight="1" x14ac:dyDescent="0.2">
      <c r="A20" s="316" t="s">
        <v>285</v>
      </c>
      <c r="B20" s="317"/>
      <c r="C20" s="317"/>
      <c r="D20" s="122"/>
      <c r="E20" s="33"/>
      <c r="F20" s="34"/>
      <c r="G20" s="28"/>
      <c r="H20" s="33"/>
      <c r="I20" s="33"/>
      <c r="J20" s="33"/>
      <c r="K20" s="35"/>
    </row>
    <row r="21" spans="1:11" ht="17.100000000000001" customHeight="1" x14ac:dyDescent="0.2">
      <c r="A21" s="23">
        <v>10</v>
      </c>
      <c r="B21" s="24" t="s">
        <v>654</v>
      </c>
      <c r="C21" s="25">
        <v>340016150</v>
      </c>
      <c r="D21" s="54" t="s">
        <v>655</v>
      </c>
      <c r="E21" s="54" t="s">
        <v>168</v>
      </c>
      <c r="F21" s="55" t="s">
        <v>544</v>
      </c>
      <c r="G21" s="43" t="s">
        <v>363</v>
      </c>
      <c r="H21" s="54" t="s">
        <v>248</v>
      </c>
      <c r="I21" s="54">
        <v>2001</v>
      </c>
      <c r="J21" s="54" t="s">
        <v>344</v>
      </c>
      <c r="K21" s="57" t="s">
        <v>656</v>
      </c>
    </row>
    <row r="22" spans="1:11" ht="17.100000000000001" customHeight="1" x14ac:dyDescent="0.2">
      <c r="A22" s="23">
        <v>11</v>
      </c>
      <c r="B22" s="24" t="s">
        <v>657</v>
      </c>
      <c r="C22" s="25">
        <v>340057583</v>
      </c>
      <c r="D22" s="54" t="s">
        <v>658</v>
      </c>
      <c r="E22" s="26" t="s">
        <v>165</v>
      </c>
      <c r="F22" s="91" t="s">
        <v>403</v>
      </c>
      <c r="G22" s="58" t="s">
        <v>172</v>
      </c>
      <c r="H22" s="54" t="s">
        <v>248</v>
      </c>
      <c r="I22" s="54">
        <v>2015</v>
      </c>
      <c r="J22" s="128" t="s">
        <v>330</v>
      </c>
      <c r="K22" s="129" t="s">
        <v>659</v>
      </c>
    </row>
    <row r="23" spans="1:11" s="30" customFormat="1" ht="17.100000000000001" customHeight="1" x14ac:dyDescent="0.2">
      <c r="A23" s="84">
        <v>12</v>
      </c>
      <c r="B23" s="85" t="s">
        <v>660</v>
      </c>
      <c r="C23" s="127">
        <v>340060586</v>
      </c>
      <c r="D23" s="26" t="s">
        <v>661</v>
      </c>
      <c r="E23" s="26" t="s">
        <v>166</v>
      </c>
      <c r="F23" s="91" t="s">
        <v>358</v>
      </c>
      <c r="G23" s="24" t="s">
        <v>172</v>
      </c>
      <c r="H23" s="25" t="s">
        <v>248</v>
      </c>
      <c r="I23" s="26">
        <v>2021</v>
      </c>
      <c r="J23" s="26" t="s">
        <v>344</v>
      </c>
      <c r="K23" s="86" t="s">
        <v>662</v>
      </c>
    </row>
    <row r="24" spans="1:11" ht="17.100000000000001" customHeight="1" x14ac:dyDescent="0.2">
      <c r="A24" s="316" t="s">
        <v>663</v>
      </c>
      <c r="B24" s="317"/>
      <c r="C24" s="317"/>
      <c r="D24" s="122"/>
      <c r="E24" s="33"/>
      <c r="F24" s="34"/>
      <c r="G24" s="28"/>
      <c r="H24" s="33"/>
      <c r="I24" s="33"/>
      <c r="J24" s="33"/>
      <c r="K24" s="35"/>
    </row>
    <row r="25" spans="1:11" s="30" customFormat="1" ht="17.100000000000001" customHeight="1" x14ac:dyDescent="0.2">
      <c r="A25" s="84">
        <v>13</v>
      </c>
      <c r="B25" s="85" t="s">
        <v>664</v>
      </c>
      <c r="C25" s="127">
        <v>340060064</v>
      </c>
      <c r="D25" s="26" t="s">
        <v>665</v>
      </c>
      <c r="E25" s="26" t="s">
        <v>166</v>
      </c>
      <c r="F25" s="91" t="s">
        <v>354</v>
      </c>
      <c r="G25" s="43" t="s">
        <v>179</v>
      </c>
      <c r="H25" s="26" t="s">
        <v>248</v>
      </c>
      <c r="I25" s="26">
        <v>2020</v>
      </c>
      <c r="J25" s="26" t="s">
        <v>330</v>
      </c>
      <c r="K25" s="29" t="s">
        <v>666</v>
      </c>
    </row>
    <row r="26" spans="1:11" s="30" customFormat="1" ht="17.100000000000001" customHeight="1" x14ac:dyDescent="0.2">
      <c r="A26" s="84">
        <v>14</v>
      </c>
      <c r="B26" s="85" t="s">
        <v>667</v>
      </c>
      <c r="C26" s="127">
        <v>340060595</v>
      </c>
      <c r="D26" s="79" t="s">
        <v>668</v>
      </c>
      <c r="E26" s="26" t="s">
        <v>166</v>
      </c>
      <c r="F26" s="91" t="s">
        <v>358</v>
      </c>
      <c r="G26" s="24" t="s">
        <v>172</v>
      </c>
      <c r="H26" s="25" t="s">
        <v>248</v>
      </c>
      <c r="I26" s="26">
        <v>2021</v>
      </c>
      <c r="J26" s="26" t="s">
        <v>344</v>
      </c>
      <c r="K26" s="86" t="s">
        <v>669</v>
      </c>
    </row>
    <row r="27" spans="1:11" s="30" customFormat="1" ht="17.100000000000001" customHeight="1" x14ac:dyDescent="0.2">
      <c r="A27" s="84">
        <v>15</v>
      </c>
      <c r="B27" s="85" t="s">
        <v>670</v>
      </c>
      <c r="C27" s="127"/>
      <c r="D27" s="79" t="s">
        <v>671</v>
      </c>
      <c r="E27" s="26" t="s">
        <v>166</v>
      </c>
      <c r="F27" s="91" t="s">
        <v>349</v>
      </c>
      <c r="G27" s="43" t="s">
        <v>179</v>
      </c>
      <c r="H27" s="26" t="s">
        <v>248</v>
      </c>
      <c r="I27" s="26">
        <v>2018</v>
      </c>
      <c r="J27" s="26" t="s">
        <v>330</v>
      </c>
      <c r="K27" s="29" t="s">
        <v>672</v>
      </c>
    </row>
    <row r="28" spans="1:11" ht="17.100000000000001" customHeight="1" x14ac:dyDescent="0.2">
      <c r="A28" s="316" t="s">
        <v>397</v>
      </c>
      <c r="B28" s="317"/>
      <c r="C28" s="317"/>
      <c r="D28" s="122"/>
      <c r="E28" s="33"/>
      <c r="F28" s="34"/>
      <c r="G28" s="28"/>
      <c r="H28" s="33"/>
      <c r="I28" s="33"/>
      <c r="J28" s="33"/>
      <c r="K28" s="35"/>
    </row>
    <row r="29" spans="1:11" ht="17.100000000000001" customHeight="1" x14ac:dyDescent="0.2">
      <c r="A29" s="23">
        <v>16</v>
      </c>
      <c r="B29" s="24" t="s">
        <v>673</v>
      </c>
      <c r="C29" s="60">
        <v>340017146</v>
      </c>
      <c r="D29" s="33" t="s">
        <v>674</v>
      </c>
      <c r="E29" s="33" t="s">
        <v>167</v>
      </c>
      <c r="F29" s="34" t="s">
        <v>406</v>
      </c>
      <c r="G29" s="43" t="s">
        <v>675</v>
      </c>
      <c r="H29" s="26" t="s">
        <v>251</v>
      </c>
      <c r="I29" s="26">
        <v>1990</v>
      </c>
      <c r="J29" s="26" t="s">
        <v>330</v>
      </c>
      <c r="K29" s="35" t="s">
        <v>676</v>
      </c>
    </row>
    <row r="30" spans="1:11" s="125" customFormat="1" ht="17.100000000000001" customHeight="1" x14ac:dyDescent="0.2">
      <c r="A30" s="23">
        <v>17</v>
      </c>
      <c r="B30" s="44" t="s">
        <v>677</v>
      </c>
      <c r="C30" s="124" t="s">
        <v>678</v>
      </c>
      <c r="D30" s="34" t="s">
        <v>679</v>
      </c>
      <c r="E30" s="34" t="s">
        <v>166</v>
      </c>
      <c r="F30" s="46" t="s">
        <v>413</v>
      </c>
      <c r="G30" s="43" t="s">
        <v>680</v>
      </c>
      <c r="H30" s="26" t="s">
        <v>251</v>
      </c>
      <c r="I30" s="33">
        <v>1991</v>
      </c>
      <c r="J30" s="26" t="s">
        <v>330</v>
      </c>
      <c r="K30" s="130" t="s">
        <v>681</v>
      </c>
    </row>
    <row r="31" spans="1:11" ht="17.100000000000001" customHeight="1" x14ac:dyDescent="0.2">
      <c r="A31" s="23">
        <v>18</v>
      </c>
      <c r="B31" s="44" t="s">
        <v>682</v>
      </c>
      <c r="C31" s="124" t="s">
        <v>683</v>
      </c>
      <c r="D31" s="34" t="s">
        <v>684</v>
      </c>
      <c r="E31" s="34" t="s">
        <v>166</v>
      </c>
      <c r="F31" s="27" t="s">
        <v>328</v>
      </c>
      <c r="G31" s="43" t="s">
        <v>685</v>
      </c>
      <c r="H31" s="26" t="s">
        <v>251</v>
      </c>
      <c r="I31" s="33">
        <v>1995</v>
      </c>
      <c r="J31" s="26" t="s">
        <v>330</v>
      </c>
      <c r="K31" s="130" t="s">
        <v>686</v>
      </c>
    </row>
    <row r="32" spans="1:11" ht="17.100000000000001" customHeight="1" x14ac:dyDescent="0.2">
      <c r="A32" s="23">
        <v>19</v>
      </c>
      <c r="B32" s="44" t="s">
        <v>687</v>
      </c>
      <c r="C32" s="124" t="s">
        <v>688</v>
      </c>
      <c r="D32" s="34" t="s">
        <v>689</v>
      </c>
      <c r="E32" s="34" t="s">
        <v>165</v>
      </c>
      <c r="F32" s="46" t="s">
        <v>413</v>
      </c>
      <c r="G32" s="131" t="s">
        <v>690</v>
      </c>
      <c r="H32" s="33" t="s">
        <v>251</v>
      </c>
      <c r="I32" s="33">
        <v>1993</v>
      </c>
      <c r="J32" s="33" t="s">
        <v>330</v>
      </c>
      <c r="K32" s="130" t="s">
        <v>691</v>
      </c>
    </row>
    <row r="33" spans="1:11" s="132" customFormat="1" ht="17.100000000000001" customHeight="1" x14ac:dyDescent="0.2">
      <c r="A33" s="23">
        <v>20</v>
      </c>
      <c r="B33" s="78" t="s">
        <v>692</v>
      </c>
      <c r="C33" s="26">
        <v>340019333</v>
      </c>
      <c r="D33" s="26" t="s">
        <v>693</v>
      </c>
      <c r="E33" s="26" t="s">
        <v>197</v>
      </c>
      <c r="F33" s="39" t="s">
        <v>403</v>
      </c>
      <c r="G33" s="78" t="s">
        <v>694</v>
      </c>
      <c r="H33" s="26" t="s">
        <v>251</v>
      </c>
      <c r="I33" s="26">
        <v>2000</v>
      </c>
      <c r="J33" s="26" t="s">
        <v>330</v>
      </c>
      <c r="K33" s="29" t="s">
        <v>695</v>
      </c>
    </row>
    <row r="34" spans="1:11" ht="17.100000000000001" customHeight="1" x14ac:dyDescent="0.2">
      <c r="A34" s="23"/>
      <c r="B34" s="24"/>
      <c r="C34" s="25"/>
      <c r="D34" s="33"/>
      <c r="E34" s="33"/>
      <c r="F34" s="34"/>
      <c r="G34" s="78" t="s">
        <v>696</v>
      </c>
      <c r="H34" s="26"/>
      <c r="I34" s="26"/>
      <c r="J34" s="26"/>
      <c r="K34" s="35"/>
    </row>
    <row r="35" spans="1:11" s="30" customFormat="1" ht="17.100000000000001" customHeight="1" x14ac:dyDescent="0.2">
      <c r="A35" s="23"/>
      <c r="B35" s="78"/>
      <c r="C35" s="26"/>
      <c r="D35" s="26"/>
      <c r="E35" s="26"/>
      <c r="F35" s="39"/>
      <c r="G35" s="78" t="s">
        <v>697</v>
      </c>
      <c r="H35" s="26"/>
      <c r="I35" s="26"/>
      <c r="J35" s="26"/>
      <c r="K35" s="29"/>
    </row>
    <row r="36" spans="1:11" s="30" customFormat="1" ht="17.100000000000001" customHeight="1" x14ac:dyDescent="0.2">
      <c r="A36" s="23"/>
      <c r="B36" s="78"/>
      <c r="C36" s="26"/>
      <c r="D36" s="26"/>
      <c r="E36" s="26"/>
      <c r="F36" s="39"/>
      <c r="G36" s="113" t="s">
        <v>698</v>
      </c>
      <c r="H36" s="26"/>
      <c r="I36" s="26"/>
      <c r="J36" s="26"/>
      <c r="K36" s="29"/>
    </row>
    <row r="37" spans="1:11" ht="17.100000000000001" customHeight="1" x14ac:dyDescent="0.2">
      <c r="A37" s="30"/>
    </row>
    <row r="38" spans="1:11" ht="17.100000000000001" customHeight="1" x14ac:dyDescent="0.2">
      <c r="A38" s="30"/>
      <c r="B38" s="133"/>
      <c r="C38" s="64"/>
      <c r="D38" s="64"/>
    </row>
    <row r="39" spans="1:11" ht="17.100000000000001" customHeight="1" x14ac:dyDescent="0.2">
      <c r="A39" s="30"/>
      <c r="C39" s="64"/>
      <c r="D39" s="64"/>
    </row>
    <row r="40" spans="1:11" ht="17.100000000000001" customHeight="1" x14ac:dyDescent="0.2">
      <c r="A40" s="30"/>
      <c r="C40" s="64"/>
      <c r="D40" s="64"/>
    </row>
    <row r="41" spans="1:11" ht="17.100000000000001" customHeight="1" x14ac:dyDescent="0.2">
      <c r="A41" s="30"/>
      <c r="C41" s="64"/>
      <c r="D41" s="64"/>
    </row>
    <row r="42" spans="1:11" ht="17.100000000000001" customHeight="1" x14ac:dyDescent="0.2">
      <c r="A42" s="30"/>
      <c r="C42" s="64"/>
      <c r="D42" s="64"/>
    </row>
    <row r="43" spans="1:11" ht="17.100000000000001" customHeight="1" x14ac:dyDescent="0.2">
      <c r="A43" s="30"/>
      <c r="C43" s="64"/>
      <c r="D43" s="64"/>
    </row>
    <row r="44" spans="1:11" ht="17.100000000000001" customHeight="1" x14ac:dyDescent="0.2">
      <c r="A44" s="30"/>
      <c r="C44" s="64"/>
      <c r="D44" s="64"/>
    </row>
    <row r="45" spans="1:11" ht="17.100000000000001" customHeight="1" x14ac:dyDescent="0.2">
      <c r="A45" s="30"/>
    </row>
    <row r="46" spans="1:11" ht="17.100000000000001" customHeight="1" x14ac:dyDescent="0.2">
      <c r="A46" s="30"/>
    </row>
    <row r="47" spans="1:11" ht="17.100000000000001" customHeight="1" x14ac:dyDescent="0.2">
      <c r="A47" s="30"/>
      <c r="C47" s="64"/>
      <c r="D47" s="64"/>
    </row>
    <row r="48" spans="1:11" ht="17.100000000000001" customHeight="1" x14ac:dyDescent="0.2">
      <c r="A48" s="30"/>
    </row>
    <row r="49" spans="1:4" ht="17.100000000000001" customHeight="1" x14ac:dyDescent="0.2">
      <c r="A49" s="30"/>
      <c r="C49" s="64"/>
      <c r="D49" s="64"/>
    </row>
    <row r="50" spans="1:4" ht="17.100000000000001" customHeight="1" x14ac:dyDescent="0.2">
      <c r="A50" s="30"/>
    </row>
    <row r="51" spans="1:4" ht="17.100000000000001" customHeight="1" x14ac:dyDescent="0.2">
      <c r="A51" s="30"/>
    </row>
    <row r="52" spans="1:4" ht="17.100000000000001" customHeight="1" x14ac:dyDescent="0.2">
      <c r="A52" s="30"/>
      <c r="C52" s="64"/>
      <c r="D52" s="64"/>
    </row>
    <row r="53" spans="1:4" ht="17.100000000000001" customHeight="1" x14ac:dyDescent="0.2">
      <c r="A53" s="30"/>
    </row>
    <row r="54" spans="1:4" ht="17.100000000000001" customHeight="1" x14ac:dyDescent="0.2">
      <c r="A54" s="30"/>
    </row>
    <row r="55" spans="1:4" ht="17.100000000000001" customHeight="1" x14ac:dyDescent="0.2">
      <c r="A55" s="30"/>
    </row>
    <row r="56" spans="1:4" ht="17.100000000000001" customHeight="1" x14ac:dyDescent="0.2">
      <c r="A56" s="30"/>
    </row>
    <row r="57" spans="1:4" ht="17.100000000000001" customHeight="1" x14ac:dyDescent="0.2">
      <c r="A57" s="30"/>
    </row>
    <row r="58" spans="1:4" ht="17.100000000000001" customHeight="1" x14ac:dyDescent="0.2">
      <c r="A58" s="30"/>
    </row>
    <row r="59" spans="1:4" ht="17.100000000000001" customHeight="1" x14ac:dyDescent="0.2">
      <c r="A59" s="30"/>
    </row>
    <row r="60" spans="1:4" ht="17.100000000000001" customHeight="1" x14ac:dyDescent="0.2">
      <c r="A60" s="30"/>
    </row>
    <row r="61" spans="1:4" ht="17.100000000000001" customHeight="1" x14ac:dyDescent="0.2">
      <c r="A61" s="30"/>
    </row>
    <row r="62" spans="1:4" ht="17.100000000000001" customHeight="1" x14ac:dyDescent="0.2">
      <c r="A62" s="30"/>
    </row>
    <row r="63" spans="1:4" ht="17.100000000000001" customHeight="1" x14ac:dyDescent="0.2">
      <c r="A63" s="30"/>
    </row>
    <row r="64" spans="1:4" ht="17.100000000000001" customHeight="1" x14ac:dyDescent="0.2">
      <c r="A64" s="30"/>
    </row>
    <row r="65" spans="2:2" ht="17.100000000000001" customHeight="1" x14ac:dyDescent="0.2">
      <c r="B65" s="134"/>
    </row>
  </sheetData>
  <mergeCells count="21">
    <mergeCell ref="A14:C14"/>
    <mergeCell ref="A17:C17"/>
    <mergeCell ref="A20:C20"/>
    <mergeCell ref="A24:C24"/>
    <mergeCell ref="A28:C28"/>
    <mergeCell ref="A11:C11"/>
    <mergeCell ref="A1:K1"/>
    <mergeCell ref="A2:K2"/>
    <mergeCell ref="I3:K3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A6:C6"/>
    <mergeCell ref="A8:C8"/>
  </mergeCells>
  <printOptions horizontalCentered="1"/>
  <pageMargins left="0.28999999999999998" right="0.2" top="0.57999999999999996" bottom="0.53" header="1.36" footer="0.26"/>
  <pageSetup paperSize="9" scale="90" orientation="landscape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K71"/>
  <sheetViews>
    <sheetView view="pageBreakPreview" topLeftCell="A22" zoomScaleSheetLayoutView="100" workbookViewId="0">
      <selection activeCell="A6" sqref="A6:K34"/>
    </sheetView>
  </sheetViews>
  <sheetFormatPr defaultRowHeight="17.100000000000001" customHeight="1" x14ac:dyDescent="0.2"/>
  <cols>
    <col min="1" max="1" width="5.5703125" style="121" customWidth="1"/>
    <col min="2" max="2" width="30.140625" style="180" bestFit="1" customWidth="1"/>
    <col min="3" max="3" width="10.85546875" style="179" customWidth="1"/>
    <col min="4" max="4" width="18" style="179" bestFit="1" customWidth="1"/>
    <col min="5" max="5" width="5.85546875" style="179" bestFit="1" customWidth="1"/>
    <col min="6" max="6" width="10.85546875" style="121" customWidth="1"/>
    <col min="7" max="7" width="32.5703125" style="121" bestFit="1" customWidth="1"/>
    <col min="8" max="8" width="13.85546875" style="121" customWidth="1"/>
    <col min="9" max="9" width="8.85546875" style="180" bestFit="1" customWidth="1"/>
    <col min="10" max="10" width="4.42578125" style="121" customWidth="1"/>
    <col min="11" max="11" width="12.42578125" style="180" customWidth="1"/>
    <col min="12" max="16384" width="9.140625" style="121"/>
  </cols>
  <sheetData>
    <row r="1" spans="1:11" ht="17.100000000000001" customHeight="1" x14ac:dyDescent="0.2">
      <c r="A1" s="330" t="s">
        <v>312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11" s="135" customFormat="1" ht="17.100000000000001" customHeight="1" x14ac:dyDescent="0.2">
      <c r="A2" s="331" t="s">
        <v>699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</row>
    <row r="3" spans="1:11" s="30" customFormat="1" ht="17.100000000000001" customHeight="1" thickBot="1" x14ac:dyDescent="0.25">
      <c r="B3" s="106"/>
      <c r="C3" s="66"/>
      <c r="D3" s="66"/>
      <c r="E3" s="66"/>
      <c r="H3" s="136"/>
      <c r="I3" s="332"/>
      <c r="J3" s="333"/>
      <c r="K3" s="333"/>
    </row>
    <row r="4" spans="1:11" s="138" customFormat="1" ht="17.100000000000001" customHeight="1" x14ac:dyDescent="0.2">
      <c r="A4" s="350" t="s">
        <v>313</v>
      </c>
      <c r="B4" s="350" t="s">
        <v>314</v>
      </c>
      <c r="C4" s="350" t="s">
        <v>315</v>
      </c>
      <c r="D4" s="334" t="s">
        <v>316</v>
      </c>
      <c r="E4" s="350" t="s">
        <v>317</v>
      </c>
      <c r="F4" s="352" t="s">
        <v>318</v>
      </c>
      <c r="G4" s="350" t="s">
        <v>319</v>
      </c>
      <c r="H4" s="137" t="s">
        <v>320</v>
      </c>
      <c r="I4" s="352" t="s">
        <v>321</v>
      </c>
      <c r="J4" s="339" t="s">
        <v>322</v>
      </c>
      <c r="K4" s="354" t="s">
        <v>323</v>
      </c>
    </row>
    <row r="5" spans="1:11" ht="17.100000000000001" customHeight="1" x14ac:dyDescent="0.2">
      <c r="A5" s="351"/>
      <c r="B5" s="351"/>
      <c r="C5" s="351"/>
      <c r="D5" s="343"/>
      <c r="E5" s="351"/>
      <c r="F5" s="353"/>
      <c r="G5" s="351"/>
      <c r="H5" s="139" t="s">
        <v>324</v>
      </c>
      <c r="I5" s="353"/>
      <c r="J5" s="344"/>
      <c r="K5" s="355"/>
    </row>
    <row r="6" spans="1:11" ht="17.100000000000001" customHeight="1" x14ac:dyDescent="0.2">
      <c r="A6" s="318" t="s">
        <v>700</v>
      </c>
      <c r="B6" s="315"/>
      <c r="C6" s="315"/>
      <c r="D6" s="140"/>
      <c r="E6" s="141"/>
      <c r="F6" s="142"/>
      <c r="G6" s="141"/>
      <c r="H6" s="143"/>
      <c r="I6" s="142"/>
      <c r="J6" s="143"/>
      <c r="K6" s="144"/>
    </row>
    <row r="7" spans="1:11" s="110" customFormat="1" ht="17.100000000000001" customHeight="1" x14ac:dyDescent="0.2">
      <c r="A7" s="84">
        <v>1</v>
      </c>
      <c r="B7" s="78" t="s">
        <v>701</v>
      </c>
      <c r="C7" s="26">
        <v>340015525</v>
      </c>
      <c r="D7" s="79" t="s">
        <v>702</v>
      </c>
      <c r="E7" s="26" t="s">
        <v>164</v>
      </c>
      <c r="F7" s="39" t="s">
        <v>403</v>
      </c>
      <c r="G7" s="78" t="s">
        <v>329</v>
      </c>
      <c r="H7" s="39" t="s">
        <v>246</v>
      </c>
      <c r="I7" s="39" t="s">
        <v>262</v>
      </c>
      <c r="J7" s="39" t="s">
        <v>344</v>
      </c>
      <c r="K7" s="29" t="s">
        <v>703</v>
      </c>
    </row>
    <row r="8" spans="1:11" ht="17.100000000000001" customHeight="1" x14ac:dyDescent="0.2">
      <c r="A8" s="316" t="s">
        <v>331</v>
      </c>
      <c r="B8" s="317"/>
      <c r="C8" s="317"/>
      <c r="D8" s="80"/>
      <c r="E8" s="26"/>
      <c r="F8" s="39"/>
      <c r="G8" s="28"/>
      <c r="H8" s="26"/>
      <c r="I8" s="26"/>
      <c r="J8" s="26"/>
      <c r="K8" s="29"/>
    </row>
    <row r="9" spans="1:11" s="30" customFormat="1" ht="17.100000000000001" customHeight="1" x14ac:dyDescent="0.2">
      <c r="A9" s="84">
        <v>2</v>
      </c>
      <c r="B9" s="24" t="s">
        <v>704</v>
      </c>
      <c r="C9" s="26">
        <v>340017147</v>
      </c>
      <c r="D9" s="26" t="s">
        <v>705</v>
      </c>
      <c r="E9" s="26" t="s">
        <v>167</v>
      </c>
      <c r="F9" s="39" t="s">
        <v>403</v>
      </c>
      <c r="G9" s="78" t="s">
        <v>335</v>
      </c>
      <c r="H9" s="26" t="s">
        <v>246</v>
      </c>
      <c r="I9" s="26">
        <v>2016</v>
      </c>
      <c r="J9" s="26" t="s">
        <v>344</v>
      </c>
      <c r="K9" s="29" t="s">
        <v>706</v>
      </c>
    </row>
    <row r="10" spans="1:11" s="145" customFormat="1" ht="17.100000000000001" customHeight="1" x14ac:dyDescent="0.2">
      <c r="A10" s="23">
        <v>3</v>
      </c>
      <c r="B10" s="44" t="s">
        <v>707</v>
      </c>
      <c r="C10" s="124" t="s">
        <v>708</v>
      </c>
      <c r="D10" s="39" t="s">
        <v>709</v>
      </c>
      <c r="E10" s="39" t="s">
        <v>167</v>
      </c>
      <c r="F10" s="27" t="s">
        <v>413</v>
      </c>
      <c r="G10" s="24" t="s">
        <v>172</v>
      </c>
      <c r="H10" s="26" t="s">
        <v>249</v>
      </c>
      <c r="I10" s="26">
        <v>2007</v>
      </c>
      <c r="J10" s="26" t="s">
        <v>330</v>
      </c>
      <c r="K10" s="88" t="s">
        <v>710</v>
      </c>
    </row>
    <row r="11" spans="1:11" ht="17.100000000000001" customHeight="1" x14ac:dyDescent="0.2">
      <c r="A11" s="316" t="s">
        <v>282</v>
      </c>
      <c r="B11" s="317"/>
      <c r="C11" s="317"/>
      <c r="D11" s="80"/>
      <c r="E11" s="26"/>
      <c r="F11" s="39"/>
      <c r="G11" s="28"/>
      <c r="H11" s="26"/>
      <c r="I11" s="26"/>
      <c r="J11" s="26"/>
      <c r="K11" s="29"/>
    </row>
    <row r="12" spans="1:11" s="110" customFormat="1" ht="17.100000000000001" customHeight="1" x14ac:dyDescent="0.2">
      <c r="A12" s="84">
        <v>4</v>
      </c>
      <c r="B12" s="85" t="s">
        <v>711</v>
      </c>
      <c r="C12" s="146" t="s">
        <v>712</v>
      </c>
      <c r="D12" s="39" t="s">
        <v>713</v>
      </c>
      <c r="E12" s="39" t="s">
        <v>168</v>
      </c>
      <c r="F12" s="91" t="s">
        <v>354</v>
      </c>
      <c r="G12" s="43" t="s">
        <v>363</v>
      </c>
      <c r="H12" s="26" t="s">
        <v>248</v>
      </c>
      <c r="I12" s="79" t="s">
        <v>259</v>
      </c>
      <c r="J12" s="26" t="s">
        <v>330</v>
      </c>
      <c r="K12" s="94" t="s">
        <v>714</v>
      </c>
    </row>
    <row r="13" spans="1:11" s="30" customFormat="1" ht="17.100000000000001" customHeight="1" x14ac:dyDescent="0.2">
      <c r="A13" s="23">
        <v>5</v>
      </c>
      <c r="B13" s="44" t="s">
        <v>715</v>
      </c>
      <c r="C13" s="3">
        <v>340059157</v>
      </c>
      <c r="D13" s="26" t="s">
        <v>716</v>
      </c>
      <c r="E13" s="26" t="s">
        <v>166</v>
      </c>
      <c r="F13" s="27" t="s">
        <v>548</v>
      </c>
      <c r="G13" s="43" t="s">
        <v>350</v>
      </c>
      <c r="H13" s="26" t="s">
        <v>249</v>
      </c>
      <c r="I13" s="26">
        <v>2018</v>
      </c>
      <c r="J13" s="26" t="s">
        <v>344</v>
      </c>
      <c r="K13" s="86" t="s">
        <v>717</v>
      </c>
    </row>
    <row r="14" spans="1:11" ht="17.100000000000001" customHeight="1" x14ac:dyDescent="0.2">
      <c r="A14" s="23">
        <v>6</v>
      </c>
      <c r="B14" s="24" t="s">
        <v>718</v>
      </c>
      <c r="C14" s="25">
        <v>340060808</v>
      </c>
      <c r="D14" s="79" t="s">
        <v>719</v>
      </c>
      <c r="E14" s="26" t="s">
        <v>166</v>
      </c>
      <c r="F14" s="27" t="s">
        <v>358</v>
      </c>
      <c r="G14" s="78" t="s">
        <v>172</v>
      </c>
      <c r="H14" s="26" t="s">
        <v>248</v>
      </c>
      <c r="I14" s="26">
        <v>2021</v>
      </c>
      <c r="J14" s="26" t="s">
        <v>344</v>
      </c>
      <c r="K14" s="86" t="s">
        <v>720</v>
      </c>
    </row>
    <row r="15" spans="1:11" ht="17.100000000000001" customHeight="1" x14ac:dyDescent="0.2">
      <c r="A15" s="316" t="s">
        <v>283</v>
      </c>
      <c r="B15" s="317"/>
      <c r="C15" s="317"/>
      <c r="D15" s="80"/>
      <c r="E15" s="26"/>
      <c r="F15" s="39"/>
      <c r="G15" s="28"/>
      <c r="H15" s="26"/>
      <c r="I15" s="26"/>
      <c r="J15" s="26"/>
      <c r="K15" s="29"/>
    </row>
    <row r="16" spans="1:11" ht="17.100000000000001" customHeight="1" x14ac:dyDescent="0.2">
      <c r="A16" s="23">
        <v>7</v>
      </c>
      <c r="B16" s="24" t="s">
        <v>721</v>
      </c>
      <c r="C16" s="60">
        <v>340013552</v>
      </c>
      <c r="D16" s="26" t="s">
        <v>722</v>
      </c>
      <c r="E16" s="26" t="s">
        <v>163</v>
      </c>
      <c r="F16" s="39" t="s">
        <v>403</v>
      </c>
      <c r="G16" s="43" t="s">
        <v>363</v>
      </c>
      <c r="H16" s="26" t="s">
        <v>246</v>
      </c>
      <c r="I16" s="26">
        <v>2013</v>
      </c>
      <c r="J16" s="26" t="s">
        <v>330</v>
      </c>
      <c r="K16" s="29" t="s">
        <v>723</v>
      </c>
    </row>
    <row r="17" spans="1:11" ht="17.100000000000001" customHeight="1" x14ac:dyDescent="0.2">
      <c r="A17" s="23">
        <v>8</v>
      </c>
      <c r="B17" s="56" t="s">
        <v>724</v>
      </c>
      <c r="C17" s="147" t="s">
        <v>725</v>
      </c>
      <c r="D17" s="39" t="s">
        <v>726</v>
      </c>
      <c r="E17" s="39" t="s">
        <v>167</v>
      </c>
      <c r="F17" s="91" t="s">
        <v>354</v>
      </c>
      <c r="G17" s="43" t="s">
        <v>350</v>
      </c>
      <c r="H17" s="26" t="s">
        <v>246</v>
      </c>
      <c r="I17" s="26">
        <v>2020</v>
      </c>
      <c r="J17" s="26" t="s">
        <v>344</v>
      </c>
      <c r="K17" s="96" t="s">
        <v>727</v>
      </c>
    </row>
    <row r="18" spans="1:11" ht="17.100000000000001" customHeight="1" x14ac:dyDescent="0.2">
      <c r="A18" s="23">
        <v>9</v>
      </c>
      <c r="B18" s="24" t="s">
        <v>728</v>
      </c>
      <c r="C18" s="25">
        <v>340061272</v>
      </c>
      <c r="D18" s="79" t="s">
        <v>729</v>
      </c>
      <c r="E18" s="26" t="s">
        <v>169</v>
      </c>
      <c r="F18" s="27" t="s">
        <v>370</v>
      </c>
      <c r="G18" s="78" t="s">
        <v>172</v>
      </c>
      <c r="H18" s="26" t="s">
        <v>255</v>
      </c>
      <c r="I18" s="26">
        <v>2019</v>
      </c>
      <c r="J18" s="26" t="s">
        <v>344</v>
      </c>
      <c r="K18" s="86" t="s">
        <v>730</v>
      </c>
    </row>
    <row r="19" spans="1:11" ht="17.100000000000001" customHeight="1" x14ac:dyDescent="0.2">
      <c r="A19" s="23">
        <v>10</v>
      </c>
      <c r="B19" s="24" t="s">
        <v>731</v>
      </c>
      <c r="C19" s="25">
        <v>340061493</v>
      </c>
      <c r="D19" s="79" t="s">
        <v>732</v>
      </c>
      <c r="E19" s="26" t="s">
        <v>169</v>
      </c>
      <c r="F19" s="27" t="s">
        <v>370</v>
      </c>
      <c r="G19" s="78" t="s">
        <v>172</v>
      </c>
      <c r="H19" s="26" t="s">
        <v>255</v>
      </c>
      <c r="I19" s="26">
        <v>2019</v>
      </c>
      <c r="J19" s="26" t="s">
        <v>344</v>
      </c>
      <c r="K19" s="86" t="s">
        <v>733</v>
      </c>
    </row>
    <row r="20" spans="1:11" ht="17.100000000000001" customHeight="1" x14ac:dyDescent="0.2">
      <c r="A20" s="316" t="s">
        <v>284</v>
      </c>
      <c r="B20" s="317"/>
      <c r="C20" s="317"/>
      <c r="D20" s="80"/>
      <c r="E20" s="26"/>
      <c r="F20" s="39"/>
      <c r="G20" s="28"/>
      <c r="H20" s="26"/>
      <c r="I20" s="26"/>
      <c r="J20" s="26"/>
      <c r="K20" s="29"/>
    </row>
    <row r="21" spans="1:11" s="10" customFormat="1" ht="17.100000000000001" customHeight="1" x14ac:dyDescent="0.2">
      <c r="A21" s="23">
        <v>11</v>
      </c>
      <c r="B21" s="24" t="s">
        <v>734</v>
      </c>
      <c r="C21" s="25">
        <v>340016897</v>
      </c>
      <c r="D21" s="33" t="s">
        <v>735</v>
      </c>
      <c r="E21" s="33" t="s">
        <v>168</v>
      </c>
      <c r="F21" s="37" t="s">
        <v>380</v>
      </c>
      <c r="G21" s="43" t="s">
        <v>363</v>
      </c>
      <c r="H21" s="26" t="s">
        <v>246</v>
      </c>
      <c r="I21" s="26">
        <v>2013</v>
      </c>
      <c r="J21" s="26" t="s">
        <v>344</v>
      </c>
      <c r="K21" s="35" t="s">
        <v>736</v>
      </c>
    </row>
    <row r="22" spans="1:11" ht="17.100000000000001" customHeight="1" x14ac:dyDescent="0.2">
      <c r="A22" s="23">
        <v>12</v>
      </c>
      <c r="B22" s="56" t="s">
        <v>737</v>
      </c>
      <c r="C22" s="148">
        <v>340057297</v>
      </c>
      <c r="D22" s="39" t="s">
        <v>738</v>
      </c>
      <c r="E22" s="39" t="s">
        <v>165</v>
      </c>
      <c r="F22" s="91" t="s">
        <v>403</v>
      </c>
      <c r="G22" s="149" t="s">
        <v>179</v>
      </c>
      <c r="H22" s="26" t="s">
        <v>248</v>
      </c>
      <c r="I22" s="26">
        <v>2016</v>
      </c>
      <c r="J22" s="26" t="s">
        <v>330</v>
      </c>
      <c r="K22" s="88" t="s">
        <v>739</v>
      </c>
    </row>
    <row r="23" spans="1:11" ht="17.100000000000001" customHeight="1" x14ac:dyDescent="0.2">
      <c r="A23" s="316" t="s">
        <v>285</v>
      </c>
      <c r="B23" s="317"/>
      <c r="C23" s="317"/>
      <c r="D23" s="80"/>
      <c r="E23" s="26"/>
      <c r="F23" s="39"/>
      <c r="G23" s="28"/>
      <c r="H23" s="26"/>
      <c r="I23" s="26"/>
      <c r="J23" s="26"/>
      <c r="K23" s="29"/>
    </row>
    <row r="24" spans="1:11" s="110" customFormat="1" ht="17.100000000000001" customHeight="1" x14ac:dyDescent="0.2">
      <c r="A24" s="84">
        <v>13</v>
      </c>
      <c r="B24" s="78" t="s">
        <v>740</v>
      </c>
      <c r="C24" s="150">
        <v>340054175</v>
      </c>
      <c r="D24" s="26" t="s">
        <v>741</v>
      </c>
      <c r="E24" s="26" t="s">
        <v>168</v>
      </c>
      <c r="F24" s="39" t="s">
        <v>376</v>
      </c>
      <c r="G24" s="43" t="s">
        <v>363</v>
      </c>
      <c r="H24" s="39" t="s">
        <v>248</v>
      </c>
      <c r="I24" s="39" t="s">
        <v>260</v>
      </c>
      <c r="J24" s="39" t="s">
        <v>330</v>
      </c>
      <c r="K24" s="29" t="s">
        <v>742</v>
      </c>
    </row>
    <row r="25" spans="1:11" ht="17.100000000000001" customHeight="1" x14ac:dyDescent="0.2">
      <c r="A25" s="23">
        <v>14</v>
      </c>
      <c r="B25" s="24" t="s">
        <v>743</v>
      </c>
      <c r="C25" s="25">
        <v>340060770</v>
      </c>
      <c r="D25" s="79" t="s">
        <v>744</v>
      </c>
      <c r="E25" s="26" t="s">
        <v>166</v>
      </c>
      <c r="F25" s="27" t="s">
        <v>358</v>
      </c>
      <c r="G25" s="78" t="s">
        <v>172</v>
      </c>
      <c r="H25" s="26" t="s">
        <v>248</v>
      </c>
      <c r="I25" s="26">
        <v>2021</v>
      </c>
      <c r="J25" s="26" t="s">
        <v>344</v>
      </c>
      <c r="K25" s="86" t="s">
        <v>745</v>
      </c>
    </row>
    <row r="26" spans="1:11" ht="17.100000000000001" customHeight="1" x14ac:dyDescent="0.2">
      <c r="A26" s="316" t="s">
        <v>388</v>
      </c>
      <c r="B26" s="317"/>
      <c r="C26" s="317"/>
      <c r="D26" s="80"/>
      <c r="E26" s="26"/>
      <c r="F26" s="39"/>
      <c r="G26" s="28"/>
      <c r="H26" s="26"/>
      <c r="I26" s="26"/>
      <c r="J26" s="26"/>
      <c r="K26" s="29"/>
    </row>
    <row r="27" spans="1:11" s="110" customFormat="1" ht="17.100000000000001" customHeight="1" x14ac:dyDescent="0.2">
      <c r="A27" s="151">
        <v>15</v>
      </c>
      <c r="B27" s="152" t="s">
        <v>746</v>
      </c>
      <c r="C27" s="153">
        <v>340055712</v>
      </c>
      <c r="D27" s="154" t="s">
        <v>747</v>
      </c>
      <c r="E27" s="154" t="s">
        <v>167</v>
      </c>
      <c r="F27" s="128" t="s">
        <v>354</v>
      </c>
      <c r="G27" s="155" t="s">
        <v>392</v>
      </c>
      <c r="H27" s="154" t="s">
        <v>246</v>
      </c>
      <c r="I27" s="128" t="s">
        <v>262</v>
      </c>
      <c r="J27" s="128" t="s">
        <v>330</v>
      </c>
      <c r="K27" s="129" t="s">
        <v>748</v>
      </c>
    </row>
    <row r="28" spans="1:11" ht="17.100000000000001" customHeight="1" x14ac:dyDescent="0.2">
      <c r="A28" s="23">
        <v>16</v>
      </c>
      <c r="B28" s="24" t="s">
        <v>749</v>
      </c>
      <c r="C28" s="25">
        <v>340016848</v>
      </c>
      <c r="D28" s="26" t="s">
        <v>750</v>
      </c>
      <c r="E28" s="26" t="s">
        <v>166</v>
      </c>
      <c r="F28" s="39" t="s">
        <v>328</v>
      </c>
      <c r="G28" s="78" t="s">
        <v>172</v>
      </c>
      <c r="H28" s="26" t="s">
        <v>251</v>
      </c>
      <c r="I28" s="26">
        <v>2000</v>
      </c>
      <c r="J28" s="26" t="s">
        <v>330</v>
      </c>
      <c r="K28" s="29" t="s">
        <v>751</v>
      </c>
    </row>
    <row r="29" spans="1:11" ht="17.100000000000001" customHeight="1" x14ac:dyDescent="0.2">
      <c r="A29" s="23">
        <v>17</v>
      </c>
      <c r="B29" s="24" t="s">
        <v>752</v>
      </c>
      <c r="C29" s="25">
        <v>340060299</v>
      </c>
      <c r="D29" s="26" t="s">
        <v>753</v>
      </c>
      <c r="E29" s="26" t="s">
        <v>166</v>
      </c>
      <c r="F29" s="39" t="s">
        <v>354</v>
      </c>
      <c r="G29" s="43" t="s">
        <v>179</v>
      </c>
      <c r="H29" s="26" t="s">
        <v>248</v>
      </c>
      <c r="I29" s="26">
        <v>2020</v>
      </c>
      <c r="J29" s="26" t="s">
        <v>344</v>
      </c>
      <c r="K29" s="29" t="s">
        <v>754</v>
      </c>
    </row>
    <row r="30" spans="1:11" ht="17.100000000000001" customHeight="1" x14ac:dyDescent="0.2">
      <c r="A30" s="316" t="s">
        <v>397</v>
      </c>
      <c r="B30" s="317"/>
      <c r="C30" s="317"/>
      <c r="D30" s="80"/>
      <c r="E30" s="26"/>
      <c r="F30" s="39"/>
      <c r="G30" s="28"/>
      <c r="H30" s="26"/>
      <c r="I30" s="26"/>
      <c r="J30" s="26"/>
      <c r="K30" s="29"/>
    </row>
    <row r="31" spans="1:11" ht="17.100000000000001" customHeight="1" x14ac:dyDescent="0.2">
      <c r="A31" s="23">
        <v>18</v>
      </c>
      <c r="B31" s="24" t="s">
        <v>755</v>
      </c>
      <c r="C31" s="25">
        <v>340017518</v>
      </c>
      <c r="D31" s="26" t="s">
        <v>756</v>
      </c>
      <c r="E31" s="26" t="s">
        <v>166</v>
      </c>
      <c r="F31" s="27" t="s">
        <v>354</v>
      </c>
      <c r="G31" s="43" t="s">
        <v>757</v>
      </c>
      <c r="H31" s="26" t="s">
        <v>251</v>
      </c>
      <c r="I31" s="26">
        <v>1997</v>
      </c>
      <c r="J31" s="26" t="s">
        <v>330</v>
      </c>
      <c r="K31" s="29" t="s">
        <v>758</v>
      </c>
    </row>
    <row r="32" spans="1:11" s="30" customFormat="1" ht="17.100000000000001" customHeight="1" x14ac:dyDescent="0.2">
      <c r="A32" s="23">
        <v>19</v>
      </c>
      <c r="B32" s="56" t="s">
        <v>759</v>
      </c>
      <c r="C32" s="156" t="s">
        <v>760</v>
      </c>
      <c r="D32" s="39" t="s">
        <v>761</v>
      </c>
      <c r="E32" s="39" t="s">
        <v>165</v>
      </c>
      <c r="F32" s="157" t="s">
        <v>487</v>
      </c>
      <c r="G32" s="43" t="s">
        <v>762</v>
      </c>
      <c r="H32" s="26" t="s">
        <v>249</v>
      </c>
      <c r="I32" s="26">
        <v>2010</v>
      </c>
      <c r="J32" s="26" t="s">
        <v>344</v>
      </c>
      <c r="K32" s="88" t="s">
        <v>763</v>
      </c>
    </row>
    <row r="33" spans="1:11" s="30" customFormat="1" ht="17.100000000000001" customHeight="1" x14ac:dyDescent="0.2">
      <c r="A33" s="23">
        <v>20</v>
      </c>
      <c r="B33" s="44" t="s">
        <v>764</v>
      </c>
      <c r="C33" s="158" t="s">
        <v>765</v>
      </c>
      <c r="D33" s="39" t="s">
        <v>766</v>
      </c>
      <c r="E33" s="26" t="s">
        <v>167</v>
      </c>
      <c r="F33" s="79" t="s">
        <v>338</v>
      </c>
      <c r="G33" s="78" t="s">
        <v>767</v>
      </c>
      <c r="H33" s="26" t="s">
        <v>249</v>
      </c>
      <c r="I33" s="26">
        <v>2010</v>
      </c>
      <c r="J33" s="26" t="s">
        <v>344</v>
      </c>
      <c r="K33" s="88" t="s">
        <v>768</v>
      </c>
    </row>
    <row r="34" spans="1:11" s="30" customFormat="1" ht="17.100000000000001" customHeight="1" x14ac:dyDescent="0.2">
      <c r="A34" s="23">
        <v>21</v>
      </c>
      <c r="B34" s="44" t="s">
        <v>769</v>
      </c>
      <c r="C34" s="158" t="s">
        <v>770</v>
      </c>
      <c r="D34" s="39" t="s">
        <v>771</v>
      </c>
      <c r="E34" s="26" t="s">
        <v>167</v>
      </c>
      <c r="F34" s="79" t="s">
        <v>338</v>
      </c>
      <c r="G34" s="78" t="s">
        <v>772</v>
      </c>
      <c r="H34" s="26" t="s">
        <v>249</v>
      </c>
      <c r="I34" s="26">
        <v>2007</v>
      </c>
      <c r="J34" s="26" t="s">
        <v>330</v>
      </c>
      <c r="K34" s="88" t="s">
        <v>773</v>
      </c>
    </row>
    <row r="35" spans="1:11" s="30" customFormat="1" ht="17.100000000000001" customHeight="1" x14ac:dyDescent="0.2">
      <c r="A35" s="23"/>
      <c r="B35" s="24"/>
      <c r="C35" s="60"/>
      <c r="D35" s="26"/>
      <c r="E35" s="26"/>
      <c r="F35" s="39"/>
      <c r="G35" s="28" t="s">
        <v>774</v>
      </c>
      <c r="H35" s="26"/>
      <c r="I35" s="39"/>
      <c r="J35" s="39"/>
      <c r="K35" s="29"/>
    </row>
    <row r="36" spans="1:11" s="30" customFormat="1" ht="17.100000000000001" customHeight="1" x14ac:dyDescent="0.2">
      <c r="A36" s="23"/>
      <c r="B36" s="44"/>
      <c r="C36" s="158"/>
      <c r="D36" s="39"/>
      <c r="E36" s="26"/>
      <c r="F36" s="79"/>
      <c r="G36" s="78" t="s">
        <v>775</v>
      </c>
      <c r="H36" s="26"/>
      <c r="I36" s="26"/>
      <c r="J36" s="26"/>
      <c r="K36" s="88"/>
    </row>
    <row r="37" spans="1:11" s="30" customFormat="1" ht="17.100000000000001" customHeight="1" x14ac:dyDescent="0.2">
      <c r="A37" s="23"/>
      <c r="B37" s="56"/>
      <c r="C37" s="25"/>
      <c r="D37" s="26"/>
      <c r="E37" s="26"/>
      <c r="F37" s="27"/>
      <c r="G37" s="78" t="s">
        <v>776</v>
      </c>
      <c r="H37" s="26"/>
      <c r="I37" s="26"/>
      <c r="J37" s="26"/>
      <c r="K37" s="29"/>
    </row>
    <row r="38" spans="1:11" ht="17.100000000000001" customHeight="1" x14ac:dyDescent="0.2">
      <c r="A38" s="23"/>
      <c r="B38" s="24"/>
      <c r="C38" s="25"/>
      <c r="D38" s="26"/>
      <c r="E38" s="26"/>
      <c r="F38" s="39"/>
      <c r="G38" s="78" t="s">
        <v>777</v>
      </c>
      <c r="H38" s="26"/>
      <c r="I38" s="26"/>
      <c r="J38" s="26"/>
      <c r="K38" s="29"/>
    </row>
    <row r="39" spans="1:11" ht="17.100000000000001" customHeight="1" x14ac:dyDescent="0.2">
      <c r="A39" s="159"/>
      <c r="B39" s="25"/>
      <c r="C39" s="160"/>
      <c r="D39" s="27"/>
      <c r="E39" s="39"/>
      <c r="F39" s="78"/>
      <c r="G39" s="78" t="s">
        <v>778</v>
      </c>
      <c r="H39" s="78"/>
      <c r="I39" s="26"/>
      <c r="J39" s="78"/>
      <c r="K39" s="96"/>
    </row>
    <row r="40" spans="1:11" s="30" customFormat="1" ht="17.100000000000001" customHeight="1" x14ac:dyDescent="0.2">
      <c r="A40" s="161"/>
      <c r="B40" s="162"/>
      <c r="C40" s="163"/>
      <c r="D40" s="164"/>
      <c r="E40" s="128"/>
      <c r="F40" s="165"/>
      <c r="G40" s="165" t="s">
        <v>779</v>
      </c>
      <c r="H40" s="165"/>
      <c r="I40" s="154"/>
      <c r="J40" s="165"/>
      <c r="K40" s="166"/>
    </row>
    <row r="41" spans="1:11" s="30" customFormat="1" ht="17.100000000000001" customHeight="1" x14ac:dyDescent="0.2">
      <c r="B41" s="167"/>
      <c r="C41" s="168"/>
      <c r="D41" s="169"/>
      <c r="E41" s="170"/>
      <c r="F41" s="171"/>
      <c r="G41" s="78" t="s">
        <v>780</v>
      </c>
      <c r="H41" s="171"/>
      <c r="I41" s="172"/>
      <c r="J41" s="171"/>
      <c r="K41" s="173"/>
    </row>
    <row r="42" spans="1:11" ht="17.100000000000001" customHeight="1" x14ac:dyDescent="0.2">
      <c r="A42" s="138"/>
      <c r="B42" s="174"/>
      <c r="C42" s="175"/>
      <c r="D42" s="175"/>
      <c r="E42" s="176"/>
      <c r="F42" s="138"/>
      <c r="G42" s="138"/>
      <c r="H42" s="138"/>
      <c r="I42" s="174"/>
      <c r="J42" s="138"/>
      <c r="K42" s="174"/>
    </row>
    <row r="44" spans="1:11" ht="17.100000000000001" customHeight="1" x14ac:dyDescent="0.2">
      <c r="B44" s="177"/>
      <c r="C44" s="178"/>
      <c r="D44" s="178"/>
    </row>
    <row r="45" spans="1:11" ht="17.100000000000001" customHeight="1" x14ac:dyDescent="0.2">
      <c r="C45" s="178"/>
      <c r="D45" s="178"/>
    </row>
    <row r="46" spans="1:11" ht="17.100000000000001" customHeight="1" x14ac:dyDescent="0.2">
      <c r="C46" s="178"/>
      <c r="D46" s="178"/>
    </row>
    <row r="47" spans="1:11" ht="17.100000000000001" customHeight="1" x14ac:dyDescent="0.2">
      <c r="C47" s="178"/>
      <c r="D47" s="178"/>
    </row>
    <row r="48" spans="1:11" ht="17.100000000000001" customHeight="1" x14ac:dyDescent="0.2">
      <c r="C48" s="178"/>
      <c r="D48" s="178"/>
    </row>
    <row r="49" spans="3:4" ht="17.100000000000001" customHeight="1" x14ac:dyDescent="0.2">
      <c r="C49" s="178"/>
      <c r="D49" s="178"/>
    </row>
    <row r="50" spans="3:4" ht="17.100000000000001" customHeight="1" x14ac:dyDescent="0.2">
      <c r="C50" s="178"/>
      <c r="D50" s="178"/>
    </row>
    <row r="53" spans="3:4" ht="17.100000000000001" customHeight="1" x14ac:dyDescent="0.2">
      <c r="C53" s="178"/>
      <c r="D53" s="178"/>
    </row>
    <row r="55" spans="3:4" ht="17.100000000000001" customHeight="1" x14ac:dyDescent="0.2">
      <c r="C55" s="178"/>
      <c r="D55" s="178"/>
    </row>
    <row r="58" spans="3:4" ht="17.100000000000001" customHeight="1" x14ac:dyDescent="0.2">
      <c r="C58" s="178"/>
      <c r="D58" s="178"/>
    </row>
    <row r="71" spans="2:2" ht="17.100000000000001" customHeight="1" x14ac:dyDescent="0.2">
      <c r="B71" s="181"/>
    </row>
  </sheetData>
  <mergeCells count="21">
    <mergeCell ref="A15:C15"/>
    <mergeCell ref="A20:C20"/>
    <mergeCell ref="A23:C23"/>
    <mergeCell ref="A26:C26"/>
    <mergeCell ref="A30:C30"/>
    <mergeCell ref="A11:C11"/>
    <mergeCell ref="A1:K1"/>
    <mergeCell ref="A2:K2"/>
    <mergeCell ref="I3:K3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A6:C6"/>
    <mergeCell ref="A8:C8"/>
  </mergeCells>
  <printOptions horizontalCentered="1"/>
  <pageMargins left="0.32" right="0.2" top="0.51" bottom="0.47" header="0.55000000000000004" footer="0.26"/>
  <pageSetup paperSize="9" scale="83" orientation="landscape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</sheetPr>
  <dimension ref="A1:K71"/>
  <sheetViews>
    <sheetView view="pageBreakPreview" topLeftCell="A18" zoomScale="89" zoomScaleNormal="75" zoomScaleSheetLayoutView="89" workbookViewId="0">
      <selection activeCell="A6" sqref="A6:K39"/>
    </sheetView>
  </sheetViews>
  <sheetFormatPr defaultRowHeight="17.100000000000001" customHeight="1" x14ac:dyDescent="0.2"/>
  <cols>
    <col min="1" max="1" width="5.5703125" style="30" customWidth="1"/>
    <col min="2" max="2" width="26.85546875" style="106" bestFit="1" customWidth="1"/>
    <col min="3" max="3" width="11.140625" style="66" customWidth="1"/>
    <col min="4" max="4" width="20.5703125" style="66" customWidth="1"/>
    <col min="5" max="5" width="6.28515625" style="66" customWidth="1"/>
    <col min="6" max="6" width="10.85546875" style="106" customWidth="1"/>
    <col min="7" max="7" width="34.85546875" style="30" bestFit="1" customWidth="1"/>
    <col min="8" max="8" width="14.42578125" style="30" customWidth="1"/>
    <col min="9" max="9" width="8.85546875" style="106" bestFit="1" customWidth="1"/>
    <col min="10" max="10" width="4.42578125" style="30" customWidth="1"/>
    <col min="11" max="11" width="12.42578125" style="106" customWidth="1"/>
    <col min="12" max="16384" width="9.140625" style="30"/>
  </cols>
  <sheetData>
    <row r="1" spans="1:11" ht="17.100000000000001" customHeight="1" x14ac:dyDescent="0.2">
      <c r="A1" s="330" t="s">
        <v>312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11" ht="17.100000000000001" customHeight="1" x14ac:dyDescent="0.2">
      <c r="A2" s="331" t="s">
        <v>781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</row>
    <row r="3" spans="1:11" ht="17.100000000000001" customHeight="1" thickBot="1" x14ac:dyDescent="0.25">
      <c r="H3" s="71"/>
      <c r="I3" s="332"/>
      <c r="J3" s="333"/>
      <c r="K3" s="333"/>
    </row>
    <row r="4" spans="1:11" s="67" customFormat="1" ht="17.100000000000001" customHeight="1" x14ac:dyDescent="0.2">
      <c r="A4" s="334" t="s">
        <v>313</v>
      </c>
      <c r="B4" s="334" t="s">
        <v>314</v>
      </c>
      <c r="C4" s="334" t="s">
        <v>315</v>
      </c>
      <c r="D4" s="334" t="s">
        <v>316</v>
      </c>
      <c r="E4" s="334" t="s">
        <v>317</v>
      </c>
      <c r="F4" s="339" t="s">
        <v>318</v>
      </c>
      <c r="G4" s="334" t="s">
        <v>319</v>
      </c>
      <c r="H4" s="72" t="s">
        <v>416</v>
      </c>
      <c r="I4" s="339" t="s">
        <v>321</v>
      </c>
      <c r="J4" s="339" t="s">
        <v>322</v>
      </c>
      <c r="K4" s="341" t="s">
        <v>323</v>
      </c>
    </row>
    <row r="5" spans="1:11" ht="17.100000000000001" customHeight="1" x14ac:dyDescent="0.2">
      <c r="A5" s="356"/>
      <c r="B5" s="356"/>
      <c r="C5" s="356"/>
      <c r="D5" s="356"/>
      <c r="E5" s="356"/>
      <c r="F5" s="357"/>
      <c r="G5" s="356"/>
      <c r="H5" s="182" t="s">
        <v>417</v>
      </c>
      <c r="I5" s="357"/>
      <c r="J5" s="357"/>
      <c r="K5" s="345"/>
    </row>
    <row r="6" spans="1:11" ht="17.100000000000001" customHeight="1" x14ac:dyDescent="0.2">
      <c r="A6" s="312" t="s">
        <v>782</v>
      </c>
      <c r="B6" s="314"/>
      <c r="C6" s="26"/>
      <c r="D6" s="26"/>
      <c r="E6" s="26"/>
      <c r="F6" s="39"/>
      <c r="G6" s="78"/>
      <c r="H6" s="26"/>
      <c r="I6" s="26"/>
      <c r="J6" s="26"/>
      <c r="K6" s="29"/>
    </row>
    <row r="7" spans="1:11" s="110" customFormat="1" ht="15" customHeight="1" x14ac:dyDescent="0.2">
      <c r="A7" s="84">
        <v>1</v>
      </c>
      <c r="B7" s="62" t="s">
        <v>783</v>
      </c>
      <c r="C7" s="26">
        <v>340011002</v>
      </c>
      <c r="D7" s="26" t="s">
        <v>784</v>
      </c>
      <c r="E7" s="26" t="s">
        <v>164</v>
      </c>
      <c r="F7" s="39" t="s">
        <v>492</v>
      </c>
      <c r="G7" s="78" t="s">
        <v>329</v>
      </c>
      <c r="H7" s="39" t="s">
        <v>249</v>
      </c>
      <c r="I7" s="39" t="s">
        <v>250</v>
      </c>
      <c r="J7" s="39" t="s">
        <v>330</v>
      </c>
      <c r="K7" s="86" t="s">
        <v>785</v>
      </c>
    </row>
    <row r="8" spans="1:11" ht="17.100000000000001" customHeight="1" x14ac:dyDescent="0.2">
      <c r="A8" s="312" t="s">
        <v>331</v>
      </c>
      <c r="B8" s="314"/>
      <c r="C8" s="26"/>
      <c r="D8" s="26"/>
      <c r="E8" s="26"/>
      <c r="F8" s="39"/>
      <c r="G8" s="78"/>
      <c r="H8" s="26"/>
      <c r="I8" s="26"/>
      <c r="J8" s="26"/>
      <c r="K8" s="29"/>
    </row>
    <row r="9" spans="1:11" s="183" customFormat="1" ht="17.100000000000001" customHeight="1" x14ac:dyDescent="0.2">
      <c r="A9" s="84">
        <v>2</v>
      </c>
      <c r="B9" s="78" t="s">
        <v>786</v>
      </c>
      <c r="C9" s="26">
        <v>340016381</v>
      </c>
      <c r="D9" s="26" t="s">
        <v>787</v>
      </c>
      <c r="E9" s="26" t="s">
        <v>165</v>
      </c>
      <c r="F9" s="39" t="s">
        <v>403</v>
      </c>
      <c r="G9" s="85" t="s">
        <v>335</v>
      </c>
      <c r="H9" s="39" t="s">
        <v>249</v>
      </c>
      <c r="I9" s="39" t="s">
        <v>264</v>
      </c>
      <c r="J9" s="39" t="s">
        <v>330</v>
      </c>
      <c r="K9" s="86" t="s">
        <v>788</v>
      </c>
    </row>
    <row r="10" spans="1:11" ht="17.100000000000001" customHeight="1" x14ac:dyDescent="0.2">
      <c r="A10" s="84">
        <v>3</v>
      </c>
      <c r="B10" s="85" t="s">
        <v>789</v>
      </c>
      <c r="C10" s="39" t="s">
        <v>790</v>
      </c>
      <c r="D10" s="39" t="s">
        <v>791</v>
      </c>
      <c r="E10" s="39" t="s">
        <v>194</v>
      </c>
      <c r="F10" s="91" t="s">
        <v>376</v>
      </c>
      <c r="G10" s="78" t="s">
        <v>172</v>
      </c>
      <c r="H10" s="26" t="s">
        <v>251</v>
      </c>
      <c r="I10" s="26">
        <v>2010</v>
      </c>
      <c r="J10" s="26" t="s">
        <v>330</v>
      </c>
      <c r="K10" s="94" t="s">
        <v>792</v>
      </c>
    </row>
    <row r="11" spans="1:11" s="104" customFormat="1" ht="17.100000000000001" customHeight="1" x14ac:dyDescent="0.2">
      <c r="A11" s="84">
        <v>4</v>
      </c>
      <c r="B11" s="44" t="s">
        <v>793</v>
      </c>
      <c r="C11" s="26">
        <v>340053542</v>
      </c>
      <c r="D11" s="26" t="s">
        <v>794</v>
      </c>
      <c r="E11" s="26" t="s">
        <v>166</v>
      </c>
      <c r="F11" s="27" t="s">
        <v>380</v>
      </c>
      <c r="G11" s="44" t="s">
        <v>172</v>
      </c>
      <c r="H11" s="26" t="s">
        <v>255</v>
      </c>
      <c r="I11" s="79" t="s">
        <v>381</v>
      </c>
      <c r="J11" s="26" t="s">
        <v>330</v>
      </c>
      <c r="K11" s="86" t="s">
        <v>795</v>
      </c>
    </row>
    <row r="12" spans="1:11" ht="17.100000000000001" customHeight="1" x14ac:dyDescent="0.2">
      <c r="A12" s="312" t="s">
        <v>282</v>
      </c>
      <c r="B12" s="314"/>
      <c r="C12" s="26"/>
      <c r="D12" s="26"/>
      <c r="E12" s="26"/>
      <c r="F12" s="39"/>
      <c r="G12" s="78"/>
      <c r="H12" s="26"/>
      <c r="I12" s="26"/>
      <c r="J12" s="26"/>
      <c r="K12" s="29"/>
    </row>
    <row r="13" spans="1:11" s="10" customFormat="1" ht="17.100000000000001" customHeight="1" x14ac:dyDescent="0.2">
      <c r="A13" s="184">
        <v>5</v>
      </c>
      <c r="B13" s="185" t="s">
        <v>796</v>
      </c>
      <c r="C13" s="186" t="s">
        <v>797</v>
      </c>
      <c r="D13" s="186" t="s">
        <v>798</v>
      </c>
      <c r="E13" s="187" t="s">
        <v>163</v>
      </c>
      <c r="F13" s="188" t="s">
        <v>328</v>
      </c>
      <c r="G13" s="189" t="s">
        <v>363</v>
      </c>
      <c r="H13" s="187" t="s">
        <v>246</v>
      </c>
      <c r="I13" s="187">
        <v>2017</v>
      </c>
      <c r="J13" s="187" t="s">
        <v>330</v>
      </c>
      <c r="K13" s="190" t="s">
        <v>799</v>
      </c>
    </row>
    <row r="14" spans="1:11" s="104" customFormat="1" ht="17.100000000000001" customHeight="1" x14ac:dyDescent="0.2">
      <c r="A14" s="191">
        <v>6</v>
      </c>
      <c r="B14" s="192" t="s">
        <v>800</v>
      </c>
      <c r="C14" s="124" t="s">
        <v>801</v>
      </c>
      <c r="D14" s="39" t="s">
        <v>802</v>
      </c>
      <c r="E14" s="39" t="s">
        <v>166</v>
      </c>
      <c r="F14" s="91" t="s">
        <v>548</v>
      </c>
      <c r="G14" s="43" t="s">
        <v>350</v>
      </c>
      <c r="H14" s="26" t="s">
        <v>249</v>
      </c>
      <c r="I14" s="26">
        <v>2018</v>
      </c>
      <c r="J14" s="26" t="s">
        <v>344</v>
      </c>
      <c r="K14" s="88" t="s">
        <v>803</v>
      </c>
    </row>
    <row r="15" spans="1:11" ht="17.100000000000001" customHeight="1" x14ac:dyDescent="0.2">
      <c r="A15" s="312" t="s">
        <v>283</v>
      </c>
      <c r="B15" s="314"/>
      <c r="C15" s="26"/>
      <c r="D15" s="26"/>
      <c r="E15" s="26"/>
      <c r="F15" s="39"/>
      <c r="G15" s="78"/>
      <c r="H15" s="26"/>
      <c r="I15" s="26"/>
      <c r="J15" s="26"/>
      <c r="K15" s="29"/>
    </row>
    <row r="16" spans="1:11" s="121" customFormat="1" ht="17.100000000000001" customHeight="1" x14ac:dyDescent="0.2">
      <c r="A16" s="26">
        <v>7</v>
      </c>
      <c r="B16" s="78" t="s">
        <v>804</v>
      </c>
      <c r="C16" s="26">
        <v>340016898</v>
      </c>
      <c r="D16" s="26" t="s">
        <v>805</v>
      </c>
      <c r="E16" s="26" t="s">
        <v>168</v>
      </c>
      <c r="F16" s="39" t="s">
        <v>806</v>
      </c>
      <c r="G16" s="189" t="s">
        <v>363</v>
      </c>
      <c r="H16" s="26" t="s">
        <v>249</v>
      </c>
      <c r="I16" s="26">
        <v>2001</v>
      </c>
      <c r="J16" s="26" t="s">
        <v>330</v>
      </c>
      <c r="K16" s="29" t="s">
        <v>807</v>
      </c>
    </row>
    <row r="17" spans="1:11" s="110" customFormat="1" ht="17.100000000000001" customHeight="1" x14ac:dyDescent="0.2">
      <c r="A17" s="193">
        <v>8</v>
      </c>
      <c r="B17" s="194" t="s">
        <v>808</v>
      </c>
      <c r="C17" s="172">
        <v>340060941</v>
      </c>
      <c r="D17" s="195" t="s">
        <v>809</v>
      </c>
      <c r="E17" s="172" t="s">
        <v>166</v>
      </c>
      <c r="F17" s="169" t="s">
        <v>358</v>
      </c>
      <c r="G17" s="196" t="s">
        <v>172</v>
      </c>
      <c r="H17" s="26" t="s">
        <v>248</v>
      </c>
      <c r="I17" s="170" t="s">
        <v>258</v>
      </c>
      <c r="J17" s="170" t="s">
        <v>344</v>
      </c>
      <c r="K17" s="197" t="s">
        <v>810</v>
      </c>
    </row>
    <row r="18" spans="1:11" ht="17.100000000000001" customHeight="1" x14ac:dyDescent="0.2">
      <c r="A18" s="312" t="s">
        <v>284</v>
      </c>
      <c r="B18" s="314"/>
      <c r="C18" s="26"/>
      <c r="D18" s="26"/>
      <c r="E18" s="26"/>
      <c r="F18" s="39"/>
      <c r="G18" s="78"/>
      <c r="H18" s="26"/>
      <c r="I18" s="26"/>
      <c r="J18" s="26"/>
      <c r="K18" s="29"/>
    </row>
    <row r="19" spans="1:11" s="198" customFormat="1" ht="17.100000000000001" customHeight="1" x14ac:dyDescent="0.2">
      <c r="A19" s="31">
        <v>9</v>
      </c>
      <c r="B19" s="24" t="s">
        <v>811</v>
      </c>
      <c r="C19" s="41">
        <v>340055852</v>
      </c>
      <c r="D19" s="33" t="s">
        <v>812</v>
      </c>
      <c r="E19" s="33" t="s">
        <v>167</v>
      </c>
      <c r="F19" s="34" t="s">
        <v>403</v>
      </c>
      <c r="G19" s="189" t="s">
        <v>363</v>
      </c>
      <c r="H19" s="34" t="s">
        <v>246</v>
      </c>
      <c r="I19" s="34" t="s">
        <v>396</v>
      </c>
      <c r="J19" s="34" t="s">
        <v>330</v>
      </c>
      <c r="K19" s="35" t="s">
        <v>813</v>
      </c>
    </row>
    <row r="20" spans="1:11" ht="17.100000000000001" customHeight="1" x14ac:dyDescent="0.2">
      <c r="A20" s="199">
        <v>10</v>
      </c>
      <c r="B20" s="200" t="s">
        <v>814</v>
      </c>
      <c r="C20" s="26">
        <v>340059540</v>
      </c>
      <c r="D20" s="26" t="s">
        <v>815</v>
      </c>
      <c r="E20" s="26" t="s">
        <v>166</v>
      </c>
      <c r="F20" s="27" t="s">
        <v>367</v>
      </c>
      <c r="G20" s="43" t="s">
        <v>350</v>
      </c>
      <c r="H20" s="26" t="s">
        <v>248</v>
      </c>
      <c r="I20" s="26">
        <v>2019</v>
      </c>
      <c r="J20" s="26" t="s">
        <v>344</v>
      </c>
      <c r="K20" s="29" t="s">
        <v>816</v>
      </c>
    </row>
    <row r="21" spans="1:11" ht="17.100000000000001" customHeight="1" x14ac:dyDescent="0.2">
      <c r="A21" s="20" t="s">
        <v>285</v>
      </c>
      <c r="B21" s="201"/>
      <c r="C21" s="26"/>
      <c r="D21" s="26"/>
      <c r="E21" s="26"/>
      <c r="F21" s="39"/>
      <c r="G21" s="78"/>
      <c r="H21" s="26"/>
      <c r="I21" s="26"/>
      <c r="J21" s="26"/>
      <c r="K21" s="29"/>
    </row>
    <row r="22" spans="1:11" s="10" customFormat="1" ht="17.100000000000001" customHeight="1" x14ac:dyDescent="0.2">
      <c r="A22" s="202">
        <v>11</v>
      </c>
      <c r="B22" s="203" t="s">
        <v>817</v>
      </c>
      <c r="C22" s="204" t="s">
        <v>818</v>
      </c>
      <c r="D22" s="54" t="s">
        <v>819</v>
      </c>
      <c r="E22" s="54" t="s">
        <v>165</v>
      </c>
      <c r="F22" s="55" t="s">
        <v>338</v>
      </c>
      <c r="G22" s="196" t="s">
        <v>172</v>
      </c>
      <c r="H22" s="54" t="s">
        <v>248</v>
      </c>
      <c r="I22" s="54">
        <v>2016</v>
      </c>
      <c r="J22" s="54" t="s">
        <v>330</v>
      </c>
      <c r="K22" s="57" t="s">
        <v>820</v>
      </c>
    </row>
    <row r="23" spans="1:11" ht="17.100000000000001" customHeight="1" x14ac:dyDescent="0.2">
      <c r="A23" s="199">
        <v>12</v>
      </c>
      <c r="B23" s="200" t="s">
        <v>821</v>
      </c>
      <c r="C23" s="26">
        <v>340059997</v>
      </c>
      <c r="D23" s="26" t="s">
        <v>822</v>
      </c>
      <c r="E23" s="26" t="s">
        <v>166</v>
      </c>
      <c r="F23" s="27" t="s">
        <v>354</v>
      </c>
      <c r="G23" s="43" t="s">
        <v>179</v>
      </c>
      <c r="H23" s="26" t="s">
        <v>248</v>
      </c>
      <c r="I23" s="26">
        <v>2020</v>
      </c>
      <c r="J23" s="26" t="s">
        <v>344</v>
      </c>
      <c r="K23" s="29" t="s">
        <v>823</v>
      </c>
    </row>
    <row r="24" spans="1:11" ht="17.100000000000001" customHeight="1" x14ac:dyDescent="0.2">
      <c r="A24" s="312" t="s">
        <v>388</v>
      </c>
      <c r="B24" s="314"/>
      <c r="C24" s="26"/>
      <c r="D24" s="26"/>
      <c r="E24" s="26"/>
      <c r="F24" s="39"/>
      <c r="G24" s="78"/>
      <c r="H24" s="26"/>
      <c r="I24" s="26"/>
      <c r="J24" s="26"/>
      <c r="K24" s="29"/>
    </row>
    <row r="25" spans="1:11" s="110" customFormat="1" ht="17.100000000000001" customHeight="1" x14ac:dyDescent="0.2">
      <c r="A25" s="205">
        <v>13</v>
      </c>
      <c r="B25" s="165" t="s">
        <v>824</v>
      </c>
      <c r="C25" s="154">
        <v>340020058</v>
      </c>
      <c r="D25" s="154" t="s">
        <v>825</v>
      </c>
      <c r="E25" s="154" t="s">
        <v>163</v>
      </c>
      <c r="F25" s="128" t="s">
        <v>406</v>
      </c>
      <c r="G25" s="155" t="s">
        <v>392</v>
      </c>
      <c r="H25" s="128" t="s">
        <v>246</v>
      </c>
      <c r="I25" s="128" t="s">
        <v>262</v>
      </c>
      <c r="J25" s="128" t="s">
        <v>330</v>
      </c>
      <c r="K25" s="129" t="s">
        <v>826</v>
      </c>
    </row>
    <row r="26" spans="1:11" ht="17.100000000000001" customHeight="1" x14ac:dyDescent="0.2">
      <c r="A26" s="84">
        <v>14</v>
      </c>
      <c r="B26" s="78" t="s">
        <v>827</v>
      </c>
      <c r="C26" s="26">
        <v>340017523</v>
      </c>
      <c r="D26" s="26" t="s">
        <v>828</v>
      </c>
      <c r="E26" s="26" t="s">
        <v>166</v>
      </c>
      <c r="F26" s="27" t="s">
        <v>354</v>
      </c>
      <c r="G26" s="78" t="s">
        <v>172</v>
      </c>
      <c r="H26" s="26" t="s">
        <v>251</v>
      </c>
      <c r="I26" s="26">
        <v>2001</v>
      </c>
      <c r="J26" s="26" t="s">
        <v>330</v>
      </c>
      <c r="K26" s="29" t="s">
        <v>829</v>
      </c>
    </row>
    <row r="27" spans="1:11" ht="17.100000000000001" customHeight="1" x14ac:dyDescent="0.2">
      <c r="A27" s="312" t="s">
        <v>397</v>
      </c>
      <c r="B27" s="314"/>
      <c r="C27" s="26"/>
      <c r="D27" s="26"/>
      <c r="E27" s="26"/>
      <c r="F27" s="39"/>
      <c r="G27" s="78"/>
      <c r="H27" s="26"/>
      <c r="I27" s="26"/>
      <c r="J27" s="26"/>
      <c r="K27" s="29"/>
    </row>
    <row r="28" spans="1:11" ht="17.100000000000001" customHeight="1" x14ac:dyDescent="0.2">
      <c r="A28" s="84">
        <v>15</v>
      </c>
      <c r="B28" s="44" t="s">
        <v>830</v>
      </c>
      <c r="C28" s="206" t="s">
        <v>831</v>
      </c>
      <c r="D28" s="39" t="s">
        <v>832</v>
      </c>
      <c r="E28" s="39" t="s">
        <v>165</v>
      </c>
      <c r="F28" s="91" t="s">
        <v>354</v>
      </c>
      <c r="G28" s="43" t="s">
        <v>833</v>
      </c>
      <c r="H28" s="26" t="s">
        <v>249</v>
      </c>
      <c r="I28" s="79">
        <v>2017</v>
      </c>
      <c r="J28" s="26" t="s">
        <v>330</v>
      </c>
      <c r="K28" s="94" t="s">
        <v>834</v>
      </c>
    </row>
    <row r="29" spans="1:11" ht="17.100000000000001" customHeight="1" x14ac:dyDescent="0.2">
      <c r="A29" s="84">
        <v>16</v>
      </c>
      <c r="B29" s="44" t="s">
        <v>835</v>
      </c>
      <c r="C29" s="39" t="s">
        <v>836</v>
      </c>
      <c r="D29" s="39" t="s">
        <v>837</v>
      </c>
      <c r="E29" s="39" t="s">
        <v>194</v>
      </c>
      <c r="F29" s="91" t="s">
        <v>328</v>
      </c>
      <c r="G29" s="78" t="s">
        <v>838</v>
      </c>
      <c r="H29" s="26" t="s">
        <v>251</v>
      </c>
      <c r="I29" s="26">
        <v>1997</v>
      </c>
      <c r="J29" s="26" t="s">
        <v>330</v>
      </c>
      <c r="K29" s="94" t="s">
        <v>839</v>
      </c>
    </row>
    <row r="30" spans="1:11" ht="15.75" customHeight="1" x14ac:dyDescent="0.2">
      <c r="A30" s="84">
        <v>17</v>
      </c>
      <c r="B30" s="24" t="s">
        <v>840</v>
      </c>
      <c r="C30" s="26">
        <v>340019350</v>
      </c>
      <c r="D30" s="26" t="s">
        <v>841</v>
      </c>
      <c r="E30" s="26" t="s">
        <v>197</v>
      </c>
      <c r="F30" s="39" t="s">
        <v>338</v>
      </c>
      <c r="G30" s="28" t="s">
        <v>842</v>
      </c>
      <c r="H30" s="26" t="s">
        <v>251</v>
      </c>
      <c r="I30" s="26">
        <v>2002</v>
      </c>
      <c r="J30" s="26" t="s">
        <v>344</v>
      </c>
      <c r="K30" s="29" t="s">
        <v>843</v>
      </c>
    </row>
    <row r="31" spans="1:11" ht="17.100000000000001" customHeight="1" x14ac:dyDescent="0.2">
      <c r="A31" s="84">
        <v>18</v>
      </c>
      <c r="B31" s="44" t="s">
        <v>844</v>
      </c>
      <c r="C31" s="26">
        <v>340017149</v>
      </c>
      <c r="D31" s="26" t="s">
        <v>845</v>
      </c>
      <c r="E31" s="26" t="s">
        <v>165</v>
      </c>
      <c r="F31" s="27" t="s">
        <v>328</v>
      </c>
      <c r="G31" s="43" t="s">
        <v>846</v>
      </c>
      <c r="H31" s="26" t="s">
        <v>249</v>
      </c>
      <c r="I31" s="26">
        <v>2021</v>
      </c>
      <c r="J31" s="26" t="s">
        <v>330</v>
      </c>
      <c r="K31" s="29" t="s">
        <v>847</v>
      </c>
    </row>
    <row r="32" spans="1:11" ht="17.100000000000001" customHeight="1" x14ac:dyDescent="0.2">
      <c r="A32" s="84">
        <v>19</v>
      </c>
      <c r="B32" s="44" t="s">
        <v>848</v>
      </c>
      <c r="C32" s="39" t="s">
        <v>849</v>
      </c>
      <c r="D32" s="39" t="s">
        <v>850</v>
      </c>
      <c r="E32" s="39" t="s">
        <v>194</v>
      </c>
      <c r="F32" s="91" t="s">
        <v>328</v>
      </c>
      <c r="G32" s="78" t="s">
        <v>851</v>
      </c>
      <c r="H32" s="26" t="s">
        <v>251</v>
      </c>
      <c r="I32" s="26">
        <v>2005</v>
      </c>
      <c r="J32" s="26" t="s">
        <v>330</v>
      </c>
      <c r="K32" s="96" t="s">
        <v>852</v>
      </c>
    </row>
    <row r="33" spans="1:11" ht="17.100000000000001" customHeight="1" x14ac:dyDescent="0.2">
      <c r="A33" s="84">
        <v>20</v>
      </c>
      <c r="B33" s="24" t="s">
        <v>853</v>
      </c>
      <c r="C33" s="26">
        <v>340016915</v>
      </c>
      <c r="D33" s="26" t="s">
        <v>854</v>
      </c>
      <c r="E33" s="26" t="s">
        <v>165</v>
      </c>
      <c r="F33" s="39" t="s">
        <v>618</v>
      </c>
      <c r="G33" s="85" t="s">
        <v>855</v>
      </c>
      <c r="H33" s="26" t="s">
        <v>249</v>
      </c>
      <c r="I33" s="26">
        <v>2010</v>
      </c>
      <c r="J33" s="26" t="s">
        <v>330</v>
      </c>
      <c r="K33" s="29" t="s">
        <v>856</v>
      </c>
    </row>
    <row r="34" spans="1:11" ht="17.100000000000001" customHeight="1" x14ac:dyDescent="0.2">
      <c r="A34" s="84">
        <v>21</v>
      </c>
      <c r="B34" s="44" t="s">
        <v>857</v>
      </c>
      <c r="C34" s="39" t="s">
        <v>858</v>
      </c>
      <c r="D34" s="39" t="s">
        <v>859</v>
      </c>
      <c r="E34" s="39" t="s">
        <v>166</v>
      </c>
      <c r="F34" s="91" t="s">
        <v>354</v>
      </c>
      <c r="G34" s="43" t="s">
        <v>860</v>
      </c>
      <c r="H34" s="26" t="s">
        <v>251</v>
      </c>
      <c r="I34" s="26">
        <v>1994</v>
      </c>
      <c r="J34" s="26" t="s">
        <v>330</v>
      </c>
      <c r="K34" s="94" t="s">
        <v>861</v>
      </c>
    </row>
    <row r="35" spans="1:11" ht="17.100000000000001" customHeight="1" x14ac:dyDescent="0.2">
      <c r="A35" s="84">
        <v>22</v>
      </c>
      <c r="B35" s="44" t="s">
        <v>862</v>
      </c>
      <c r="C35" s="207" t="s">
        <v>863</v>
      </c>
      <c r="D35" s="39" t="s">
        <v>864</v>
      </c>
      <c r="E35" s="39" t="s">
        <v>166</v>
      </c>
      <c r="F35" s="79" t="s">
        <v>354</v>
      </c>
      <c r="G35" s="112" t="s">
        <v>865</v>
      </c>
      <c r="H35" s="26" t="s">
        <v>251</v>
      </c>
      <c r="I35" s="26">
        <v>2004</v>
      </c>
      <c r="J35" s="26" t="s">
        <v>330</v>
      </c>
      <c r="K35" s="88" t="s">
        <v>866</v>
      </c>
    </row>
    <row r="36" spans="1:11" ht="15.95" customHeight="1" x14ac:dyDescent="0.2">
      <c r="A36" s="84">
        <v>23</v>
      </c>
      <c r="B36" s="85" t="s">
        <v>867</v>
      </c>
      <c r="C36" s="39" t="s">
        <v>868</v>
      </c>
      <c r="D36" s="39" t="s">
        <v>869</v>
      </c>
      <c r="E36" s="39" t="s">
        <v>197</v>
      </c>
      <c r="F36" s="27" t="s">
        <v>328</v>
      </c>
      <c r="G36" s="78" t="s">
        <v>870</v>
      </c>
      <c r="H36" s="26" t="s">
        <v>251</v>
      </c>
      <c r="I36" s="26">
        <v>2002</v>
      </c>
      <c r="J36" s="26" t="s">
        <v>330</v>
      </c>
      <c r="K36" s="88" t="s">
        <v>871</v>
      </c>
    </row>
    <row r="37" spans="1:11" ht="17.100000000000001" customHeight="1" x14ac:dyDescent="0.2">
      <c r="A37" s="84">
        <v>24</v>
      </c>
      <c r="B37" s="85" t="s">
        <v>872</v>
      </c>
      <c r="C37" s="79" t="s">
        <v>873</v>
      </c>
      <c r="D37" s="26" t="s">
        <v>874</v>
      </c>
      <c r="E37" s="39" t="s">
        <v>169</v>
      </c>
      <c r="F37" s="79" t="s">
        <v>338</v>
      </c>
      <c r="G37" s="78" t="s">
        <v>875</v>
      </c>
      <c r="H37" s="26" t="s">
        <v>251</v>
      </c>
      <c r="I37" s="26">
        <v>2003</v>
      </c>
      <c r="J37" s="26" t="s">
        <v>330</v>
      </c>
      <c r="K37" s="86" t="s">
        <v>876</v>
      </c>
    </row>
    <row r="38" spans="1:11" ht="17.100000000000001" customHeight="1" x14ac:dyDescent="0.2">
      <c r="A38" s="307" t="s">
        <v>410</v>
      </c>
      <c r="B38" s="308"/>
      <c r="C38" s="208"/>
      <c r="D38" s="208"/>
      <c r="E38" s="208"/>
      <c r="F38" s="208"/>
      <c r="G38" s="78" t="s">
        <v>877</v>
      </c>
      <c r="H38" s="208"/>
      <c r="I38" s="208"/>
      <c r="J38" s="208"/>
      <c r="K38" s="209"/>
    </row>
    <row r="39" spans="1:11" s="210" customFormat="1" ht="17.100000000000001" customHeight="1" x14ac:dyDescent="0.2">
      <c r="A39" s="23">
        <v>25</v>
      </c>
      <c r="B39" s="44" t="s">
        <v>878</v>
      </c>
      <c r="C39" s="124" t="s">
        <v>879</v>
      </c>
      <c r="D39" s="39" t="s">
        <v>880</v>
      </c>
      <c r="E39" s="39" t="s">
        <v>166</v>
      </c>
      <c r="F39" s="91" t="s">
        <v>328</v>
      </c>
      <c r="G39" s="85" t="s">
        <v>414</v>
      </c>
      <c r="H39" s="26" t="s">
        <v>249</v>
      </c>
      <c r="I39" s="26">
        <v>2019</v>
      </c>
      <c r="J39" s="26" t="s">
        <v>330</v>
      </c>
      <c r="K39" s="88" t="s">
        <v>881</v>
      </c>
    </row>
    <row r="41" spans="1:11" ht="17.100000000000001" customHeight="1" x14ac:dyDescent="0.2">
      <c r="A41" s="106"/>
      <c r="B41" s="104"/>
      <c r="F41" s="211"/>
      <c r="G41" s="212"/>
      <c r="H41" s="106"/>
      <c r="I41" s="114"/>
      <c r="J41" s="106"/>
      <c r="K41" s="211"/>
    </row>
    <row r="44" spans="1:11" ht="17.100000000000001" customHeight="1" x14ac:dyDescent="0.2">
      <c r="B44" s="114"/>
      <c r="C44" s="105"/>
      <c r="D44" s="105"/>
    </row>
    <row r="45" spans="1:11" ht="17.100000000000001" customHeight="1" x14ac:dyDescent="0.2">
      <c r="C45" s="105"/>
      <c r="D45" s="105"/>
    </row>
    <row r="46" spans="1:11" ht="17.100000000000001" customHeight="1" x14ac:dyDescent="0.2">
      <c r="C46" s="105"/>
      <c r="D46" s="105"/>
    </row>
    <row r="47" spans="1:11" ht="17.100000000000001" customHeight="1" x14ac:dyDescent="0.2">
      <c r="C47" s="105"/>
      <c r="D47" s="105"/>
    </row>
    <row r="48" spans="1:11" ht="17.100000000000001" customHeight="1" x14ac:dyDescent="0.2">
      <c r="C48" s="105"/>
      <c r="D48" s="105"/>
    </row>
    <row r="49" spans="3:4" ht="17.100000000000001" customHeight="1" x14ac:dyDescent="0.2">
      <c r="C49" s="105"/>
      <c r="D49" s="105"/>
    </row>
    <row r="50" spans="3:4" ht="17.100000000000001" customHeight="1" x14ac:dyDescent="0.2">
      <c r="C50" s="105"/>
      <c r="D50" s="105"/>
    </row>
    <row r="53" spans="3:4" ht="17.100000000000001" customHeight="1" x14ac:dyDescent="0.2">
      <c r="C53" s="105"/>
      <c r="D53" s="105"/>
    </row>
    <row r="55" spans="3:4" ht="17.100000000000001" customHeight="1" x14ac:dyDescent="0.2">
      <c r="C55" s="105"/>
      <c r="D55" s="105"/>
    </row>
    <row r="58" spans="3:4" ht="17.100000000000001" customHeight="1" x14ac:dyDescent="0.2">
      <c r="C58" s="105"/>
      <c r="D58" s="105"/>
    </row>
    <row r="71" spans="2:2" ht="17.100000000000001" customHeight="1" x14ac:dyDescent="0.2">
      <c r="B71" s="115"/>
    </row>
  </sheetData>
  <mergeCells count="21">
    <mergeCell ref="A15:B15"/>
    <mergeCell ref="A18:B18"/>
    <mergeCell ref="A24:B24"/>
    <mergeCell ref="A27:B27"/>
    <mergeCell ref="A38:B38"/>
    <mergeCell ref="A12:B12"/>
    <mergeCell ref="A1:K1"/>
    <mergeCell ref="A2:K2"/>
    <mergeCell ref="I3:K3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A6:B6"/>
    <mergeCell ref="A8:B8"/>
  </mergeCells>
  <printOptions horizontalCentered="1"/>
  <pageMargins left="0.27" right="0.2" top="0.48" bottom="0.66" header="1.42" footer="0.511811023622047"/>
  <pageSetup paperSize="9" scale="81" orientation="landscape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</sheetPr>
  <dimension ref="A1:K75"/>
  <sheetViews>
    <sheetView view="pageBreakPreview" topLeftCell="A19" zoomScaleNormal="75" zoomScaleSheetLayoutView="100" workbookViewId="0">
      <selection activeCell="K36" sqref="K36"/>
    </sheetView>
  </sheetViews>
  <sheetFormatPr defaultRowHeight="17.100000000000001" customHeight="1" x14ac:dyDescent="0.2"/>
  <cols>
    <col min="1" max="1" width="5.5703125" style="10" customWidth="1"/>
    <col min="2" max="2" width="26.42578125" style="13" customWidth="1"/>
    <col min="3" max="3" width="11" style="65" customWidth="1"/>
    <col min="4" max="4" width="18" style="65" bestFit="1" customWidth="1"/>
    <col min="5" max="5" width="5.28515625" style="65" customWidth="1"/>
    <col min="6" max="6" width="10.85546875" style="10" customWidth="1"/>
    <col min="7" max="7" width="32.140625" style="10" bestFit="1" customWidth="1"/>
    <col min="8" max="8" width="13.28515625" style="10" customWidth="1"/>
    <col min="9" max="9" width="7.85546875" style="10" customWidth="1"/>
    <col min="10" max="10" width="4.28515625" style="10" customWidth="1"/>
    <col min="11" max="11" width="12.85546875" style="12" customWidth="1"/>
    <col min="12" max="16384" width="9.140625" style="10"/>
  </cols>
  <sheetData>
    <row r="1" spans="1:11" ht="17.100000000000001" customHeight="1" x14ac:dyDescent="0.2">
      <c r="A1" s="346" t="s">
        <v>312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</row>
    <row r="2" spans="1:11" ht="17.100000000000001" customHeight="1" x14ac:dyDescent="0.2">
      <c r="A2" s="347" t="s">
        <v>882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</row>
    <row r="3" spans="1:11" ht="17.100000000000001" customHeight="1" thickBot="1" x14ac:dyDescent="0.25">
      <c r="G3" s="213"/>
      <c r="H3" s="214"/>
      <c r="I3" s="332"/>
      <c r="J3" s="333"/>
      <c r="K3" s="333"/>
    </row>
    <row r="4" spans="1:11" s="17" customFormat="1" ht="17.100000000000001" customHeight="1" x14ac:dyDescent="0.2">
      <c r="A4" s="358" t="s">
        <v>313</v>
      </c>
      <c r="B4" s="360" t="s">
        <v>314</v>
      </c>
      <c r="C4" s="358" t="s">
        <v>315</v>
      </c>
      <c r="D4" s="325" t="s">
        <v>316</v>
      </c>
      <c r="E4" s="358" t="s">
        <v>317</v>
      </c>
      <c r="F4" s="362" t="s">
        <v>318</v>
      </c>
      <c r="G4" s="358" t="s">
        <v>319</v>
      </c>
      <c r="H4" s="215" t="s">
        <v>416</v>
      </c>
      <c r="I4" s="362" t="s">
        <v>321</v>
      </c>
      <c r="J4" s="323" t="s">
        <v>322</v>
      </c>
      <c r="K4" s="364" t="s">
        <v>323</v>
      </c>
    </row>
    <row r="5" spans="1:11" ht="17.100000000000001" customHeight="1" x14ac:dyDescent="0.2">
      <c r="A5" s="359"/>
      <c r="B5" s="361"/>
      <c r="C5" s="359"/>
      <c r="D5" s="327"/>
      <c r="E5" s="359"/>
      <c r="F5" s="363"/>
      <c r="G5" s="359"/>
      <c r="H5" s="216" t="s">
        <v>417</v>
      </c>
      <c r="I5" s="363"/>
      <c r="J5" s="324"/>
      <c r="K5" s="365"/>
    </row>
    <row r="6" spans="1:11" ht="17.100000000000001" customHeight="1" x14ac:dyDescent="0.2">
      <c r="A6" s="303" t="s">
        <v>883</v>
      </c>
      <c r="B6" s="304"/>
      <c r="C6" s="33"/>
      <c r="D6" s="33"/>
      <c r="E6" s="33"/>
      <c r="F6" s="34"/>
      <c r="G6" s="28"/>
      <c r="H6" s="26"/>
      <c r="I6" s="26"/>
      <c r="J6" s="26"/>
      <c r="K6" s="35"/>
    </row>
    <row r="7" spans="1:11" s="198" customFormat="1" ht="17.100000000000001" customHeight="1" x14ac:dyDescent="0.2">
      <c r="A7" s="23">
        <v>1</v>
      </c>
      <c r="B7" s="24" t="s">
        <v>884</v>
      </c>
      <c r="C7" s="25">
        <v>340015429</v>
      </c>
      <c r="D7" s="33" t="s">
        <v>885</v>
      </c>
      <c r="E7" s="33" t="s">
        <v>164</v>
      </c>
      <c r="F7" s="34" t="s">
        <v>328</v>
      </c>
      <c r="G7" s="32" t="s">
        <v>329</v>
      </c>
      <c r="H7" s="34" t="s">
        <v>246</v>
      </c>
      <c r="I7" s="34" t="s">
        <v>268</v>
      </c>
      <c r="J7" s="34" t="s">
        <v>330</v>
      </c>
      <c r="K7" s="35" t="s">
        <v>886</v>
      </c>
    </row>
    <row r="8" spans="1:11" ht="17.100000000000001" customHeight="1" x14ac:dyDescent="0.2">
      <c r="A8" s="303" t="s">
        <v>331</v>
      </c>
      <c r="B8" s="304"/>
      <c r="C8" s="33"/>
      <c r="D8" s="33"/>
      <c r="E8" s="33"/>
      <c r="F8" s="34"/>
      <c r="G8" s="28"/>
      <c r="H8" s="26"/>
      <c r="I8" s="26"/>
      <c r="J8" s="26"/>
      <c r="K8" s="35"/>
    </row>
    <row r="9" spans="1:11" s="30" customFormat="1" ht="15" customHeight="1" x14ac:dyDescent="0.2">
      <c r="A9" s="84">
        <v>2</v>
      </c>
      <c r="B9" s="44" t="s">
        <v>887</v>
      </c>
      <c r="C9" s="124" t="s">
        <v>888</v>
      </c>
      <c r="D9" s="39" t="s">
        <v>889</v>
      </c>
      <c r="E9" s="39" t="s">
        <v>168</v>
      </c>
      <c r="F9" s="27" t="s">
        <v>406</v>
      </c>
      <c r="G9" s="78" t="s">
        <v>335</v>
      </c>
      <c r="H9" s="26" t="s">
        <v>249</v>
      </c>
      <c r="I9" s="79" t="s">
        <v>247</v>
      </c>
      <c r="J9" s="26" t="s">
        <v>330</v>
      </c>
      <c r="K9" s="96" t="s">
        <v>890</v>
      </c>
    </row>
    <row r="10" spans="1:11" ht="17.100000000000001" customHeight="1" x14ac:dyDescent="0.2">
      <c r="A10" s="31">
        <v>3</v>
      </c>
      <c r="B10" s="218" t="s">
        <v>891</v>
      </c>
      <c r="C10" s="219">
        <v>340054652</v>
      </c>
      <c r="D10" s="33" t="s">
        <v>892</v>
      </c>
      <c r="E10" s="33" t="s">
        <v>166</v>
      </c>
      <c r="F10" s="37" t="s">
        <v>338</v>
      </c>
      <c r="G10" s="32" t="s">
        <v>172</v>
      </c>
      <c r="H10" s="26" t="s">
        <v>255</v>
      </c>
      <c r="I10" s="26">
        <v>2007</v>
      </c>
      <c r="J10" s="26" t="s">
        <v>344</v>
      </c>
      <c r="K10" s="40" t="s">
        <v>893</v>
      </c>
    </row>
    <row r="11" spans="1:11" ht="17.100000000000001" customHeight="1" x14ac:dyDescent="0.2">
      <c r="A11" s="31">
        <v>4</v>
      </c>
      <c r="B11" s="32" t="s">
        <v>894</v>
      </c>
      <c r="C11" s="220">
        <v>340053553</v>
      </c>
      <c r="D11" s="33" t="s">
        <v>895</v>
      </c>
      <c r="E11" s="33" t="s">
        <v>167</v>
      </c>
      <c r="F11" s="37" t="s">
        <v>406</v>
      </c>
      <c r="G11" s="32" t="s">
        <v>172</v>
      </c>
      <c r="H11" s="26" t="s">
        <v>249</v>
      </c>
      <c r="I11" s="27" t="s">
        <v>385</v>
      </c>
      <c r="J11" s="39" t="s">
        <v>330</v>
      </c>
      <c r="K11" s="40" t="s">
        <v>896</v>
      </c>
    </row>
    <row r="12" spans="1:11" ht="17.100000000000001" customHeight="1" x14ac:dyDescent="0.2">
      <c r="A12" s="303" t="s">
        <v>282</v>
      </c>
      <c r="B12" s="304"/>
      <c r="C12" s="33"/>
      <c r="D12" s="33"/>
      <c r="E12" s="33"/>
      <c r="F12" s="34"/>
      <c r="G12" s="28"/>
      <c r="H12" s="26"/>
      <c r="I12" s="26"/>
      <c r="J12" s="26"/>
      <c r="K12" s="35"/>
    </row>
    <row r="13" spans="1:11" ht="17.100000000000001" customHeight="1" x14ac:dyDescent="0.2">
      <c r="A13" s="31">
        <v>5</v>
      </c>
      <c r="B13" s="218" t="s">
        <v>897</v>
      </c>
      <c r="C13" s="221">
        <v>340057033</v>
      </c>
      <c r="D13" s="33" t="s">
        <v>898</v>
      </c>
      <c r="E13" s="33" t="s">
        <v>167</v>
      </c>
      <c r="F13" s="34" t="s">
        <v>354</v>
      </c>
      <c r="G13" s="189" t="s">
        <v>363</v>
      </c>
      <c r="H13" s="26" t="s">
        <v>248</v>
      </c>
      <c r="I13" s="26">
        <v>2014</v>
      </c>
      <c r="J13" s="26" t="s">
        <v>344</v>
      </c>
      <c r="K13" s="35" t="s">
        <v>899</v>
      </c>
    </row>
    <row r="14" spans="1:11" ht="17.100000000000001" customHeight="1" x14ac:dyDescent="0.2">
      <c r="A14" s="31">
        <v>6</v>
      </c>
      <c r="B14" s="218" t="s">
        <v>900</v>
      </c>
      <c r="C14" s="221">
        <v>340058922</v>
      </c>
      <c r="D14" s="33" t="s">
        <v>901</v>
      </c>
      <c r="E14" s="33" t="s">
        <v>166</v>
      </c>
      <c r="F14" s="34" t="s">
        <v>349</v>
      </c>
      <c r="G14" s="43" t="s">
        <v>350</v>
      </c>
      <c r="H14" s="26" t="s">
        <v>248</v>
      </c>
      <c r="I14" s="26">
        <v>2014</v>
      </c>
      <c r="J14" s="26" t="s">
        <v>330</v>
      </c>
      <c r="K14" s="35" t="s">
        <v>902</v>
      </c>
    </row>
    <row r="15" spans="1:11" ht="17.100000000000001" customHeight="1" x14ac:dyDescent="0.2">
      <c r="A15" s="31">
        <v>7</v>
      </c>
      <c r="B15" s="218" t="s">
        <v>903</v>
      </c>
      <c r="C15" s="221">
        <v>340060151</v>
      </c>
      <c r="D15" s="33" t="s">
        <v>904</v>
      </c>
      <c r="E15" s="33" t="s">
        <v>166</v>
      </c>
      <c r="F15" s="34" t="s">
        <v>354</v>
      </c>
      <c r="G15" s="43" t="s">
        <v>350</v>
      </c>
      <c r="H15" s="26" t="s">
        <v>248</v>
      </c>
      <c r="I15" s="26">
        <v>2020</v>
      </c>
      <c r="J15" s="26" t="s">
        <v>330</v>
      </c>
      <c r="K15" s="35" t="s">
        <v>905</v>
      </c>
    </row>
    <row r="16" spans="1:11" ht="17.100000000000001" customHeight="1" x14ac:dyDescent="0.2">
      <c r="A16" s="31">
        <v>8</v>
      </c>
      <c r="B16" s="218" t="s">
        <v>906</v>
      </c>
      <c r="C16" s="219">
        <v>340060881</v>
      </c>
      <c r="D16" s="41" t="s">
        <v>907</v>
      </c>
      <c r="E16" s="33" t="s">
        <v>166</v>
      </c>
      <c r="F16" s="37" t="s">
        <v>358</v>
      </c>
      <c r="G16" s="32" t="s">
        <v>172</v>
      </c>
      <c r="H16" s="33" t="s">
        <v>248</v>
      </c>
      <c r="I16" s="26">
        <v>2021</v>
      </c>
      <c r="J16" s="26" t="s">
        <v>344</v>
      </c>
      <c r="K16" s="40" t="s">
        <v>908</v>
      </c>
    </row>
    <row r="17" spans="1:11" ht="17.100000000000001" customHeight="1" x14ac:dyDescent="0.2">
      <c r="A17" s="303" t="s">
        <v>283</v>
      </c>
      <c r="B17" s="304"/>
      <c r="C17" s="33"/>
      <c r="D17" s="33"/>
      <c r="E17" s="33"/>
      <c r="F17" s="34"/>
      <c r="G17" s="28"/>
      <c r="H17" s="26"/>
      <c r="I17" s="26"/>
      <c r="J17" s="26"/>
      <c r="K17" s="35"/>
    </row>
    <row r="18" spans="1:11" ht="17.100000000000001" customHeight="1" x14ac:dyDescent="0.2">
      <c r="A18" s="31">
        <v>9</v>
      </c>
      <c r="B18" s="218" t="s">
        <v>909</v>
      </c>
      <c r="C18" s="34" t="s">
        <v>910</v>
      </c>
      <c r="D18" s="34" t="s">
        <v>911</v>
      </c>
      <c r="E18" s="34" t="s">
        <v>168</v>
      </c>
      <c r="F18" s="41" t="s">
        <v>376</v>
      </c>
      <c r="G18" s="189" t="s">
        <v>363</v>
      </c>
      <c r="H18" s="26" t="s">
        <v>249</v>
      </c>
      <c r="I18" s="33">
        <v>2007</v>
      </c>
      <c r="J18" s="26" t="s">
        <v>330</v>
      </c>
      <c r="K18" s="51" t="s">
        <v>912</v>
      </c>
    </row>
    <row r="19" spans="1:11" ht="17.100000000000001" customHeight="1" x14ac:dyDescent="0.2">
      <c r="A19" s="31">
        <v>10</v>
      </c>
      <c r="B19" s="218" t="s">
        <v>913</v>
      </c>
      <c r="C19" s="219">
        <v>340061338</v>
      </c>
      <c r="D19" s="41" t="s">
        <v>914</v>
      </c>
      <c r="E19" s="33" t="s">
        <v>169</v>
      </c>
      <c r="F19" s="37" t="s">
        <v>370</v>
      </c>
      <c r="G19" s="32" t="s">
        <v>172</v>
      </c>
      <c r="H19" s="33" t="s">
        <v>255</v>
      </c>
      <c r="I19" s="26">
        <v>2021</v>
      </c>
      <c r="J19" s="26" t="s">
        <v>330</v>
      </c>
      <c r="K19" s="40" t="s">
        <v>915</v>
      </c>
    </row>
    <row r="20" spans="1:11" ht="17.100000000000001" customHeight="1" x14ac:dyDescent="0.2">
      <c r="A20" s="303" t="s">
        <v>284</v>
      </c>
      <c r="B20" s="304"/>
      <c r="C20" s="33"/>
      <c r="D20" s="33"/>
      <c r="E20" s="33"/>
      <c r="F20" s="34"/>
      <c r="G20" s="28"/>
      <c r="H20" s="26"/>
      <c r="I20" s="26"/>
      <c r="J20" s="26"/>
      <c r="K20" s="35"/>
    </row>
    <row r="21" spans="1:11" ht="17.100000000000001" customHeight="1" x14ac:dyDescent="0.2">
      <c r="A21" s="31">
        <v>11</v>
      </c>
      <c r="B21" s="82" t="s">
        <v>916</v>
      </c>
      <c r="C21" s="33">
        <v>340055683</v>
      </c>
      <c r="D21" s="33" t="s">
        <v>917</v>
      </c>
      <c r="E21" s="33" t="s">
        <v>167</v>
      </c>
      <c r="F21" s="34" t="s">
        <v>338</v>
      </c>
      <c r="G21" s="189" t="s">
        <v>363</v>
      </c>
      <c r="H21" s="26" t="s">
        <v>249</v>
      </c>
      <c r="I21" s="26">
        <v>2005</v>
      </c>
      <c r="J21" s="26" t="s">
        <v>344</v>
      </c>
      <c r="K21" s="35" t="s">
        <v>918</v>
      </c>
    </row>
    <row r="22" spans="1:11" ht="17.100000000000001" customHeight="1" x14ac:dyDescent="0.2">
      <c r="A22" s="31">
        <v>12</v>
      </c>
      <c r="B22" s="218" t="s">
        <v>919</v>
      </c>
      <c r="C22" s="34" t="s">
        <v>920</v>
      </c>
      <c r="D22" s="34" t="s">
        <v>921</v>
      </c>
      <c r="E22" s="33" t="s">
        <v>168</v>
      </c>
      <c r="F22" s="37" t="s">
        <v>922</v>
      </c>
      <c r="G22" s="43" t="s">
        <v>181</v>
      </c>
      <c r="H22" s="33" t="s">
        <v>251</v>
      </c>
      <c r="I22" s="33">
        <v>1988</v>
      </c>
      <c r="J22" s="33" t="s">
        <v>330</v>
      </c>
      <c r="K22" s="35" t="s">
        <v>923</v>
      </c>
    </row>
    <row r="23" spans="1:11" ht="17.100000000000001" customHeight="1" x14ac:dyDescent="0.2">
      <c r="A23" s="31">
        <v>13</v>
      </c>
      <c r="B23" s="218" t="s">
        <v>924</v>
      </c>
      <c r="C23" s="34" t="s">
        <v>925</v>
      </c>
      <c r="D23" s="37" t="s">
        <v>926</v>
      </c>
      <c r="E23" s="33" t="s">
        <v>166</v>
      </c>
      <c r="F23" s="37" t="s">
        <v>367</v>
      </c>
      <c r="G23" s="43" t="s">
        <v>350</v>
      </c>
      <c r="H23" s="33" t="s">
        <v>248</v>
      </c>
      <c r="I23" s="33">
        <v>2019</v>
      </c>
      <c r="J23" s="33" t="s">
        <v>344</v>
      </c>
      <c r="K23" s="35" t="s">
        <v>927</v>
      </c>
    </row>
    <row r="24" spans="1:11" ht="17.100000000000001" customHeight="1" x14ac:dyDescent="0.2">
      <c r="A24" s="20" t="s">
        <v>285</v>
      </c>
      <c r="B24" s="21"/>
      <c r="C24" s="33"/>
      <c r="D24" s="33"/>
      <c r="E24" s="33"/>
      <c r="F24" s="34"/>
      <c r="G24" s="28"/>
      <c r="H24" s="26"/>
      <c r="I24" s="26"/>
      <c r="J24" s="26"/>
      <c r="K24" s="35"/>
    </row>
    <row r="25" spans="1:11" ht="17.100000000000001" customHeight="1" x14ac:dyDescent="0.2">
      <c r="A25" s="31">
        <v>14</v>
      </c>
      <c r="B25" s="218" t="s">
        <v>928</v>
      </c>
      <c r="C25" s="34" t="s">
        <v>929</v>
      </c>
      <c r="D25" s="34" t="s">
        <v>930</v>
      </c>
      <c r="E25" s="33" t="s">
        <v>168</v>
      </c>
      <c r="F25" s="34" t="s">
        <v>618</v>
      </c>
      <c r="G25" s="189" t="s">
        <v>363</v>
      </c>
      <c r="H25" s="33" t="s">
        <v>248</v>
      </c>
      <c r="I25" s="33">
        <v>2005</v>
      </c>
      <c r="J25" s="33" t="s">
        <v>344</v>
      </c>
      <c r="K25" s="35" t="s">
        <v>931</v>
      </c>
    </row>
    <row r="26" spans="1:11" ht="17.100000000000001" customHeight="1" x14ac:dyDescent="0.2">
      <c r="A26" s="31">
        <v>15</v>
      </c>
      <c r="B26" s="218" t="s">
        <v>932</v>
      </c>
      <c r="C26" s="33">
        <v>340013113</v>
      </c>
      <c r="D26" s="33" t="s">
        <v>933</v>
      </c>
      <c r="E26" s="33" t="s">
        <v>165</v>
      </c>
      <c r="F26" s="34" t="s">
        <v>544</v>
      </c>
      <c r="G26" s="32" t="s">
        <v>172</v>
      </c>
      <c r="H26" s="26" t="s">
        <v>251</v>
      </c>
      <c r="I26" s="26">
        <v>1989</v>
      </c>
      <c r="J26" s="26" t="s">
        <v>344</v>
      </c>
      <c r="K26" s="35" t="s">
        <v>934</v>
      </c>
    </row>
    <row r="27" spans="1:11" ht="17.100000000000001" customHeight="1" x14ac:dyDescent="0.2">
      <c r="A27" s="31">
        <v>16</v>
      </c>
      <c r="B27" s="218" t="s">
        <v>935</v>
      </c>
      <c r="C27" s="219">
        <v>340060859</v>
      </c>
      <c r="D27" s="41" t="s">
        <v>936</v>
      </c>
      <c r="E27" s="33" t="s">
        <v>166</v>
      </c>
      <c r="F27" s="37" t="s">
        <v>358</v>
      </c>
      <c r="G27" s="32" t="s">
        <v>172</v>
      </c>
      <c r="H27" s="33" t="s">
        <v>248</v>
      </c>
      <c r="I27" s="26">
        <v>2021</v>
      </c>
      <c r="J27" s="26" t="s">
        <v>344</v>
      </c>
      <c r="K27" s="40" t="s">
        <v>937</v>
      </c>
    </row>
    <row r="28" spans="1:11" ht="17.100000000000001" customHeight="1" x14ac:dyDescent="0.2">
      <c r="A28" s="303" t="s">
        <v>388</v>
      </c>
      <c r="B28" s="304"/>
      <c r="C28" s="33"/>
      <c r="D28" s="33"/>
      <c r="E28" s="33"/>
      <c r="F28" s="34"/>
      <c r="G28" s="28"/>
      <c r="H28" s="26"/>
      <c r="I28" s="26"/>
      <c r="J28" s="26"/>
      <c r="K28" s="35"/>
    </row>
    <row r="29" spans="1:11" ht="17.100000000000001" customHeight="1" x14ac:dyDescent="0.2">
      <c r="A29" s="31">
        <v>17</v>
      </c>
      <c r="B29" s="218" t="s">
        <v>938</v>
      </c>
      <c r="C29" s="219">
        <v>340059162</v>
      </c>
      <c r="D29" s="33" t="s">
        <v>939</v>
      </c>
      <c r="E29" s="33" t="s">
        <v>166</v>
      </c>
      <c r="F29" s="37" t="s">
        <v>548</v>
      </c>
      <c r="G29" s="43" t="s">
        <v>350</v>
      </c>
      <c r="H29" s="26" t="s">
        <v>249</v>
      </c>
      <c r="I29" s="26">
        <v>2015</v>
      </c>
      <c r="J29" s="26" t="s">
        <v>344</v>
      </c>
      <c r="K29" s="40" t="s">
        <v>940</v>
      </c>
    </row>
    <row r="30" spans="1:11" ht="17.100000000000001" customHeight="1" x14ac:dyDescent="0.2">
      <c r="A30" s="31">
        <v>18</v>
      </c>
      <c r="B30" s="222" t="s">
        <v>941</v>
      </c>
      <c r="C30" s="219">
        <v>340061232</v>
      </c>
      <c r="D30" s="41" t="s">
        <v>942</v>
      </c>
      <c r="E30" s="33" t="s">
        <v>169</v>
      </c>
      <c r="F30" s="37" t="s">
        <v>370</v>
      </c>
      <c r="G30" s="32" t="s">
        <v>172</v>
      </c>
      <c r="H30" s="33" t="s">
        <v>255</v>
      </c>
      <c r="I30" s="26">
        <v>2019</v>
      </c>
      <c r="J30" s="26" t="s">
        <v>344</v>
      </c>
      <c r="K30" s="40" t="s">
        <v>943</v>
      </c>
    </row>
    <row r="31" spans="1:11" ht="17.100000000000001" customHeight="1" x14ac:dyDescent="0.2">
      <c r="A31" s="303" t="s">
        <v>397</v>
      </c>
      <c r="B31" s="304"/>
      <c r="C31" s="33"/>
      <c r="D31" s="33"/>
      <c r="E31" s="33"/>
      <c r="F31" s="34"/>
      <c r="G31" s="28"/>
      <c r="H31" s="26"/>
      <c r="I31" s="26"/>
      <c r="J31" s="26"/>
      <c r="K31" s="35"/>
    </row>
    <row r="32" spans="1:11" ht="17.100000000000001" customHeight="1" x14ac:dyDescent="0.2">
      <c r="A32" s="31">
        <v>19</v>
      </c>
      <c r="B32" s="218" t="s">
        <v>944</v>
      </c>
      <c r="C32" s="41">
        <v>340017148</v>
      </c>
      <c r="D32" s="33" t="s">
        <v>945</v>
      </c>
      <c r="E32" s="33" t="s">
        <v>165</v>
      </c>
      <c r="F32" s="34" t="s">
        <v>354</v>
      </c>
      <c r="G32" s="43" t="s">
        <v>946</v>
      </c>
      <c r="H32" s="26" t="s">
        <v>251</v>
      </c>
      <c r="I32" s="26">
        <v>1996</v>
      </c>
      <c r="J32" s="26" t="s">
        <v>330</v>
      </c>
      <c r="K32" s="35" t="s">
        <v>947</v>
      </c>
    </row>
    <row r="33" spans="1:11" ht="17.100000000000001" customHeight="1" x14ac:dyDescent="0.2">
      <c r="A33" s="31">
        <v>20</v>
      </c>
      <c r="B33" s="218" t="s">
        <v>948</v>
      </c>
      <c r="C33" s="34" t="s">
        <v>949</v>
      </c>
      <c r="D33" s="34" t="s">
        <v>950</v>
      </c>
      <c r="E33" s="34" t="s">
        <v>165</v>
      </c>
      <c r="F33" s="27" t="s">
        <v>328</v>
      </c>
      <c r="G33" s="43" t="s">
        <v>951</v>
      </c>
      <c r="H33" s="26" t="s">
        <v>251</v>
      </c>
      <c r="I33" s="26">
        <v>2001</v>
      </c>
      <c r="J33" s="26" t="s">
        <v>330</v>
      </c>
      <c r="K33" s="51" t="s">
        <v>952</v>
      </c>
    </row>
    <row r="34" spans="1:11" ht="17.100000000000001" customHeight="1" x14ac:dyDescent="0.2">
      <c r="A34" s="31">
        <v>21</v>
      </c>
      <c r="B34" s="218" t="s">
        <v>953</v>
      </c>
      <c r="C34" s="33">
        <v>340019893</v>
      </c>
      <c r="D34" s="33" t="s">
        <v>954</v>
      </c>
      <c r="E34" s="33" t="s">
        <v>197</v>
      </c>
      <c r="F34" s="34" t="s">
        <v>403</v>
      </c>
      <c r="G34" s="38" t="s">
        <v>955</v>
      </c>
      <c r="H34" s="26" t="s">
        <v>251</v>
      </c>
      <c r="I34" s="26">
        <v>2002</v>
      </c>
      <c r="J34" s="26" t="s">
        <v>330</v>
      </c>
      <c r="K34" s="40" t="s">
        <v>956</v>
      </c>
    </row>
    <row r="35" spans="1:11" ht="17.100000000000001" customHeight="1" x14ac:dyDescent="0.2">
      <c r="A35" s="31">
        <v>22</v>
      </c>
      <c r="B35" s="218" t="s">
        <v>957</v>
      </c>
      <c r="C35" s="223" t="s">
        <v>958</v>
      </c>
      <c r="D35" s="34" t="s">
        <v>959</v>
      </c>
      <c r="E35" s="34" t="s">
        <v>167</v>
      </c>
      <c r="F35" s="41" t="s">
        <v>338</v>
      </c>
      <c r="G35" s="24" t="s">
        <v>960</v>
      </c>
      <c r="H35" s="26" t="s">
        <v>249</v>
      </c>
      <c r="I35" s="33">
        <v>2009</v>
      </c>
      <c r="J35" s="26" t="s">
        <v>344</v>
      </c>
      <c r="K35" s="51" t="s">
        <v>961</v>
      </c>
    </row>
    <row r="36" spans="1:11" ht="17.100000000000001" customHeight="1" x14ac:dyDescent="0.2">
      <c r="A36" s="31">
        <v>23</v>
      </c>
      <c r="B36" s="218" t="s">
        <v>962</v>
      </c>
      <c r="C36" s="41" t="s">
        <v>963</v>
      </c>
      <c r="D36" s="33" t="s">
        <v>964</v>
      </c>
      <c r="E36" s="33" t="s">
        <v>167</v>
      </c>
      <c r="F36" s="37" t="s">
        <v>540</v>
      </c>
      <c r="G36" s="24" t="s">
        <v>965</v>
      </c>
      <c r="H36" s="26" t="s">
        <v>251</v>
      </c>
      <c r="I36" s="26">
        <v>1984</v>
      </c>
      <c r="J36" s="26" t="s">
        <v>330</v>
      </c>
      <c r="K36" s="35" t="s">
        <v>1630</v>
      </c>
    </row>
    <row r="37" spans="1:11" ht="17.100000000000001" customHeight="1" x14ac:dyDescent="0.2">
      <c r="A37" s="31">
        <v>24</v>
      </c>
      <c r="B37" s="218" t="s">
        <v>966</v>
      </c>
      <c r="C37" s="41">
        <v>340018105</v>
      </c>
      <c r="D37" s="33" t="s">
        <v>967</v>
      </c>
      <c r="E37" s="33" t="s">
        <v>165</v>
      </c>
      <c r="F37" s="37" t="s">
        <v>403</v>
      </c>
      <c r="G37" s="43" t="s">
        <v>968</v>
      </c>
      <c r="H37" s="26" t="s">
        <v>249</v>
      </c>
      <c r="I37" s="26">
        <v>2016</v>
      </c>
      <c r="J37" s="26" t="s">
        <v>330</v>
      </c>
      <c r="K37" s="40" t="s">
        <v>969</v>
      </c>
    </row>
    <row r="38" spans="1:11" ht="17.100000000000001" customHeight="1" x14ac:dyDescent="0.2">
      <c r="A38" s="31">
        <v>25</v>
      </c>
      <c r="B38" s="218" t="s">
        <v>970</v>
      </c>
      <c r="C38" s="33">
        <v>340013489</v>
      </c>
      <c r="D38" s="33" t="s">
        <v>971</v>
      </c>
      <c r="E38" s="33" t="s">
        <v>167</v>
      </c>
      <c r="F38" s="37" t="s">
        <v>972</v>
      </c>
      <c r="G38" s="24" t="s">
        <v>973</v>
      </c>
      <c r="H38" s="26" t="s">
        <v>251</v>
      </c>
      <c r="I38" s="26">
        <v>1992</v>
      </c>
      <c r="J38" s="26" t="s">
        <v>330</v>
      </c>
      <c r="K38" s="35" t="s">
        <v>974</v>
      </c>
    </row>
    <row r="39" spans="1:11" ht="17.100000000000001" customHeight="1" x14ac:dyDescent="0.2">
      <c r="A39" s="31"/>
      <c r="B39" s="218"/>
      <c r="C39" s="33"/>
      <c r="D39" s="33"/>
      <c r="E39" s="33"/>
      <c r="F39" s="37"/>
      <c r="G39" s="24" t="s">
        <v>975</v>
      </c>
      <c r="H39" s="26"/>
      <c r="I39" s="26"/>
      <c r="J39" s="26"/>
      <c r="K39" s="35"/>
    </row>
    <row r="40" spans="1:11" ht="17.100000000000001" customHeight="1" x14ac:dyDescent="0.2">
      <c r="A40" s="224"/>
      <c r="B40" s="122"/>
      <c r="C40" s="33"/>
      <c r="D40" s="33"/>
      <c r="E40" s="33"/>
      <c r="F40" s="34"/>
      <c r="G40" s="24" t="s">
        <v>976</v>
      </c>
      <c r="H40" s="26"/>
      <c r="I40" s="26"/>
      <c r="J40" s="26"/>
      <c r="K40" s="35"/>
    </row>
    <row r="41" spans="1:11" ht="17.100000000000001" customHeight="1" x14ac:dyDescent="0.2">
      <c r="A41" s="224"/>
      <c r="B41" s="122"/>
      <c r="C41" s="33"/>
      <c r="D41" s="33"/>
      <c r="E41" s="33"/>
      <c r="F41" s="34"/>
      <c r="G41" s="24" t="s">
        <v>977</v>
      </c>
      <c r="H41" s="26"/>
      <c r="I41" s="26"/>
      <c r="J41" s="26"/>
      <c r="K41" s="35"/>
    </row>
    <row r="42" spans="1:11" ht="17.100000000000001" customHeight="1" x14ac:dyDescent="0.2">
      <c r="A42" s="224"/>
      <c r="B42" s="122"/>
      <c r="C42" s="33"/>
      <c r="D42" s="33"/>
      <c r="E42" s="33"/>
      <c r="F42" s="34"/>
      <c r="G42" s="24" t="s">
        <v>978</v>
      </c>
      <c r="H42" s="26"/>
      <c r="I42" s="26"/>
      <c r="J42" s="26"/>
      <c r="K42" s="35"/>
    </row>
    <row r="43" spans="1:11" ht="17.100000000000001" customHeight="1" x14ac:dyDescent="0.2">
      <c r="A43" s="224"/>
      <c r="B43" s="122"/>
      <c r="C43" s="33"/>
      <c r="D43" s="33"/>
      <c r="E43" s="33"/>
      <c r="F43" s="34"/>
      <c r="G43" s="24" t="s">
        <v>979</v>
      </c>
      <c r="H43" s="26"/>
      <c r="I43" s="26"/>
      <c r="J43" s="26"/>
      <c r="K43" s="35"/>
    </row>
    <row r="44" spans="1:11" ht="17.100000000000001" customHeight="1" x14ac:dyDescent="0.2">
      <c r="A44" s="78"/>
      <c r="B44" s="218"/>
      <c r="C44" s="37"/>
      <c r="D44" s="37"/>
      <c r="E44" s="34"/>
      <c r="F44" s="32"/>
      <c r="G44" s="24" t="s">
        <v>980</v>
      </c>
      <c r="H44" s="32"/>
      <c r="I44" s="32"/>
      <c r="J44" s="32"/>
      <c r="K44" s="33"/>
    </row>
    <row r="45" spans="1:11" ht="17.100000000000001" customHeight="1" x14ac:dyDescent="0.2">
      <c r="A45" s="225" t="s">
        <v>410</v>
      </c>
      <c r="B45" s="218"/>
      <c r="C45" s="37"/>
      <c r="D45" s="37"/>
      <c r="E45" s="34"/>
      <c r="F45" s="32"/>
      <c r="G45" s="24"/>
      <c r="H45" s="32"/>
      <c r="I45" s="32"/>
      <c r="J45" s="32"/>
      <c r="K45" s="226"/>
    </row>
    <row r="46" spans="1:11" ht="17.100000000000001" customHeight="1" x14ac:dyDescent="0.2">
      <c r="A46" s="81">
        <v>26</v>
      </c>
      <c r="B46" s="58" t="s">
        <v>981</v>
      </c>
      <c r="C46" s="54">
        <v>340057694</v>
      </c>
      <c r="D46" s="54" t="s">
        <v>982</v>
      </c>
      <c r="E46" s="54" t="s">
        <v>165</v>
      </c>
      <c r="F46" s="55" t="s">
        <v>354</v>
      </c>
      <c r="G46" s="58" t="s">
        <v>414</v>
      </c>
      <c r="H46" s="54" t="s">
        <v>248</v>
      </c>
      <c r="I46" s="54">
        <v>2016</v>
      </c>
      <c r="J46" s="54" t="s">
        <v>330</v>
      </c>
      <c r="K46" s="57" t="s">
        <v>983</v>
      </c>
    </row>
    <row r="47" spans="1:11" ht="17.100000000000001" customHeight="1" x14ac:dyDescent="0.2">
      <c r="A47" s="30"/>
    </row>
    <row r="48" spans="1:11" ht="17.100000000000001" customHeight="1" x14ac:dyDescent="0.2">
      <c r="A48" s="30"/>
      <c r="B48" s="227"/>
      <c r="C48" s="64"/>
      <c r="D48" s="64"/>
    </row>
    <row r="49" spans="1:4" ht="17.100000000000001" customHeight="1" x14ac:dyDescent="0.2">
      <c r="A49" s="30"/>
      <c r="C49" s="64"/>
      <c r="D49" s="64"/>
    </row>
    <row r="50" spans="1:4" ht="17.100000000000001" customHeight="1" x14ac:dyDescent="0.2">
      <c r="A50" s="30"/>
      <c r="C50" s="64"/>
      <c r="D50" s="64"/>
    </row>
    <row r="51" spans="1:4" ht="17.100000000000001" customHeight="1" x14ac:dyDescent="0.2">
      <c r="A51" s="30"/>
      <c r="C51" s="64"/>
      <c r="D51" s="64"/>
    </row>
    <row r="52" spans="1:4" ht="17.100000000000001" customHeight="1" x14ac:dyDescent="0.2">
      <c r="A52" s="30"/>
      <c r="C52" s="64"/>
      <c r="D52" s="64"/>
    </row>
    <row r="53" spans="1:4" ht="17.100000000000001" customHeight="1" x14ac:dyDescent="0.2">
      <c r="A53" s="30"/>
      <c r="C53" s="64"/>
      <c r="D53" s="64"/>
    </row>
    <row r="54" spans="1:4" ht="17.100000000000001" customHeight="1" x14ac:dyDescent="0.2">
      <c r="A54" s="30"/>
      <c r="C54" s="64"/>
      <c r="D54" s="64"/>
    </row>
    <row r="55" spans="1:4" ht="17.100000000000001" customHeight="1" x14ac:dyDescent="0.2">
      <c r="A55" s="30"/>
    </row>
    <row r="56" spans="1:4" ht="17.100000000000001" customHeight="1" x14ac:dyDescent="0.2">
      <c r="A56" s="30"/>
    </row>
    <row r="57" spans="1:4" ht="17.100000000000001" customHeight="1" x14ac:dyDescent="0.2">
      <c r="A57" s="30"/>
      <c r="C57" s="64"/>
      <c r="D57" s="64"/>
    </row>
    <row r="58" spans="1:4" ht="17.100000000000001" customHeight="1" x14ac:dyDescent="0.2">
      <c r="A58" s="30"/>
    </row>
    <row r="59" spans="1:4" ht="17.100000000000001" customHeight="1" x14ac:dyDescent="0.2">
      <c r="A59" s="30"/>
      <c r="C59" s="64"/>
      <c r="D59" s="64"/>
    </row>
    <row r="60" spans="1:4" ht="17.100000000000001" customHeight="1" x14ac:dyDescent="0.2">
      <c r="A60" s="30"/>
    </row>
    <row r="61" spans="1:4" ht="17.100000000000001" customHeight="1" x14ac:dyDescent="0.2">
      <c r="A61" s="30"/>
    </row>
    <row r="62" spans="1:4" ht="17.100000000000001" customHeight="1" x14ac:dyDescent="0.2">
      <c r="A62" s="30"/>
      <c r="C62" s="64"/>
      <c r="D62" s="64"/>
    </row>
    <row r="63" spans="1:4" ht="17.100000000000001" customHeight="1" x14ac:dyDescent="0.2">
      <c r="A63" s="30"/>
    </row>
    <row r="64" spans="1:4" ht="17.100000000000001" customHeight="1" x14ac:dyDescent="0.2">
      <c r="A64" s="30"/>
    </row>
    <row r="65" spans="1:2" ht="17.100000000000001" customHeight="1" x14ac:dyDescent="0.2">
      <c r="A65" s="30"/>
    </row>
    <row r="66" spans="1:2" ht="17.100000000000001" customHeight="1" x14ac:dyDescent="0.2">
      <c r="A66" s="30"/>
    </row>
    <row r="67" spans="1:2" ht="17.100000000000001" customHeight="1" x14ac:dyDescent="0.2">
      <c r="A67" s="30"/>
    </row>
    <row r="68" spans="1:2" ht="17.100000000000001" customHeight="1" x14ac:dyDescent="0.2">
      <c r="A68" s="30"/>
    </row>
    <row r="69" spans="1:2" ht="17.100000000000001" customHeight="1" x14ac:dyDescent="0.2">
      <c r="A69" s="30"/>
    </row>
    <row r="70" spans="1:2" ht="17.100000000000001" customHeight="1" x14ac:dyDescent="0.2">
      <c r="A70" s="30"/>
    </row>
    <row r="71" spans="1:2" ht="17.100000000000001" customHeight="1" x14ac:dyDescent="0.2">
      <c r="A71" s="30"/>
    </row>
    <row r="72" spans="1:2" ht="17.100000000000001" customHeight="1" x14ac:dyDescent="0.2">
      <c r="A72" s="30"/>
    </row>
    <row r="73" spans="1:2" ht="17.100000000000001" customHeight="1" x14ac:dyDescent="0.2">
      <c r="A73" s="30"/>
    </row>
    <row r="74" spans="1:2" ht="17.100000000000001" customHeight="1" x14ac:dyDescent="0.2">
      <c r="A74" s="30"/>
    </row>
    <row r="75" spans="1:2" ht="17.100000000000001" customHeight="1" x14ac:dyDescent="0.2">
      <c r="B75" s="228"/>
    </row>
  </sheetData>
  <mergeCells count="20">
    <mergeCell ref="A28:B28"/>
    <mergeCell ref="A31:B31"/>
    <mergeCell ref="I4:I5"/>
    <mergeCell ref="A6:B6"/>
    <mergeCell ref="A8:B8"/>
    <mergeCell ref="A12:B12"/>
    <mergeCell ref="A17:B17"/>
    <mergeCell ref="A20:B20"/>
    <mergeCell ref="A1:K1"/>
    <mergeCell ref="A2:K2"/>
    <mergeCell ref="I3:K3"/>
    <mergeCell ref="A4:A5"/>
    <mergeCell ref="B4:B5"/>
    <mergeCell ref="C4:C5"/>
    <mergeCell ref="D4:D5"/>
    <mergeCell ref="E4:E5"/>
    <mergeCell ref="F4:F5"/>
    <mergeCell ref="G4:G5"/>
    <mergeCell ref="J4:J5"/>
    <mergeCell ref="K4:K5"/>
  </mergeCells>
  <printOptions horizontalCentered="1"/>
  <pageMargins left="0.2" right="0.19" top="0.57999999999999996" bottom="0.52" header="1.48" footer="0.19"/>
  <pageSetup paperSize="9" scale="90" orientation="landscape" horizontalDpi="4294967294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</sheetPr>
  <dimension ref="A1:K63"/>
  <sheetViews>
    <sheetView view="pageBreakPreview" topLeftCell="A17" zoomScaleNormal="75" zoomScaleSheetLayoutView="100" workbookViewId="0">
      <selection activeCell="A6" sqref="A6:K44"/>
    </sheetView>
  </sheetViews>
  <sheetFormatPr defaultRowHeight="17.100000000000001" customHeight="1" x14ac:dyDescent="0.2"/>
  <cols>
    <col min="1" max="1" width="5.28515625" style="30" customWidth="1"/>
    <col min="2" max="2" width="19.7109375" style="106" bestFit="1" customWidth="1"/>
    <col min="3" max="3" width="11.28515625" style="66" customWidth="1"/>
    <col min="4" max="4" width="18" style="66" bestFit="1" customWidth="1"/>
    <col min="5" max="5" width="6.7109375" style="66" customWidth="1"/>
    <col min="6" max="6" width="10.28515625" style="30" customWidth="1"/>
    <col min="7" max="7" width="32.140625" style="30" bestFit="1" customWidth="1"/>
    <col min="8" max="8" width="13.7109375" style="30" customWidth="1"/>
    <col min="9" max="9" width="8.42578125" style="106" customWidth="1"/>
    <col min="10" max="10" width="4.5703125" style="30" customWidth="1"/>
    <col min="11" max="11" width="12.5703125" style="106" customWidth="1"/>
    <col min="12" max="16384" width="9.140625" style="30"/>
  </cols>
  <sheetData>
    <row r="1" spans="1:11" ht="17.100000000000001" customHeight="1" x14ac:dyDescent="0.2">
      <c r="A1" s="330" t="s">
        <v>312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11" ht="17.100000000000001" customHeight="1" x14ac:dyDescent="0.2">
      <c r="A2" s="331" t="s">
        <v>984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</row>
    <row r="3" spans="1:11" ht="17.100000000000001" customHeight="1" thickBot="1" x14ac:dyDescent="0.25">
      <c r="H3" s="136"/>
      <c r="I3" s="332"/>
      <c r="J3" s="333"/>
      <c r="K3" s="333"/>
    </row>
    <row r="4" spans="1:11" ht="17.100000000000001" customHeight="1" x14ac:dyDescent="0.2">
      <c r="A4" s="334" t="s">
        <v>313</v>
      </c>
      <c r="B4" s="334" t="s">
        <v>314</v>
      </c>
      <c r="C4" s="334" t="s">
        <v>315</v>
      </c>
      <c r="D4" s="334" t="s">
        <v>316</v>
      </c>
      <c r="E4" s="334" t="s">
        <v>317</v>
      </c>
      <c r="F4" s="339" t="s">
        <v>318</v>
      </c>
      <c r="G4" s="334" t="s">
        <v>319</v>
      </c>
      <c r="H4" s="72" t="s">
        <v>416</v>
      </c>
      <c r="I4" s="339" t="s">
        <v>321</v>
      </c>
      <c r="J4" s="339" t="s">
        <v>322</v>
      </c>
      <c r="K4" s="341" t="s">
        <v>323</v>
      </c>
    </row>
    <row r="5" spans="1:11" ht="17.100000000000001" customHeight="1" x14ac:dyDescent="0.2">
      <c r="A5" s="343"/>
      <c r="B5" s="343"/>
      <c r="C5" s="343"/>
      <c r="D5" s="343"/>
      <c r="E5" s="343"/>
      <c r="F5" s="344"/>
      <c r="G5" s="343"/>
      <c r="H5" s="182" t="s">
        <v>417</v>
      </c>
      <c r="I5" s="344"/>
      <c r="J5" s="344"/>
      <c r="K5" s="345"/>
    </row>
    <row r="6" spans="1:11" ht="17.100000000000001" customHeight="1" x14ac:dyDescent="0.2">
      <c r="A6" s="315" t="s">
        <v>985</v>
      </c>
      <c r="B6" s="315"/>
      <c r="C6" s="315"/>
      <c r="D6" s="140"/>
      <c r="E6" s="141"/>
      <c r="F6" s="142"/>
      <c r="G6" s="141"/>
      <c r="H6" s="141"/>
      <c r="I6" s="142"/>
      <c r="J6" s="141"/>
      <c r="K6" s="144"/>
    </row>
    <row r="7" spans="1:11" ht="17.100000000000001" customHeight="1" x14ac:dyDescent="0.2">
      <c r="A7" s="84">
        <v>1</v>
      </c>
      <c r="B7" s="78" t="s">
        <v>986</v>
      </c>
      <c r="C7" s="26">
        <v>340014251</v>
      </c>
      <c r="D7" s="26" t="s">
        <v>987</v>
      </c>
      <c r="E7" s="26" t="s">
        <v>164</v>
      </c>
      <c r="F7" s="39" t="s">
        <v>988</v>
      </c>
      <c r="G7" s="28" t="s">
        <v>329</v>
      </c>
      <c r="H7" s="26" t="s">
        <v>246</v>
      </c>
      <c r="I7" s="26">
        <v>2009</v>
      </c>
      <c r="J7" s="26" t="s">
        <v>330</v>
      </c>
      <c r="K7" s="29" t="s">
        <v>989</v>
      </c>
    </row>
    <row r="8" spans="1:11" ht="17.100000000000001" customHeight="1" x14ac:dyDescent="0.2">
      <c r="A8" s="306" t="s">
        <v>331</v>
      </c>
      <c r="B8" s="306"/>
      <c r="C8" s="306"/>
      <c r="D8" s="80"/>
      <c r="E8" s="26"/>
      <c r="F8" s="39"/>
      <c r="G8" s="28"/>
      <c r="H8" s="26"/>
      <c r="I8" s="26"/>
      <c r="J8" s="26"/>
      <c r="K8" s="29"/>
    </row>
    <row r="9" spans="1:11" ht="17.100000000000001" customHeight="1" x14ac:dyDescent="0.2">
      <c r="A9" s="26">
        <v>2</v>
      </c>
      <c r="B9" s="44" t="s">
        <v>990</v>
      </c>
      <c r="C9" s="39" t="s">
        <v>991</v>
      </c>
      <c r="D9" s="39" t="s">
        <v>992</v>
      </c>
      <c r="E9" s="39" t="s">
        <v>167</v>
      </c>
      <c r="F9" s="91" t="s">
        <v>354</v>
      </c>
      <c r="G9" s="28" t="s">
        <v>335</v>
      </c>
      <c r="H9" s="26" t="s">
        <v>249</v>
      </c>
      <c r="I9" s="26">
        <v>2008</v>
      </c>
      <c r="J9" s="26" t="s">
        <v>330</v>
      </c>
      <c r="K9" s="88" t="s">
        <v>993</v>
      </c>
    </row>
    <row r="10" spans="1:11" ht="17.100000000000001" customHeight="1" x14ac:dyDescent="0.2">
      <c r="A10" s="26">
        <v>3</v>
      </c>
      <c r="B10" s="85" t="s">
        <v>994</v>
      </c>
      <c r="C10" s="229" t="s">
        <v>995</v>
      </c>
      <c r="D10" s="39" t="s">
        <v>996</v>
      </c>
      <c r="E10" s="26" t="s">
        <v>166</v>
      </c>
      <c r="F10" s="39" t="s">
        <v>548</v>
      </c>
      <c r="G10" s="78" t="s">
        <v>172</v>
      </c>
      <c r="H10" s="26" t="s">
        <v>249</v>
      </c>
      <c r="I10" s="26">
        <v>2015</v>
      </c>
      <c r="J10" s="26" t="s">
        <v>344</v>
      </c>
      <c r="K10" s="94" t="s">
        <v>997</v>
      </c>
    </row>
    <row r="11" spans="1:11" ht="17.100000000000001" customHeight="1" x14ac:dyDescent="0.2">
      <c r="A11" s="306" t="s">
        <v>282</v>
      </c>
      <c r="B11" s="306"/>
      <c r="C11" s="306"/>
      <c r="D11" s="80"/>
      <c r="E11" s="26"/>
      <c r="F11" s="39"/>
      <c r="G11" s="28"/>
      <c r="H11" s="26"/>
      <c r="I11" s="26"/>
      <c r="J11" s="26"/>
      <c r="K11" s="29"/>
    </row>
    <row r="12" spans="1:11" ht="17.100000000000001" customHeight="1" x14ac:dyDescent="0.2">
      <c r="A12" s="26">
        <v>4</v>
      </c>
      <c r="B12" s="78" t="s">
        <v>998</v>
      </c>
      <c r="C12" s="230">
        <v>340058698</v>
      </c>
      <c r="D12" s="26" t="s">
        <v>999</v>
      </c>
      <c r="E12" s="26" t="s">
        <v>166</v>
      </c>
      <c r="F12" s="39" t="s">
        <v>349</v>
      </c>
      <c r="G12" s="43" t="s">
        <v>350</v>
      </c>
      <c r="H12" s="26" t="s">
        <v>248</v>
      </c>
      <c r="I12" s="79">
        <v>2018</v>
      </c>
      <c r="J12" s="26" t="s">
        <v>330</v>
      </c>
      <c r="K12" s="29" t="s">
        <v>1000</v>
      </c>
    </row>
    <row r="13" spans="1:11" ht="17.100000000000001" customHeight="1" x14ac:dyDescent="0.2">
      <c r="A13" s="26">
        <v>5</v>
      </c>
      <c r="B13" s="78" t="s">
        <v>1001</v>
      </c>
      <c r="C13" s="230">
        <v>340059983</v>
      </c>
      <c r="D13" s="26" t="s">
        <v>1002</v>
      </c>
      <c r="E13" s="26" t="s">
        <v>166</v>
      </c>
      <c r="F13" s="39" t="s">
        <v>354</v>
      </c>
      <c r="G13" s="43" t="s">
        <v>350</v>
      </c>
      <c r="H13" s="26" t="s">
        <v>248</v>
      </c>
      <c r="I13" s="79">
        <v>2020</v>
      </c>
      <c r="J13" s="26" t="s">
        <v>330</v>
      </c>
      <c r="K13" s="29" t="s">
        <v>1003</v>
      </c>
    </row>
    <row r="14" spans="1:11" ht="17.100000000000001" customHeight="1" x14ac:dyDescent="0.2">
      <c r="A14" s="26">
        <v>6</v>
      </c>
      <c r="B14" s="85" t="s">
        <v>1004</v>
      </c>
      <c r="C14" s="229" t="s">
        <v>1005</v>
      </c>
      <c r="D14" s="39" t="s">
        <v>1006</v>
      </c>
      <c r="E14" s="39" t="s">
        <v>167</v>
      </c>
      <c r="F14" s="79" t="s">
        <v>354</v>
      </c>
      <c r="G14" s="78" t="s">
        <v>172</v>
      </c>
      <c r="H14" s="26" t="s">
        <v>249</v>
      </c>
      <c r="I14" s="26">
        <v>2011</v>
      </c>
      <c r="J14" s="26" t="s">
        <v>344</v>
      </c>
      <c r="K14" s="96" t="s">
        <v>1007</v>
      </c>
    </row>
    <row r="15" spans="1:11" ht="17.100000000000001" customHeight="1" x14ac:dyDescent="0.2">
      <c r="A15" s="26">
        <v>7</v>
      </c>
      <c r="B15" s="78" t="s">
        <v>1008</v>
      </c>
      <c r="C15" s="26">
        <v>340061529</v>
      </c>
      <c r="D15" s="26" t="s">
        <v>1009</v>
      </c>
      <c r="E15" s="33" t="s">
        <v>169</v>
      </c>
      <c r="F15" s="37" t="s">
        <v>370</v>
      </c>
      <c r="G15" s="24" t="s">
        <v>172</v>
      </c>
      <c r="H15" s="33" t="s">
        <v>255</v>
      </c>
      <c r="I15" s="33">
        <v>2017</v>
      </c>
      <c r="J15" s="26" t="s">
        <v>344</v>
      </c>
      <c r="K15" s="29" t="s">
        <v>1010</v>
      </c>
    </row>
    <row r="16" spans="1:11" ht="17.100000000000001" customHeight="1" x14ac:dyDescent="0.2">
      <c r="A16" s="306" t="s">
        <v>283</v>
      </c>
      <c r="B16" s="306"/>
      <c r="C16" s="306"/>
      <c r="D16" s="80"/>
      <c r="E16" s="26"/>
      <c r="F16" s="39"/>
      <c r="G16" s="28"/>
      <c r="H16" s="26"/>
      <c r="I16" s="26"/>
      <c r="J16" s="26"/>
      <c r="K16" s="29"/>
    </row>
    <row r="17" spans="1:11" ht="17.100000000000001" customHeight="1" x14ac:dyDescent="0.2">
      <c r="A17" s="26">
        <v>8</v>
      </c>
      <c r="B17" s="78" t="s">
        <v>1011</v>
      </c>
      <c r="C17" s="26">
        <v>340057693</v>
      </c>
      <c r="D17" s="26" t="s">
        <v>1012</v>
      </c>
      <c r="E17" s="26" t="s">
        <v>165</v>
      </c>
      <c r="F17" s="39" t="s">
        <v>354</v>
      </c>
      <c r="G17" s="78" t="s">
        <v>172</v>
      </c>
      <c r="H17" s="39" t="s">
        <v>248</v>
      </c>
      <c r="I17" s="26">
        <v>2016</v>
      </c>
      <c r="J17" s="26" t="s">
        <v>344</v>
      </c>
      <c r="K17" s="29" t="s">
        <v>1013</v>
      </c>
    </row>
    <row r="18" spans="1:11" ht="17.100000000000001" customHeight="1" x14ac:dyDescent="0.2">
      <c r="A18" s="26">
        <v>9</v>
      </c>
      <c r="B18" s="78" t="s">
        <v>1014</v>
      </c>
      <c r="C18" s="26">
        <v>340059726</v>
      </c>
      <c r="D18" s="26" t="s">
        <v>1015</v>
      </c>
      <c r="E18" s="33" t="s">
        <v>166</v>
      </c>
      <c r="F18" s="37" t="s">
        <v>367</v>
      </c>
      <c r="G18" s="43" t="s">
        <v>350</v>
      </c>
      <c r="H18" s="33" t="s">
        <v>248</v>
      </c>
      <c r="I18" s="33">
        <v>2019</v>
      </c>
      <c r="J18" s="26" t="s">
        <v>344</v>
      </c>
      <c r="K18" s="29" t="s">
        <v>1016</v>
      </c>
    </row>
    <row r="19" spans="1:11" ht="17.100000000000001" customHeight="1" x14ac:dyDescent="0.2">
      <c r="A19" s="26">
        <v>10</v>
      </c>
      <c r="B19" s="78" t="s">
        <v>1017</v>
      </c>
      <c r="C19" s="26">
        <v>340060457</v>
      </c>
      <c r="D19" s="26" t="s">
        <v>1018</v>
      </c>
      <c r="E19" s="33" t="s">
        <v>166</v>
      </c>
      <c r="F19" s="37" t="s">
        <v>354</v>
      </c>
      <c r="G19" s="43" t="s">
        <v>350</v>
      </c>
      <c r="H19" s="33" t="s">
        <v>248</v>
      </c>
      <c r="I19" s="33">
        <v>2020</v>
      </c>
      <c r="J19" s="26" t="s">
        <v>344</v>
      </c>
      <c r="K19" s="29" t="s">
        <v>1019</v>
      </c>
    </row>
    <row r="20" spans="1:11" ht="17.100000000000001" customHeight="1" x14ac:dyDescent="0.2">
      <c r="A20" s="26">
        <v>11</v>
      </c>
      <c r="B20" s="78" t="s">
        <v>1020</v>
      </c>
      <c r="C20" s="26">
        <v>340061191</v>
      </c>
      <c r="D20" s="26" t="s">
        <v>1021</v>
      </c>
      <c r="E20" s="33" t="s">
        <v>169</v>
      </c>
      <c r="F20" s="37" t="s">
        <v>370</v>
      </c>
      <c r="G20" s="24" t="s">
        <v>172</v>
      </c>
      <c r="H20" s="33" t="s">
        <v>255</v>
      </c>
      <c r="I20" s="33">
        <v>2014</v>
      </c>
      <c r="J20" s="26" t="s">
        <v>330</v>
      </c>
      <c r="K20" s="29" t="s">
        <v>267</v>
      </c>
    </row>
    <row r="21" spans="1:11" ht="17.100000000000001" customHeight="1" x14ac:dyDescent="0.2">
      <c r="A21" s="306" t="s">
        <v>284</v>
      </c>
      <c r="B21" s="306"/>
      <c r="C21" s="306"/>
      <c r="D21" s="80"/>
      <c r="E21" s="26"/>
      <c r="F21" s="39"/>
      <c r="G21" s="28"/>
      <c r="H21" s="26"/>
      <c r="I21" s="26"/>
      <c r="J21" s="26"/>
      <c r="K21" s="29"/>
    </row>
    <row r="22" spans="1:11" s="104" customFormat="1" ht="17.100000000000001" customHeight="1" x14ac:dyDescent="0.2">
      <c r="A22" s="26">
        <v>12</v>
      </c>
      <c r="B22" s="44" t="s">
        <v>1022</v>
      </c>
      <c r="C22" s="39" t="s">
        <v>1023</v>
      </c>
      <c r="D22" s="39" t="s">
        <v>1024</v>
      </c>
      <c r="E22" s="39" t="s">
        <v>167</v>
      </c>
      <c r="F22" s="27" t="s">
        <v>406</v>
      </c>
      <c r="G22" s="43" t="s">
        <v>363</v>
      </c>
      <c r="H22" s="26" t="s">
        <v>249</v>
      </c>
      <c r="I22" s="26">
        <v>2017</v>
      </c>
      <c r="J22" s="26" t="s">
        <v>330</v>
      </c>
      <c r="K22" s="88" t="s">
        <v>1025</v>
      </c>
    </row>
    <row r="23" spans="1:11" s="110" customFormat="1" ht="17.100000000000001" customHeight="1" x14ac:dyDescent="0.2">
      <c r="A23" s="26">
        <v>13</v>
      </c>
      <c r="B23" s="78" t="s">
        <v>1026</v>
      </c>
      <c r="C23" s="231">
        <v>340054172</v>
      </c>
      <c r="D23" s="26" t="s">
        <v>1027</v>
      </c>
      <c r="E23" s="26" t="s">
        <v>167</v>
      </c>
      <c r="F23" s="39" t="s">
        <v>334</v>
      </c>
      <c r="G23" s="232" t="s">
        <v>178</v>
      </c>
      <c r="H23" s="39" t="s">
        <v>248</v>
      </c>
      <c r="I23" s="39" t="s">
        <v>260</v>
      </c>
      <c r="J23" s="39" t="s">
        <v>344</v>
      </c>
      <c r="K23" s="29" t="s">
        <v>1028</v>
      </c>
    </row>
    <row r="24" spans="1:11" ht="17.100000000000001" customHeight="1" x14ac:dyDescent="0.2">
      <c r="A24" s="20" t="s">
        <v>285</v>
      </c>
      <c r="B24" s="61"/>
      <c r="C24" s="61"/>
      <c r="D24" s="80"/>
      <c r="E24" s="26"/>
      <c r="F24" s="39"/>
      <c r="G24" s="28"/>
      <c r="H24" s="26"/>
      <c r="I24" s="26"/>
      <c r="J24" s="26"/>
      <c r="K24" s="29"/>
    </row>
    <row r="25" spans="1:11" ht="17.100000000000001" customHeight="1" x14ac:dyDescent="0.2">
      <c r="A25" s="84">
        <v>14</v>
      </c>
      <c r="B25" s="85" t="s">
        <v>1029</v>
      </c>
      <c r="C25" s="26">
        <v>340019349</v>
      </c>
      <c r="D25" s="26" t="s">
        <v>1030</v>
      </c>
      <c r="E25" s="26" t="s">
        <v>167</v>
      </c>
      <c r="F25" s="39" t="s">
        <v>403</v>
      </c>
      <c r="G25" s="43" t="s">
        <v>363</v>
      </c>
      <c r="H25" s="26" t="s">
        <v>249</v>
      </c>
      <c r="I25" s="26">
        <v>1998</v>
      </c>
      <c r="J25" s="26" t="s">
        <v>344</v>
      </c>
      <c r="K25" s="29" t="s">
        <v>1031</v>
      </c>
    </row>
    <row r="26" spans="1:11" ht="17.100000000000001" customHeight="1" x14ac:dyDescent="0.2">
      <c r="A26" s="26">
        <v>15</v>
      </c>
      <c r="B26" s="78" t="s">
        <v>1032</v>
      </c>
      <c r="C26" s="26">
        <v>340019821</v>
      </c>
      <c r="D26" s="26" t="s">
        <v>1033</v>
      </c>
      <c r="E26" s="26" t="s">
        <v>165</v>
      </c>
      <c r="F26" s="39" t="s">
        <v>403</v>
      </c>
      <c r="G26" s="112" t="s">
        <v>179</v>
      </c>
      <c r="H26" s="26" t="s">
        <v>251</v>
      </c>
      <c r="I26" s="26">
        <v>1997</v>
      </c>
      <c r="J26" s="26" t="s">
        <v>344</v>
      </c>
      <c r="K26" s="29" t="s">
        <v>1034</v>
      </c>
    </row>
    <row r="27" spans="1:11" ht="17.100000000000001" customHeight="1" x14ac:dyDescent="0.2">
      <c r="A27" s="306" t="s">
        <v>388</v>
      </c>
      <c r="B27" s="306"/>
      <c r="C27" s="306"/>
      <c r="D27" s="80"/>
      <c r="E27" s="26"/>
      <c r="F27" s="39"/>
      <c r="G27" s="28"/>
      <c r="H27" s="26"/>
      <c r="I27" s="26"/>
      <c r="J27" s="26"/>
      <c r="K27" s="29"/>
    </row>
    <row r="28" spans="1:11" ht="17.100000000000001" customHeight="1" x14ac:dyDescent="0.2">
      <c r="A28" s="26">
        <v>16</v>
      </c>
      <c r="B28" s="78" t="s">
        <v>1035</v>
      </c>
      <c r="C28" s="26">
        <v>340013538</v>
      </c>
      <c r="D28" s="26" t="s">
        <v>1036</v>
      </c>
      <c r="E28" s="26" t="s">
        <v>168</v>
      </c>
      <c r="F28" s="39" t="s">
        <v>492</v>
      </c>
      <c r="G28" s="112" t="s">
        <v>392</v>
      </c>
      <c r="H28" s="26" t="s">
        <v>249</v>
      </c>
      <c r="I28" s="26">
        <v>2007</v>
      </c>
      <c r="J28" s="26" t="s">
        <v>330</v>
      </c>
      <c r="K28" s="29" t="s">
        <v>1037</v>
      </c>
    </row>
    <row r="29" spans="1:11" ht="17.100000000000001" customHeight="1" x14ac:dyDescent="0.2">
      <c r="A29" s="26">
        <v>17</v>
      </c>
      <c r="B29" s="78" t="s">
        <v>1038</v>
      </c>
      <c r="C29" s="26">
        <v>340059426</v>
      </c>
      <c r="D29" s="26" t="s">
        <v>1039</v>
      </c>
      <c r="E29" s="33" t="s">
        <v>166</v>
      </c>
      <c r="F29" s="37" t="s">
        <v>367</v>
      </c>
      <c r="G29" s="43" t="s">
        <v>350</v>
      </c>
      <c r="H29" s="33" t="s">
        <v>248</v>
      </c>
      <c r="I29" s="33">
        <v>2019</v>
      </c>
      <c r="J29" s="26" t="s">
        <v>330</v>
      </c>
      <c r="K29" s="29" t="s">
        <v>1040</v>
      </c>
    </row>
    <row r="30" spans="1:11" ht="17.100000000000001" customHeight="1" x14ac:dyDescent="0.2">
      <c r="A30" s="306" t="s">
        <v>397</v>
      </c>
      <c r="B30" s="306"/>
      <c r="C30" s="306"/>
      <c r="D30" s="80"/>
      <c r="E30" s="26"/>
      <c r="F30" s="39"/>
      <c r="G30" s="28"/>
      <c r="H30" s="26"/>
      <c r="I30" s="26"/>
      <c r="J30" s="26"/>
      <c r="K30" s="29"/>
    </row>
    <row r="31" spans="1:11" ht="17.100000000000001" customHeight="1" x14ac:dyDescent="0.2">
      <c r="A31" s="26">
        <v>18</v>
      </c>
      <c r="B31" s="24" t="s">
        <v>1041</v>
      </c>
      <c r="C31" s="26">
        <v>340019345</v>
      </c>
      <c r="D31" s="26" t="s">
        <v>1042</v>
      </c>
      <c r="E31" s="26" t="s">
        <v>165</v>
      </c>
      <c r="F31" s="27" t="s">
        <v>403</v>
      </c>
      <c r="G31" s="112" t="s">
        <v>1043</v>
      </c>
      <c r="H31" s="26" t="s">
        <v>249</v>
      </c>
      <c r="I31" s="26">
        <v>2017</v>
      </c>
      <c r="J31" s="26" t="s">
        <v>330</v>
      </c>
      <c r="K31" s="86" t="s">
        <v>1044</v>
      </c>
    </row>
    <row r="32" spans="1:11" ht="17.100000000000001" customHeight="1" x14ac:dyDescent="0.2">
      <c r="A32" s="26">
        <v>19</v>
      </c>
      <c r="B32" s="24" t="s">
        <v>1045</v>
      </c>
      <c r="C32" s="26">
        <v>340019755</v>
      </c>
      <c r="D32" s="26" t="s">
        <v>1046</v>
      </c>
      <c r="E32" s="26" t="s">
        <v>197</v>
      </c>
      <c r="F32" s="39" t="s">
        <v>403</v>
      </c>
      <c r="G32" s="78" t="s">
        <v>1047</v>
      </c>
      <c r="H32" s="26" t="s">
        <v>251</v>
      </c>
      <c r="I32" s="26">
        <v>2000</v>
      </c>
      <c r="J32" s="26" t="s">
        <v>330</v>
      </c>
      <c r="K32" s="29" t="s">
        <v>1048</v>
      </c>
    </row>
    <row r="33" spans="1:11" s="10" customFormat="1" ht="17.100000000000001" customHeight="1" x14ac:dyDescent="0.2">
      <c r="A33" s="23">
        <v>20</v>
      </c>
      <c r="B33" s="24" t="s">
        <v>1049</v>
      </c>
      <c r="C33" s="25">
        <v>340017521</v>
      </c>
      <c r="D33" s="33" t="s">
        <v>1050</v>
      </c>
      <c r="E33" s="33" t="s">
        <v>197</v>
      </c>
      <c r="F33" s="34" t="s">
        <v>338</v>
      </c>
      <c r="G33" s="112" t="s">
        <v>1051</v>
      </c>
      <c r="H33" s="26" t="s">
        <v>251</v>
      </c>
      <c r="I33" s="26">
        <v>1999</v>
      </c>
      <c r="J33" s="26" t="s">
        <v>330</v>
      </c>
      <c r="K33" s="35" t="s">
        <v>1052</v>
      </c>
    </row>
    <row r="34" spans="1:11" s="103" customFormat="1" ht="17.100000000000001" customHeight="1" x14ac:dyDescent="0.2">
      <c r="A34" s="26"/>
      <c r="B34" s="44"/>
      <c r="C34" s="233"/>
      <c r="D34" s="39"/>
      <c r="E34" s="39"/>
      <c r="F34" s="27"/>
      <c r="G34" s="28" t="s">
        <v>1053</v>
      </c>
      <c r="H34" s="26"/>
      <c r="I34" s="26"/>
      <c r="J34" s="26"/>
      <c r="K34" s="88"/>
    </row>
    <row r="35" spans="1:11" s="10" customFormat="1" ht="17.100000000000001" customHeight="1" x14ac:dyDescent="0.2">
      <c r="A35" s="234"/>
      <c r="B35" s="24"/>
      <c r="C35" s="25"/>
      <c r="D35" s="33"/>
      <c r="E35" s="33"/>
      <c r="F35" s="34"/>
      <c r="G35" s="28" t="s">
        <v>1054</v>
      </c>
      <c r="H35" s="26"/>
      <c r="I35" s="26"/>
      <c r="J35" s="26"/>
      <c r="K35" s="35"/>
    </row>
    <row r="36" spans="1:11" s="10" customFormat="1" ht="17.100000000000001" customHeight="1" x14ac:dyDescent="0.2">
      <c r="A36" s="234"/>
      <c r="B36" s="24"/>
      <c r="C36" s="25"/>
      <c r="D36" s="33"/>
      <c r="E36" s="33"/>
      <c r="F36" s="34"/>
      <c r="G36" s="28" t="s">
        <v>1055</v>
      </c>
      <c r="H36" s="26"/>
      <c r="I36" s="26"/>
      <c r="J36" s="26"/>
      <c r="K36" s="35"/>
    </row>
    <row r="37" spans="1:11" ht="15.95" customHeight="1" x14ac:dyDescent="0.2">
      <c r="A37" s="26"/>
      <c r="B37" s="78"/>
      <c r="C37" s="26"/>
      <c r="D37" s="26"/>
      <c r="E37" s="26"/>
      <c r="F37" s="39"/>
      <c r="G37" s="28" t="s">
        <v>1056</v>
      </c>
      <c r="H37" s="26"/>
      <c r="I37" s="26"/>
      <c r="J37" s="26"/>
      <c r="K37" s="29"/>
    </row>
    <row r="38" spans="1:11" ht="15.95" customHeight="1" x14ac:dyDescent="0.2">
      <c r="A38" s="26"/>
      <c r="B38" s="85"/>
      <c r="C38" s="27"/>
      <c r="D38" s="39"/>
      <c r="E38" s="39"/>
      <c r="F38" s="157"/>
      <c r="G38" s="28" t="s">
        <v>1057</v>
      </c>
      <c r="H38" s="26"/>
      <c r="I38" s="26"/>
      <c r="J38" s="26"/>
      <c r="K38" s="96"/>
    </row>
    <row r="39" spans="1:11" ht="17.100000000000001" customHeight="1" x14ac:dyDescent="0.2">
      <c r="A39" s="78"/>
      <c r="B39" s="26"/>
      <c r="C39" s="27"/>
      <c r="D39" s="27"/>
      <c r="E39" s="39"/>
      <c r="F39" s="78"/>
      <c r="G39" s="28" t="s">
        <v>1058</v>
      </c>
      <c r="H39" s="78"/>
      <c r="I39" s="26"/>
      <c r="J39" s="78"/>
      <c r="K39" s="96"/>
    </row>
    <row r="40" spans="1:11" s="78" customFormat="1" ht="17.100000000000001" customHeight="1" x14ac:dyDescent="0.2">
      <c r="B40" s="26"/>
      <c r="C40" s="27"/>
      <c r="D40" s="27"/>
      <c r="E40" s="39"/>
      <c r="G40" s="28" t="s">
        <v>1059</v>
      </c>
      <c r="I40" s="26"/>
      <c r="K40" s="96"/>
    </row>
    <row r="41" spans="1:11" ht="17.100000000000001" customHeight="1" x14ac:dyDescent="0.2">
      <c r="A41" s="78"/>
      <c r="B41" s="26"/>
      <c r="C41" s="39"/>
      <c r="D41" s="39"/>
      <c r="E41" s="39"/>
      <c r="F41" s="78"/>
      <c r="G41" s="28" t="s">
        <v>1060</v>
      </c>
      <c r="H41" s="78"/>
      <c r="I41" s="26"/>
      <c r="J41" s="78"/>
      <c r="K41" s="96"/>
    </row>
    <row r="42" spans="1:11" ht="17.100000000000001" customHeight="1" x14ac:dyDescent="0.2">
      <c r="A42" s="165"/>
      <c r="B42" s="154"/>
      <c r="C42" s="128"/>
      <c r="D42" s="128"/>
      <c r="E42" s="128"/>
      <c r="F42" s="165"/>
      <c r="G42" s="235" t="s">
        <v>1061</v>
      </c>
      <c r="H42" s="165"/>
      <c r="I42" s="154"/>
      <c r="J42" s="165"/>
      <c r="K42" s="166"/>
    </row>
    <row r="43" spans="1:11" ht="17.100000000000001" customHeight="1" x14ac:dyDescent="0.2">
      <c r="A43" s="307" t="s">
        <v>410</v>
      </c>
      <c r="B43" s="308"/>
      <c r="C43" s="170"/>
      <c r="D43" s="170"/>
      <c r="E43" s="170"/>
      <c r="F43" s="171"/>
      <c r="G43" s="236"/>
      <c r="H43" s="171"/>
      <c r="I43" s="172"/>
      <c r="J43" s="171"/>
      <c r="K43" s="173"/>
    </row>
    <row r="44" spans="1:11" ht="17.100000000000001" customHeight="1" x14ac:dyDescent="0.2">
      <c r="A44" s="26">
        <v>21</v>
      </c>
      <c r="B44" s="78" t="s">
        <v>1062</v>
      </c>
      <c r="C44" s="237">
        <v>340057155</v>
      </c>
      <c r="D44" s="26" t="s">
        <v>1063</v>
      </c>
      <c r="E44" s="26" t="s">
        <v>167</v>
      </c>
      <c r="F44" s="39" t="s">
        <v>354</v>
      </c>
      <c r="G44" s="238" t="s">
        <v>414</v>
      </c>
      <c r="H44" s="26" t="s">
        <v>248</v>
      </c>
      <c r="I44" s="79">
        <v>2014</v>
      </c>
      <c r="J44" s="26" t="s">
        <v>344</v>
      </c>
      <c r="K44" s="29" t="s">
        <v>1064</v>
      </c>
    </row>
    <row r="45" spans="1:11" ht="17.100000000000001" customHeight="1" x14ac:dyDescent="0.2">
      <c r="C45" s="105"/>
      <c r="D45" s="105"/>
    </row>
    <row r="47" spans="1:11" ht="17.100000000000001" customHeight="1" x14ac:dyDescent="0.2">
      <c r="C47" s="105"/>
      <c r="D47" s="105"/>
    </row>
    <row r="50" spans="2:4" ht="17.100000000000001" customHeight="1" x14ac:dyDescent="0.2">
      <c r="C50" s="105"/>
      <c r="D50" s="105"/>
    </row>
    <row r="63" spans="2:4" ht="17.100000000000001" customHeight="1" x14ac:dyDescent="0.2">
      <c r="B63" s="115"/>
    </row>
  </sheetData>
  <mergeCells count="21">
    <mergeCell ref="A16:C16"/>
    <mergeCell ref="A21:C21"/>
    <mergeCell ref="A27:C27"/>
    <mergeCell ref="A30:C30"/>
    <mergeCell ref="A43:B43"/>
    <mergeCell ref="A11:C11"/>
    <mergeCell ref="A1:K1"/>
    <mergeCell ref="A2:K2"/>
    <mergeCell ref="I3:K3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A6:C6"/>
    <mergeCell ref="A8:C8"/>
  </mergeCells>
  <printOptions horizontalCentered="1"/>
  <pageMargins left="0.13" right="0.2" top="0.43" bottom="0.21" header="0.38" footer="0.21"/>
  <pageSetup paperSize="9" scale="80" orientation="landscape" horizontalDpi="4294967294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K69"/>
  <sheetViews>
    <sheetView view="pageBreakPreview" topLeftCell="A30" zoomScale="95" zoomScaleNormal="75" zoomScaleSheetLayoutView="95" workbookViewId="0">
      <selection activeCell="A6" sqref="A6:K50"/>
    </sheetView>
  </sheetViews>
  <sheetFormatPr defaultRowHeight="17.100000000000001" customHeight="1" x14ac:dyDescent="0.2"/>
  <cols>
    <col min="1" max="1" width="5.140625" style="30" customWidth="1"/>
    <col min="2" max="2" width="24.7109375" style="104" bestFit="1" customWidth="1"/>
    <col min="3" max="3" width="10.5703125" style="66" customWidth="1"/>
    <col min="4" max="4" width="18" style="66" bestFit="1" customWidth="1"/>
    <col min="5" max="5" width="5.85546875" style="66" customWidth="1"/>
    <col min="6" max="6" width="9" style="106" bestFit="1" customWidth="1"/>
    <col min="7" max="7" width="26.42578125" style="30" bestFit="1" customWidth="1"/>
    <col min="8" max="8" width="15.140625" style="30" bestFit="1" customWidth="1"/>
    <col min="9" max="9" width="7.85546875" style="106" customWidth="1"/>
    <col min="10" max="10" width="4.42578125" style="30" customWidth="1"/>
    <col min="11" max="11" width="12.42578125" style="106" customWidth="1"/>
    <col min="12" max="16384" width="9.140625" style="30"/>
  </cols>
  <sheetData>
    <row r="1" spans="1:11" ht="17.100000000000001" customHeight="1" x14ac:dyDescent="0.2">
      <c r="A1" s="330" t="s">
        <v>312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11" ht="17.100000000000001" customHeight="1" x14ac:dyDescent="0.2">
      <c r="A2" s="331" t="s">
        <v>1065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</row>
    <row r="3" spans="1:11" ht="17.100000000000001" customHeight="1" thickBot="1" x14ac:dyDescent="0.25">
      <c r="H3" s="136"/>
      <c r="I3" s="332"/>
      <c r="J3" s="333"/>
      <c r="K3" s="333"/>
    </row>
    <row r="4" spans="1:11" ht="17.100000000000001" customHeight="1" x14ac:dyDescent="0.2">
      <c r="A4" s="334" t="s">
        <v>313</v>
      </c>
      <c r="B4" s="336" t="s">
        <v>314</v>
      </c>
      <c r="C4" s="367" t="s">
        <v>315</v>
      </c>
      <c r="D4" s="334" t="s">
        <v>316</v>
      </c>
      <c r="E4" s="334" t="s">
        <v>317</v>
      </c>
      <c r="F4" s="339" t="s">
        <v>318</v>
      </c>
      <c r="G4" s="334" t="s">
        <v>319</v>
      </c>
      <c r="H4" s="72" t="s">
        <v>416</v>
      </c>
      <c r="I4" s="339" t="s">
        <v>321</v>
      </c>
      <c r="J4" s="339" t="s">
        <v>322</v>
      </c>
      <c r="K4" s="341" t="s">
        <v>323</v>
      </c>
    </row>
    <row r="5" spans="1:11" ht="17.100000000000001" customHeight="1" x14ac:dyDescent="0.2">
      <c r="A5" s="343"/>
      <c r="B5" s="366"/>
      <c r="C5" s="368"/>
      <c r="D5" s="343"/>
      <c r="E5" s="343"/>
      <c r="F5" s="344"/>
      <c r="G5" s="343"/>
      <c r="H5" s="182" t="s">
        <v>417</v>
      </c>
      <c r="I5" s="344"/>
      <c r="J5" s="344"/>
      <c r="K5" s="345"/>
    </row>
    <row r="6" spans="1:11" ht="17.100000000000001" customHeight="1" x14ac:dyDescent="0.2">
      <c r="A6" s="305" t="s">
        <v>1066</v>
      </c>
      <c r="B6" s="306"/>
      <c r="C6" s="306"/>
      <c r="D6" s="80"/>
      <c r="E6" s="78"/>
      <c r="F6" s="26"/>
      <c r="G6" s="78"/>
      <c r="H6" s="78"/>
      <c r="I6" s="26"/>
      <c r="J6" s="78"/>
      <c r="K6" s="102"/>
    </row>
    <row r="7" spans="1:11" ht="17.100000000000001" customHeight="1" x14ac:dyDescent="0.2">
      <c r="A7" s="84">
        <v>1</v>
      </c>
      <c r="B7" s="78" t="s">
        <v>1067</v>
      </c>
      <c r="C7" s="79" t="s">
        <v>1068</v>
      </c>
      <c r="D7" s="26" t="s">
        <v>1069</v>
      </c>
      <c r="E7" s="26" t="s">
        <v>164</v>
      </c>
      <c r="F7" s="39" t="s">
        <v>612</v>
      </c>
      <c r="G7" s="42" t="s">
        <v>329</v>
      </c>
      <c r="H7" s="26" t="s">
        <v>246</v>
      </c>
      <c r="I7" s="39" t="s">
        <v>263</v>
      </c>
      <c r="J7" s="39" t="s">
        <v>330</v>
      </c>
      <c r="K7" s="29" t="s">
        <v>1070</v>
      </c>
    </row>
    <row r="8" spans="1:11" ht="17.100000000000001" customHeight="1" x14ac:dyDescent="0.2">
      <c r="A8" s="305" t="s">
        <v>331</v>
      </c>
      <c r="B8" s="306"/>
      <c r="C8" s="306"/>
      <c r="D8" s="80"/>
      <c r="E8" s="26"/>
      <c r="F8" s="39"/>
      <c r="G8" s="28"/>
      <c r="H8" s="26"/>
      <c r="I8" s="26"/>
      <c r="J8" s="26"/>
      <c r="K8" s="29"/>
    </row>
    <row r="9" spans="1:11" ht="17.100000000000001" customHeight="1" x14ac:dyDescent="0.2">
      <c r="A9" s="84">
        <v>2</v>
      </c>
      <c r="B9" s="85" t="s">
        <v>1071</v>
      </c>
      <c r="C9" s="26">
        <v>340054149</v>
      </c>
      <c r="D9" s="26" t="s">
        <v>1072</v>
      </c>
      <c r="E9" s="26" t="s">
        <v>168</v>
      </c>
      <c r="F9" s="39" t="s">
        <v>376</v>
      </c>
      <c r="G9" s="28" t="s">
        <v>335</v>
      </c>
      <c r="H9" s="26" t="s">
        <v>248</v>
      </c>
      <c r="I9" s="26">
        <v>2010</v>
      </c>
      <c r="J9" s="26" t="s">
        <v>344</v>
      </c>
      <c r="K9" s="29" t="s">
        <v>1073</v>
      </c>
    </row>
    <row r="10" spans="1:11" ht="17.100000000000001" customHeight="1" x14ac:dyDescent="0.2">
      <c r="A10" s="84">
        <v>3</v>
      </c>
      <c r="B10" s="85" t="s">
        <v>1074</v>
      </c>
      <c r="C10" s="26">
        <v>340054666</v>
      </c>
      <c r="D10" s="26" t="s">
        <v>1075</v>
      </c>
      <c r="E10" s="26" t="s">
        <v>166</v>
      </c>
      <c r="F10" s="39" t="s">
        <v>338</v>
      </c>
      <c r="G10" s="112" t="s">
        <v>175</v>
      </c>
      <c r="H10" s="26" t="s">
        <v>255</v>
      </c>
      <c r="I10" s="26">
        <v>2008</v>
      </c>
      <c r="J10" s="26" t="s">
        <v>330</v>
      </c>
      <c r="K10" s="29" t="s">
        <v>1076</v>
      </c>
    </row>
    <row r="11" spans="1:11" ht="17.100000000000001" customHeight="1" x14ac:dyDescent="0.2">
      <c r="A11" s="84">
        <v>4</v>
      </c>
      <c r="B11" s="85" t="s">
        <v>1077</v>
      </c>
      <c r="C11" s="26">
        <v>340020480</v>
      </c>
      <c r="D11" s="26" t="s">
        <v>1078</v>
      </c>
      <c r="E11" s="26" t="s">
        <v>197</v>
      </c>
      <c r="F11" s="39" t="s">
        <v>328</v>
      </c>
      <c r="G11" s="28" t="s">
        <v>172</v>
      </c>
      <c r="H11" s="26" t="s">
        <v>251</v>
      </c>
      <c r="I11" s="26">
        <v>2001</v>
      </c>
      <c r="J11" s="26" t="s">
        <v>330</v>
      </c>
      <c r="K11" s="29" t="s">
        <v>1079</v>
      </c>
    </row>
    <row r="12" spans="1:11" ht="17.100000000000001" customHeight="1" x14ac:dyDescent="0.2">
      <c r="A12" s="312" t="s">
        <v>282</v>
      </c>
      <c r="B12" s="313"/>
      <c r="C12" s="314"/>
      <c r="D12" s="80"/>
      <c r="E12" s="26"/>
      <c r="F12" s="39"/>
      <c r="G12" s="28"/>
      <c r="H12" s="26"/>
      <c r="I12" s="26"/>
      <c r="J12" s="26"/>
      <c r="K12" s="29"/>
    </row>
    <row r="13" spans="1:11" ht="17.100000000000001" customHeight="1" x14ac:dyDescent="0.2">
      <c r="A13" s="84">
        <v>5</v>
      </c>
      <c r="B13" s="44" t="s">
        <v>1080</v>
      </c>
      <c r="C13" s="39" t="s">
        <v>1081</v>
      </c>
      <c r="D13" s="39" t="s">
        <v>1082</v>
      </c>
      <c r="E13" s="39" t="s">
        <v>167</v>
      </c>
      <c r="F13" s="91" t="s">
        <v>354</v>
      </c>
      <c r="G13" s="43" t="s">
        <v>363</v>
      </c>
      <c r="H13" s="26" t="s">
        <v>249</v>
      </c>
      <c r="I13" s="26">
        <v>2004</v>
      </c>
      <c r="J13" s="26" t="s">
        <v>344</v>
      </c>
      <c r="K13" s="94" t="s">
        <v>1083</v>
      </c>
    </row>
    <row r="14" spans="1:11" ht="17.100000000000001" customHeight="1" x14ac:dyDescent="0.2">
      <c r="A14" s="84">
        <v>6</v>
      </c>
      <c r="B14" s="85" t="s">
        <v>1084</v>
      </c>
      <c r="C14" s="26">
        <v>340059643</v>
      </c>
      <c r="D14" s="26" t="s">
        <v>1085</v>
      </c>
      <c r="E14" s="26" t="s">
        <v>166</v>
      </c>
      <c r="F14" s="39" t="s">
        <v>367</v>
      </c>
      <c r="G14" s="43" t="s">
        <v>350</v>
      </c>
      <c r="H14" s="26" t="s">
        <v>248</v>
      </c>
      <c r="I14" s="26">
        <v>2019</v>
      </c>
      <c r="J14" s="26" t="s">
        <v>330</v>
      </c>
      <c r="K14" s="29" t="s">
        <v>1086</v>
      </c>
    </row>
    <row r="15" spans="1:11" ht="17.100000000000001" customHeight="1" x14ac:dyDescent="0.2">
      <c r="A15" s="84">
        <v>7</v>
      </c>
      <c r="B15" s="85" t="s">
        <v>1087</v>
      </c>
      <c r="C15" s="26">
        <v>340053503</v>
      </c>
      <c r="D15" s="26" t="s">
        <v>1088</v>
      </c>
      <c r="E15" s="26" t="s">
        <v>166</v>
      </c>
      <c r="F15" s="39" t="s">
        <v>403</v>
      </c>
      <c r="G15" s="112" t="s">
        <v>180</v>
      </c>
      <c r="H15" s="26" t="s">
        <v>249</v>
      </c>
      <c r="I15" s="26">
        <v>2019</v>
      </c>
      <c r="J15" s="26" t="s">
        <v>344</v>
      </c>
      <c r="K15" s="29" t="s">
        <v>1089</v>
      </c>
    </row>
    <row r="16" spans="1:11" ht="17.100000000000001" customHeight="1" x14ac:dyDescent="0.2">
      <c r="A16" s="199">
        <v>8</v>
      </c>
      <c r="B16" s="239" t="s">
        <v>1090</v>
      </c>
      <c r="C16" s="111">
        <v>340060697</v>
      </c>
      <c r="D16" s="79" t="s">
        <v>1091</v>
      </c>
      <c r="E16" s="26" t="s">
        <v>166</v>
      </c>
      <c r="F16" s="27" t="s">
        <v>358</v>
      </c>
      <c r="G16" s="24" t="s">
        <v>172</v>
      </c>
      <c r="H16" s="26" t="s">
        <v>248</v>
      </c>
      <c r="I16" s="26">
        <v>2021</v>
      </c>
      <c r="J16" s="26" t="s">
        <v>344</v>
      </c>
      <c r="K16" s="86" t="s">
        <v>1092</v>
      </c>
    </row>
    <row r="17" spans="1:11" ht="17.100000000000001" customHeight="1" x14ac:dyDescent="0.2">
      <c r="A17" s="305" t="s">
        <v>283</v>
      </c>
      <c r="B17" s="306"/>
      <c r="C17" s="306"/>
      <c r="D17" s="80"/>
      <c r="E17" s="26"/>
      <c r="F17" s="39"/>
      <c r="G17" s="28"/>
      <c r="H17" s="26"/>
      <c r="I17" s="26"/>
      <c r="J17" s="26"/>
      <c r="K17" s="29"/>
    </row>
    <row r="18" spans="1:11" ht="17.100000000000001" customHeight="1" x14ac:dyDescent="0.2">
      <c r="A18" s="84">
        <v>9</v>
      </c>
      <c r="B18" s="85" t="s">
        <v>1093</v>
      </c>
      <c r="C18" s="26">
        <v>340016577</v>
      </c>
      <c r="D18" s="26" t="s">
        <v>1094</v>
      </c>
      <c r="E18" s="26" t="s">
        <v>163</v>
      </c>
      <c r="F18" s="39" t="s">
        <v>376</v>
      </c>
      <c r="G18" s="43" t="s">
        <v>363</v>
      </c>
      <c r="H18" s="26" t="s">
        <v>246</v>
      </c>
      <c r="I18" s="26">
        <v>2014</v>
      </c>
      <c r="J18" s="26" t="s">
        <v>344</v>
      </c>
      <c r="K18" s="29" t="s">
        <v>1095</v>
      </c>
    </row>
    <row r="19" spans="1:11" ht="17.100000000000001" customHeight="1" x14ac:dyDescent="0.2">
      <c r="A19" s="199">
        <v>10</v>
      </c>
      <c r="B19" s="239" t="s">
        <v>1096</v>
      </c>
      <c r="C19" s="111">
        <v>340061583</v>
      </c>
      <c r="D19" s="79" t="s">
        <v>1097</v>
      </c>
      <c r="E19" s="26" t="s">
        <v>169</v>
      </c>
      <c r="F19" s="27" t="s">
        <v>370</v>
      </c>
      <c r="G19" s="24" t="s">
        <v>172</v>
      </c>
      <c r="H19" s="26" t="s">
        <v>255</v>
      </c>
      <c r="I19" s="26">
        <v>2018</v>
      </c>
      <c r="J19" s="26" t="s">
        <v>344</v>
      </c>
      <c r="K19" s="86" t="s">
        <v>1098</v>
      </c>
    </row>
    <row r="20" spans="1:11" s="11" customFormat="1" ht="17.100000000000001" customHeight="1" x14ac:dyDescent="0.2">
      <c r="A20" s="191">
        <v>11</v>
      </c>
      <c r="B20" s="240" t="s">
        <v>1099</v>
      </c>
      <c r="C20" s="234">
        <v>340061476</v>
      </c>
      <c r="D20" s="60" t="s">
        <v>1100</v>
      </c>
      <c r="E20" s="25" t="s">
        <v>169</v>
      </c>
      <c r="F20" s="160" t="s">
        <v>370</v>
      </c>
      <c r="G20" s="24" t="s">
        <v>172</v>
      </c>
      <c r="H20" s="25" t="s">
        <v>255</v>
      </c>
      <c r="I20" s="25">
        <v>2017</v>
      </c>
      <c r="J20" s="25" t="s">
        <v>344</v>
      </c>
      <c r="K20" s="241" t="s">
        <v>1101</v>
      </c>
    </row>
    <row r="21" spans="1:11" ht="17.100000000000001" customHeight="1" x14ac:dyDescent="0.2">
      <c r="A21" s="305" t="s">
        <v>284</v>
      </c>
      <c r="B21" s="306"/>
      <c r="C21" s="306"/>
      <c r="D21" s="80"/>
      <c r="E21" s="26"/>
      <c r="F21" s="39"/>
      <c r="G21" s="28"/>
      <c r="H21" s="26"/>
      <c r="I21" s="26"/>
      <c r="J21" s="26"/>
      <c r="K21" s="29"/>
    </row>
    <row r="22" spans="1:11" ht="17.100000000000001" customHeight="1" x14ac:dyDescent="0.2">
      <c r="A22" s="84">
        <v>12</v>
      </c>
      <c r="B22" s="85" t="s">
        <v>1102</v>
      </c>
      <c r="C22" s="26">
        <v>340056458</v>
      </c>
      <c r="D22" s="26" t="s">
        <v>1103</v>
      </c>
      <c r="E22" s="26" t="s">
        <v>167</v>
      </c>
      <c r="F22" s="27" t="s">
        <v>403</v>
      </c>
      <c r="G22" s="43" t="s">
        <v>363</v>
      </c>
      <c r="H22" s="26" t="s">
        <v>248</v>
      </c>
      <c r="I22" s="26">
        <v>2012</v>
      </c>
      <c r="J22" s="26" t="s">
        <v>330</v>
      </c>
      <c r="K22" s="86" t="s">
        <v>1104</v>
      </c>
    </row>
    <row r="23" spans="1:11" ht="17.100000000000001" customHeight="1" x14ac:dyDescent="0.2">
      <c r="A23" s="23">
        <v>13</v>
      </c>
      <c r="B23" s="24" t="s">
        <v>1105</v>
      </c>
      <c r="C23" s="25">
        <v>340018880</v>
      </c>
      <c r="D23" s="26" t="s">
        <v>1106</v>
      </c>
      <c r="E23" s="26" t="s">
        <v>197</v>
      </c>
      <c r="F23" s="39" t="s">
        <v>354</v>
      </c>
      <c r="G23" s="78" t="s">
        <v>172</v>
      </c>
      <c r="H23" s="26" t="s">
        <v>251</v>
      </c>
      <c r="I23" s="26">
        <v>1995</v>
      </c>
      <c r="J23" s="26" t="s">
        <v>330</v>
      </c>
      <c r="K23" s="86" t="s">
        <v>1107</v>
      </c>
    </row>
    <row r="24" spans="1:11" ht="17.100000000000001" customHeight="1" x14ac:dyDescent="0.2">
      <c r="A24" s="199">
        <v>14</v>
      </c>
      <c r="B24" s="239" t="s">
        <v>1108</v>
      </c>
      <c r="C24" s="111">
        <v>340060615</v>
      </c>
      <c r="D24" s="79" t="s">
        <v>1109</v>
      </c>
      <c r="E24" s="26" t="s">
        <v>166</v>
      </c>
      <c r="F24" s="27" t="s">
        <v>358</v>
      </c>
      <c r="G24" s="24" t="s">
        <v>172</v>
      </c>
      <c r="H24" s="26" t="s">
        <v>248</v>
      </c>
      <c r="I24" s="26">
        <v>2021</v>
      </c>
      <c r="J24" s="26" t="s">
        <v>330</v>
      </c>
      <c r="K24" s="86" t="s">
        <v>1110</v>
      </c>
    </row>
    <row r="25" spans="1:11" ht="17.100000000000001" customHeight="1" x14ac:dyDescent="0.2">
      <c r="A25" s="305" t="s">
        <v>285</v>
      </c>
      <c r="B25" s="306"/>
      <c r="C25" s="306"/>
      <c r="D25" s="80"/>
      <c r="E25" s="26"/>
      <c r="F25" s="39"/>
      <c r="G25" s="28"/>
      <c r="H25" s="26"/>
      <c r="I25" s="26"/>
      <c r="J25" s="26"/>
      <c r="K25" s="29"/>
    </row>
    <row r="26" spans="1:11" ht="17.100000000000001" customHeight="1" x14ac:dyDescent="0.2">
      <c r="A26" s="26">
        <v>15</v>
      </c>
      <c r="B26" s="78" t="s">
        <v>1111</v>
      </c>
      <c r="C26" s="230">
        <v>340057169</v>
      </c>
      <c r="D26" s="26" t="s">
        <v>1112</v>
      </c>
      <c r="E26" s="26" t="s">
        <v>167</v>
      </c>
      <c r="F26" s="39" t="s">
        <v>376</v>
      </c>
      <c r="G26" s="43" t="s">
        <v>363</v>
      </c>
      <c r="H26" s="26" t="s">
        <v>248</v>
      </c>
      <c r="I26" s="79">
        <v>2014</v>
      </c>
      <c r="J26" s="26" t="s">
        <v>344</v>
      </c>
      <c r="K26" s="29" t="s">
        <v>1113</v>
      </c>
    </row>
    <row r="27" spans="1:11" ht="17.100000000000001" customHeight="1" x14ac:dyDescent="0.2">
      <c r="A27" s="84">
        <v>16</v>
      </c>
      <c r="B27" s="85" t="s">
        <v>1114</v>
      </c>
      <c r="C27" s="26">
        <v>340060289</v>
      </c>
      <c r="D27" s="26" t="s">
        <v>1115</v>
      </c>
      <c r="E27" s="26" t="s">
        <v>166</v>
      </c>
      <c r="F27" s="39" t="s">
        <v>354</v>
      </c>
      <c r="G27" s="43" t="s">
        <v>350</v>
      </c>
      <c r="H27" s="26" t="s">
        <v>248</v>
      </c>
      <c r="I27" s="26">
        <v>2020</v>
      </c>
      <c r="J27" s="26" t="s">
        <v>330</v>
      </c>
      <c r="K27" s="29" t="s">
        <v>1116</v>
      </c>
    </row>
    <row r="28" spans="1:11" ht="17.100000000000001" customHeight="1" x14ac:dyDescent="0.2">
      <c r="A28" s="305" t="s">
        <v>388</v>
      </c>
      <c r="B28" s="306"/>
      <c r="C28" s="306"/>
      <c r="D28" s="80"/>
      <c r="E28" s="26"/>
      <c r="F28" s="39"/>
      <c r="G28" s="28"/>
      <c r="H28" s="26"/>
      <c r="I28" s="26"/>
      <c r="J28" s="26"/>
      <c r="K28" s="29"/>
    </row>
    <row r="29" spans="1:11" ht="17.100000000000001" customHeight="1" x14ac:dyDescent="0.2">
      <c r="A29" s="84">
        <v>17</v>
      </c>
      <c r="B29" s="85" t="s">
        <v>1117</v>
      </c>
      <c r="C29" s="26">
        <v>340053544</v>
      </c>
      <c r="D29" s="26" t="s">
        <v>1118</v>
      </c>
      <c r="E29" s="26" t="s">
        <v>168</v>
      </c>
      <c r="F29" s="27" t="s">
        <v>406</v>
      </c>
      <c r="G29" s="112" t="s">
        <v>392</v>
      </c>
      <c r="H29" s="26" t="s">
        <v>249</v>
      </c>
      <c r="I29" s="79" t="s">
        <v>259</v>
      </c>
      <c r="J29" s="26" t="s">
        <v>330</v>
      </c>
      <c r="K29" s="86" t="s">
        <v>1119</v>
      </c>
    </row>
    <row r="30" spans="1:11" ht="17.100000000000001" customHeight="1" x14ac:dyDescent="0.2">
      <c r="A30" s="199">
        <v>18</v>
      </c>
      <c r="B30" s="239" t="s">
        <v>1120</v>
      </c>
      <c r="C30" s="111">
        <v>340059160</v>
      </c>
      <c r="D30" s="26" t="s">
        <v>1121</v>
      </c>
      <c r="E30" s="26" t="s">
        <v>166</v>
      </c>
      <c r="F30" s="39" t="s">
        <v>548</v>
      </c>
      <c r="G30" s="43" t="s">
        <v>350</v>
      </c>
      <c r="H30" s="26" t="s">
        <v>249</v>
      </c>
      <c r="I30" s="26">
        <v>2014</v>
      </c>
      <c r="J30" s="26" t="s">
        <v>330</v>
      </c>
      <c r="K30" s="29" t="s">
        <v>1122</v>
      </c>
    </row>
    <row r="31" spans="1:11" ht="17.100000000000001" customHeight="1" x14ac:dyDescent="0.2">
      <c r="A31" s="199">
        <v>19</v>
      </c>
      <c r="B31" s="239" t="s">
        <v>1123</v>
      </c>
      <c r="C31" s="111">
        <v>340059545</v>
      </c>
      <c r="D31" s="26" t="s">
        <v>1124</v>
      </c>
      <c r="E31" s="26" t="s">
        <v>166</v>
      </c>
      <c r="F31" s="39" t="s">
        <v>367</v>
      </c>
      <c r="G31" s="43" t="s">
        <v>350</v>
      </c>
      <c r="H31" s="26" t="s">
        <v>248</v>
      </c>
      <c r="I31" s="26">
        <v>2019</v>
      </c>
      <c r="J31" s="26" t="s">
        <v>330</v>
      </c>
      <c r="K31" s="29" t="s">
        <v>1125</v>
      </c>
    </row>
    <row r="32" spans="1:11" s="11" customFormat="1" ht="17.100000000000001" customHeight="1" x14ac:dyDescent="0.2">
      <c r="A32" s="191">
        <v>20</v>
      </c>
      <c r="B32" s="240" t="s">
        <v>1099</v>
      </c>
      <c r="C32" s="234">
        <v>340061476</v>
      </c>
      <c r="D32" s="60" t="s">
        <v>1100</v>
      </c>
      <c r="E32" s="25" t="s">
        <v>169</v>
      </c>
      <c r="F32" s="160" t="s">
        <v>370</v>
      </c>
      <c r="G32" s="24" t="s">
        <v>172</v>
      </c>
      <c r="H32" s="25" t="s">
        <v>255</v>
      </c>
      <c r="I32" s="25">
        <v>2017</v>
      </c>
      <c r="J32" s="25" t="s">
        <v>344</v>
      </c>
      <c r="K32" s="241" t="s">
        <v>1101</v>
      </c>
    </row>
    <row r="33" spans="1:11" ht="17.100000000000001" customHeight="1" x14ac:dyDescent="0.2">
      <c r="A33" s="305" t="s">
        <v>397</v>
      </c>
      <c r="B33" s="306"/>
      <c r="C33" s="306"/>
      <c r="D33" s="80"/>
      <c r="E33" s="26"/>
      <c r="F33" s="39"/>
      <c r="G33" s="28"/>
      <c r="H33" s="26"/>
      <c r="I33" s="26"/>
      <c r="J33" s="26"/>
      <c r="K33" s="29"/>
    </row>
    <row r="34" spans="1:11" ht="17.100000000000001" customHeight="1" x14ac:dyDescent="0.2">
      <c r="A34" s="84">
        <v>21</v>
      </c>
      <c r="B34" s="44" t="s">
        <v>1126</v>
      </c>
      <c r="C34" s="26">
        <v>340053550</v>
      </c>
      <c r="D34" s="26" t="s">
        <v>1127</v>
      </c>
      <c r="E34" s="26" t="s">
        <v>166</v>
      </c>
      <c r="F34" s="27" t="s">
        <v>612</v>
      </c>
      <c r="G34" s="112" t="s">
        <v>1128</v>
      </c>
      <c r="H34" s="26" t="s">
        <v>255</v>
      </c>
      <c r="I34" s="79" t="s">
        <v>381</v>
      </c>
      <c r="J34" s="26" t="s">
        <v>344</v>
      </c>
      <c r="K34" s="86" t="s">
        <v>1129</v>
      </c>
    </row>
    <row r="35" spans="1:11" ht="17.100000000000001" customHeight="1" x14ac:dyDescent="0.2">
      <c r="A35" s="84">
        <v>22</v>
      </c>
      <c r="B35" s="44" t="s">
        <v>1130</v>
      </c>
      <c r="C35" s="39" t="s">
        <v>1131</v>
      </c>
      <c r="D35" s="39" t="s">
        <v>1132</v>
      </c>
      <c r="E35" s="39" t="s">
        <v>165</v>
      </c>
      <c r="F35" s="91" t="s">
        <v>578</v>
      </c>
      <c r="G35" s="242" t="s">
        <v>1133</v>
      </c>
      <c r="H35" s="26" t="s">
        <v>249</v>
      </c>
      <c r="I35" s="26">
        <v>2003</v>
      </c>
      <c r="J35" s="26" t="s">
        <v>330</v>
      </c>
      <c r="K35" s="88" t="s">
        <v>1134</v>
      </c>
    </row>
    <row r="36" spans="1:11" ht="17.100000000000001" customHeight="1" x14ac:dyDescent="0.2">
      <c r="A36" s="84">
        <v>23</v>
      </c>
      <c r="B36" s="44" t="s">
        <v>1135</v>
      </c>
      <c r="C36" s="39" t="s">
        <v>1136</v>
      </c>
      <c r="D36" s="39" t="s">
        <v>1137</v>
      </c>
      <c r="E36" s="39" t="s">
        <v>167</v>
      </c>
      <c r="F36" s="91" t="s">
        <v>406</v>
      </c>
      <c r="G36" s="112" t="s">
        <v>1138</v>
      </c>
      <c r="H36" s="26" t="s">
        <v>249</v>
      </c>
      <c r="I36" s="26">
        <v>2007</v>
      </c>
      <c r="J36" s="26" t="s">
        <v>344</v>
      </c>
      <c r="K36" s="94" t="s">
        <v>1139</v>
      </c>
    </row>
    <row r="37" spans="1:11" s="103" customFormat="1" ht="17.100000000000001" customHeight="1" x14ac:dyDescent="0.2">
      <c r="A37" s="84">
        <v>24</v>
      </c>
      <c r="B37" s="44" t="s">
        <v>1140</v>
      </c>
      <c r="C37" s="26">
        <v>340014526</v>
      </c>
      <c r="D37" s="26" t="s">
        <v>1141</v>
      </c>
      <c r="E37" s="26" t="s">
        <v>166</v>
      </c>
      <c r="F37" s="39" t="s">
        <v>972</v>
      </c>
      <c r="G37" s="112" t="s">
        <v>1142</v>
      </c>
      <c r="H37" s="26" t="s">
        <v>251</v>
      </c>
      <c r="I37" s="26">
        <v>1991</v>
      </c>
      <c r="J37" s="26" t="s">
        <v>344</v>
      </c>
      <c r="K37" s="29" t="s">
        <v>1143</v>
      </c>
    </row>
    <row r="38" spans="1:11" ht="17.100000000000001" customHeight="1" x14ac:dyDescent="0.2">
      <c r="A38" s="84">
        <v>25</v>
      </c>
      <c r="B38" s="44" t="s">
        <v>1144</v>
      </c>
      <c r="C38" s="26">
        <v>340054654</v>
      </c>
      <c r="D38" s="26" t="s">
        <v>1145</v>
      </c>
      <c r="E38" s="26" t="s">
        <v>166</v>
      </c>
      <c r="F38" s="39" t="s">
        <v>338</v>
      </c>
      <c r="G38" s="112" t="s">
        <v>1146</v>
      </c>
      <c r="H38" s="26" t="s">
        <v>255</v>
      </c>
      <c r="I38" s="26">
        <v>2006</v>
      </c>
      <c r="J38" s="26" t="s">
        <v>330</v>
      </c>
      <c r="K38" s="29" t="s">
        <v>1147</v>
      </c>
    </row>
    <row r="39" spans="1:11" ht="17.100000000000001" customHeight="1" x14ac:dyDescent="0.2">
      <c r="A39" s="111"/>
      <c r="B39" s="44"/>
      <c r="C39" s="26"/>
      <c r="D39" s="26"/>
      <c r="E39" s="26"/>
      <c r="F39" s="39"/>
      <c r="G39" s="28" t="s">
        <v>1148</v>
      </c>
      <c r="H39" s="26"/>
      <c r="I39" s="26"/>
      <c r="J39" s="26"/>
      <c r="K39" s="29"/>
    </row>
    <row r="40" spans="1:11" ht="17.100000000000001" customHeight="1" x14ac:dyDescent="0.2">
      <c r="A40" s="111"/>
      <c r="B40" s="44"/>
      <c r="C40" s="26"/>
      <c r="D40" s="26"/>
      <c r="E40" s="26"/>
      <c r="F40" s="39"/>
      <c r="G40" s="28" t="s">
        <v>1149</v>
      </c>
      <c r="H40" s="26"/>
      <c r="I40" s="26"/>
      <c r="J40" s="26"/>
      <c r="K40" s="29"/>
    </row>
    <row r="41" spans="1:11" ht="17.100000000000001" customHeight="1" x14ac:dyDescent="0.2">
      <c r="A41" s="111"/>
      <c r="B41" s="44"/>
      <c r="C41" s="26"/>
      <c r="D41" s="26"/>
      <c r="E41" s="26"/>
      <c r="F41" s="39"/>
      <c r="G41" s="24" t="s">
        <v>1150</v>
      </c>
      <c r="H41" s="26"/>
      <c r="I41" s="26"/>
      <c r="J41" s="26"/>
      <c r="K41" s="29"/>
    </row>
    <row r="42" spans="1:11" ht="17.100000000000001" customHeight="1" x14ac:dyDescent="0.2">
      <c r="A42" s="111"/>
      <c r="B42" s="44"/>
      <c r="C42" s="26"/>
      <c r="D42" s="26"/>
      <c r="E42" s="26"/>
      <c r="F42" s="39"/>
      <c r="G42" s="28" t="s">
        <v>1151</v>
      </c>
      <c r="H42" s="26"/>
      <c r="I42" s="26"/>
      <c r="J42" s="26"/>
      <c r="K42" s="29"/>
    </row>
    <row r="43" spans="1:11" ht="17.100000000000001" customHeight="1" x14ac:dyDescent="0.2">
      <c r="A43" s="111"/>
      <c r="B43" s="85"/>
      <c r="C43" s="26"/>
      <c r="D43" s="26"/>
      <c r="E43" s="26"/>
      <c r="F43" s="39"/>
      <c r="G43" s="78" t="s">
        <v>1152</v>
      </c>
      <c r="H43" s="26"/>
      <c r="I43" s="26"/>
      <c r="J43" s="26"/>
      <c r="K43" s="29"/>
    </row>
    <row r="44" spans="1:11" ht="17.100000000000001" customHeight="1" x14ac:dyDescent="0.2">
      <c r="A44" s="78"/>
      <c r="B44" s="85"/>
      <c r="C44" s="39"/>
      <c r="D44" s="39"/>
      <c r="E44" s="39"/>
      <c r="F44" s="26"/>
      <c r="G44" s="28" t="s">
        <v>1153</v>
      </c>
      <c r="H44" s="78"/>
      <c r="I44" s="26"/>
      <c r="J44" s="78"/>
      <c r="K44" s="96"/>
    </row>
    <row r="45" spans="1:11" ht="17.100000000000001" customHeight="1" x14ac:dyDescent="0.2">
      <c r="A45" s="78"/>
      <c r="B45" s="85"/>
      <c r="C45" s="39"/>
      <c r="D45" s="39"/>
      <c r="E45" s="39"/>
      <c r="F45" s="26"/>
      <c r="G45" s="28" t="s">
        <v>1154</v>
      </c>
      <c r="H45" s="78"/>
      <c r="I45" s="26"/>
      <c r="J45" s="78"/>
      <c r="K45" s="96"/>
    </row>
    <row r="46" spans="1:11" ht="17.100000000000001" customHeight="1" x14ac:dyDescent="0.2">
      <c r="A46" s="78"/>
      <c r="B46" s="85"/>
      <c r="C46" s="39"/>
      <c r="D46" s="39"/>
      <c r="E46" s="39"/>
      <c r="F46" s="26"/>
      <c r="G46" s="28" t="s">
        <v>1155</v>
      </c>
      <c r="H46" s="78"/>
      <c r="I46" s="26"/>
      <c r="J46" s="78"/>
      <c r="K46" s="96"/>
    </row>
    <row r="47" spans="1:11" ht="17.100000000000001" customHeight="1" x14ac:dyDescent="0.2">
      <c r="A47" s="78"/>
      <c r="B47" s="85"/>
      <c r="C47" s="39"/>
      <c r="D47" s="39"/>
      <c r="E47" s="39"/>
      <c r="F47" s="26"/>
      <c r="G47" s="28" t="s">
        <v>1156</v>
      </c>
      <c r="H47" s="78"/>
      <c r="I47" s="26"/>
      <c r="J47" s="78"/>
      <c r="K47" s="96"/>
    </row>
    <row r="48" spans="1:11" ht="17.100000000000001" customHeight="1" x14ac:dyDescent="0.2">
      <c r="A48" s="78"/>
      <c r="B48" s="85"/>
      <c r="C48" s="39"/>
      <c r="D48" s="39"/>
      <c r="E48" s="39"/>
      <c r="F48" s="26"/>
      <c r="G48" s="28" t="s">
        <v>1157</v>
      </c>
      <c r="H48" s="78"/>
      <c r="I48" s="26"/>
      <c r="J48" s="78"/>
      <c r="K48" s="96"/>
    </row>
    <row r="49" spans="1:11" ht="17.100000000000001" customHeight="1" x14ac:dyDescent="0.2">
      <c r="A49" s="78"/>
      <c r="B49" s="85"/>
      <c r="C49" s="39"/>
      <c r="D49" s="39"/>
      <c r="E49" s="39"/>
      <c r="F49" s="26"/>
      <c r="G49" s="28" t="s">
        <v>1158</v>
      </c>
      <c r="H49" s="78"/>
      <c r="I49" s="26"/>
      <c r="J49" s="78"/>
      <c r="K49" s="96"/>
    </row>
    <row r="50" spans="1:11" ht="17.100000000000001" customHeight="1" x14ac:dyDescent="0.2">
      <c r="A50" s="78"/>
      <c r="B50" s="85"/>
      <c r="C50" s="39"/>
      <c r="D50" s="39"/>
      <c r="E50" s="39"/>
      <c r="F50" s="26"/>
      <c r="G50" s="28" t="s">
        <v>1159</v>
      </c>
      <c r="H50" s="78"/>
      <c r="I50" s="26"/>
      <c r="J50" s="78"/>
      <c r="K50" s="96"/>
    </row>
    <row r="51" spans="1:11" ht="17.100000000000001" customHeight="1" x14ac:dyDescent="0.2">
      <c r="C51" s="105"/>
      <c r="D51" s="105"/>
    </row>
    <row r="53" spans="1:11" ht="17.100000000000001" customHeight="1" x14ac:dyDescent="0.2">
      <c r="C53" s="105"/>
      <c r="D53" s="105"/>
    </row>
    <row r="56" spans="1:11" ht="17.100000000000001" customHeight="1" x14ac:dyDescent="0.2">
      <c r="C56" s="105"/>
      <c r="D56" s="105"/>
    </row>
    <row r="69" spans="2:2" ht="17.100000000000001" customHeight="1" x14ac:dyDescent="0.2">
      <c r="B69" s="107"/>
    </row>
  </sheetData>
  <mergeCells count="21">
    <mergeCell ref="A17:C17"/>
    <mergeCell ref="A21:C21"/>
    <mergeCell ref="A25:C25"/>
    <mergeCell ref="A28:C28"/>
    <mergeCell ref="A33:C33"/>
    <mergeCell ref="A12:C12"/>
    <mergeCell ref="A1:K1"/>
    <mergeCell ref="A2:K2"/>
    <mergeCell ref="I3:K3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A6:C6"/>
    <mergeCell ref="A8:C8"/>
  </mergeCells>
  <printOptions horizontalCentered="1"/>
  <pageMargins left="0.41" right="0.19" top="0.44" bottom="0.3" header="1.08" footer="0.26"/>
  <pageSetup paperSize="9" scale="90" orientation="landscape" horizontalDpi="4294967294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8"/>
  </sheetPr>
  <dimension ref="A1:K71"/>
  <sheetViews>
    <sheetView view="pageBreakPreview" topLeftCell="A27" zoomScale="112" zoomScaleNormal="75" zoomScaleSheetLayoutView="112" workbookViewId="0">
      <selection activeCell="A6" sqref="A6:K44"/>
    </sheetView>
  </sheetViews>
  <sheetFormatPr defaultColWidth="9.140625" defaultRowHeight="15.95" customHeight="1" x14ac:dyDescent="0.2"/>
  <cols>
    <col min="1" max="1" width="4.7109375" style="30" customWidth="1"/>
    <col min="2" max="2" width="26.140625" style="106" customWidth="1"/>
    <col min="3" max="3" width="11.5703125" style="66" customWidth="1"/>
    <col min="4" max="4" width="22.28515625" style="66" customWidth="1"/>
    <col min="5" max="5" width="5.140625" style="66" customWidth="1"/>
    <col min="6" max="6" width="10.7109375" style="30" customWidth="1"/>
    <col min="7" max="7" width="32.140625" style="136" bestFit="1" customWidth="1"/>
    <col min="8" max="8" width="14.42578125" style="30" customWidth="1"/>
    <col min="9" max="9" width="8.28515625" style="106" customWidth="1"/>
    <col min="10" max="10" width="5" style="30" customWidth="1"/>
    <col min="11" max="11" width="12" style="106" customWidth="1"/>
    <col min="12" max="16384" width="9.140625" style="30"/>
  </cols>
  <sheetData>
    <row r="1" spans="1:11" ht="15.95" customHeight="1" x14ac:dyDescent="0.2">
      <c r="A1" s="330" t="s">
        <v>312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11" ht="15.95" customHeight="1" x14ac:dyDescent="0.2">
      <c r="A2" s="331" t="s">
        <v>1160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</row>
    <row r="3" spans="1:11" ht="15.95" customHeight="1" thickBot="1" x14ac:dyDescent="0.25">
      <c r="H3" s="71"/>
      <c r="I3" s="332"/>
      <c r="J3" s="333"/>
      <c r="K3" s="333"/>
    </row>
    <row r="4" spans="1:11" s="67" customFormat="1" ht="15.95" customHeight="1" x14ac:dyDescent="0.2">
      <c r="A4" s="350" t="s">
        <v>313</v>
      </c>
      <c r="B4" s="350" t="s">
        <v>314</v>
      </c>
      <c r="C4" s="350" t="s">
        <v>315</v>
      </c>
      <c r="D4" s="334" t="s">
        <v>316</v>
      </c>
      <c r="E4" s="350" t="s">
        <v>317</v>
      </c>
      <c r="F4" s="352" t="s">
        <v>318</v>
      </c>
      <c r="G4" s="350" t="s">
        <v>319</v>
      </c>
      <c r="H4" s="137" t="s">
        <v>416</v>
      </c>
      <c r="I4" s="352" t="s">
        <v>321</v>
      </c>
      <c r="J4" s="339" t="s">
        <v>1161</v>
      </c>
      <c r="K4" s="354" t="s">
        <v>323</v>
      </c>
    </row>
    <row r="5" spans="1:11" ht="15.95" customHeight="1" x14ac:dyDescent="0.2">
      <c r="A5" s="351"/>
      <c r="B5" s="351"/>
      <c r="C5" s="351"/>
      <c r="D5" s="343"/>
      <c r="E5" s="351"/>
      <c r="F5" s="353"/>
      <c r="G5" s="351"/>
      <c r="H5" s="243" t="s">
        <v>417</v>
      </c>
      <c r="I5" s="353"/>
      <c r="J5" s="344"/>
      <c r="K5" s="355"/>
    </row>
    <row r="6" spans="1:11" ht="15" customHeight="1" x14ac:dyDescent="0.2">
      <c r="A6" s="305" t="s">
        <v>287</v>
      </c>
      <c r="B6" s="306"/>
      <c r="C6" s="26"/>
      <c r="D6" s="26"/>
      <c r="E6" s="26"/>
      <c r="F6" s="39"/>
      <c r="G6" s="28"/>
      <c r="H6" s="26"/>
      <c r="I6" s="26"/>
      <c r="J6" s="26"/>
      <c r="K6" s="29"/>
    </row>
    <row r="7" spans="1:11" s="110" customFormat="1" ht="17.100000000000001" customHeight="1" x14ac:dyDescent="0.2">
      <c r="A7" s="84">
        <v>1</v>
      </c>
      <c r="B7" s="85" t="s">
        <v>1162</v>
      </c>
      <c r="C7" s="26">
        <v>340014504</v>
      </c>
      <c r="D7" s="26" t="s">
        <v>1163</v>
      </c>
      <c r="E7" s="26" t="s">
        <v>164</v>
      </c>
      <c r="F7" s="244" t="s">
        <v>540</v>
      </c>
      <c r="G7" s="78" t="s">
        <v>329</v>
      </c>
      <c r="H7" s="26" t="s">
        <v>246</v>
      </c>
      <c r="I7" s="26">
        <v>2016</v>
      </c>
      <c r="J7" s="85" t="s">
        <v>330</v>
      </c>
      <c r="K7" s="29" t="s">
        <v>1164</v>
      </c>
    </row>
    <row r="8" spans="1:11" s="10" customFormat="1" ht="17.100000000000001" customHeight="1" x14ac:dyDescent="0.2">
      <c r="A8" s="31">
        <v>2</v>
      </c>
      <c r="B8" s="82" t="s">
        <v>1165</v>
      </c>
      <c r="C8" s="245">
        <v>340012010</v>
      </c>
      <c r="D8" s="33" t="s">
        <v>1166</v>
      </c>
      <c r="E8" s="34" t="s">
        <v>164</v>
      </c>
      <c r="F8" s="34" t="s">
        <v>334</v>
      </c>
      <c r="G8" s="242" t="s">
        <v>170</v>
      </c>
      <c r="H8" s="33" t="s">
        <v>246</v>
      </c>
      <c r="I8" s="33">
        <v>2003</v>
      </c>
      <c r="J8" s="33" t="s">
        <v>344</v>
      </c>
      <c r="K8" s="35" t="s">
        <v>1167</v>
      </c>
    </row>
    <row r="9" spans="1:11" ht="15" customHeight="1" x14ac:dyDescent="0.2">
      <c r="A9" s="84">
        <v>3</v>
      </c>
      <c r="B9" s="78" t="s">
        <v>1168</v>
      </c>
      <c r="C9" s="26">
        <v>340015539</v>
      </c>
      <c r="D9" s="26" t="s">
        <v>1169</v>
      </c>
      <c r="E9" s="26" t="s">
        <v>168</v>
      </c>
      <c r="F9" s="27" t="s">
        <v>362</v>
      </c>
      <c r="G9" s="242" t="s">
        <v>178</v>
      </c>
      <c r="H9" s="26" t="s">
        <v>248</v>
      </c>
      <c r="I9" s="26">
        <v>2003</v>
      </c>
      <c r="J9" s="26" t="s">
        <v>344</v>
      </c>
      <c r="K9" s="29" t="s">
        <v>1170</v>
      </c>
    </row>
    <row r="10" spans="1:11" ht="15" customHeight="1" x14ac:dyDescent="0.2">
      <c r="A10" s="305" t="s">
        <v>331</v>
      </c>
      <c r="B10" s="306"/>
      <c r="C10" s="26"/>
      <c r="D10" s="26"/>
      <c r="E10" s="26"/>
      <c r="F10" s="39"/>
      <c r="G10" s="28"/>
      <c r="H10" s="26"/>
      <c r="I10" s="26"/>
      <c r="J10" s="26"/>
      <c r="K10" s="29"/>
    </row>
    <row r="11" spans="1:11" ht="17.100000000000001" customHeight="1" x14ac:dyDescent="0.2">
      <c r="A11" s="26">
        <v>4</v>
      </c>
      <c r="B11" s="78" t="s">
        <v>1171</v>
      </c>
      <c r="C11" s="246">
        <v>340053549</v>
      </c>
      <c r="D11" s="26" t="s">
        <v>1172</v>
      </c>
      <c r="E11" s="26" t="s">
        <v>168</v>
      </c>
      <c r="F11" s="27" t="s">
        <v>376</v>
      </c>
      <c r="G11" s="78" t="s">
        <v>335</v>
      </c>
      <c r="H11" s="26" t="s">
        <v>249</v>
      </c>
      <c r="I11" s="79" t="s">
        <v>247</v>
      </c>
      <c r="J11" s="26" t="s">
        <v>330</v>
      </c>
      <c r="K11" s="86" t="s">
        <v>1173</v>
      </c>
    </row>
    <row r="12" spans="1:11" s="110" customFormat="1" ht="17.100000000000001" customHeight="1" x14ac:dyDescent="0.2">
      <c r="A12" s="84">
        <v>5</v>
      </c>
      <c r="B12" s="24" t="s">
        <v>1174</v>
      </c>
      <c r="C12" s="79" t="s">
        <v>1175</v>
      </c>
      <c r="D12" s="26" t="s">
        <v>1176</v>
      </c>
      <c r="E12" s="26" t="s">
        <v>165</v>
      </c>
      <c r="F12" s="27" t="s">
        <v>544</v>
      </c>
      <c r="G12" s="232" t="s">
        <v>627</v>
      </c>
      <c r="H12" s="39" t="s">
        <v>251</v>
      </c>
      <c r="I12" s="39" t="s">
        <v>1177</v>
      </c>
      <c r="J12" s="39" t="s">
        <v>344</v>
      </c>
      <c r="K12" s="29" t="s">
        <v>1178</v>
      </c>
    </row>
    <row r="13" spans="1:11" s="110" customFormat="1" ht="17.100000000000001" customHeight="1" x14ac:dyDescent="0.2">
      <c r="A13" s="84">
        <v>6</v>
      </c>
      <c r="B13" s="24" t="s">
        <v>1179</v>
      </c>
      <c r="C13" s="79">
        <v>340061116</v>
      </c>
      <c r="D13" s="79" t="s">
        <v>1180</v>
      </c>
      <c r="E13" s="26" t="s">
        <v>169</v>
      </c>
      <c r="F13" s="27" t="s">
        <v>358</v>
      </c>
      <c r="G13" s="44" t="s">
        <v>172</v>
      </c>
      <c r="H13" s="39" t="s">
        <v>255</v>
      </c>
      <c r="I13" s="39" t="s">
        <v>258</v>
      </c>
      <c r="J13" s="39" t="s">
        <v>344</v>
      </c>
      <c r="K13" s="86" t="s">
        <v>1181</v>
      </c>
    </row>
    <row r="14" spans="1:11" ht="15" customHeight="1" x14ac:dyDescent="0.2">
      <c r="A14" s="305" t="s">
        <v>282</v>
      </c>
      <c r="B14" s="306"/>
      <c r="C14" s="26"/>
      <c r="D14" s="26"/>
      <c r="E14" s="26"/>
      <c r="F14" s="39"/>
      <c r="G14" s="28"/>
      <c r="H14" s="26"/>
      <c r="I14" s="26"/>
      <c r="J14" s="26"/>
      <c r="K14" s="29"/>
    </row>
    <row r="15" spans="1:11" ht="17.100000000000001" customHeight="1" x14ac:dyDescent="0.2">
      <c r="A15" s="26">
        <v>7</v>
      </c>
      <c r="B15" s="85" t="s">
        <v>1182</v>
      </c>
      <c r="C15" s="26">
        <v>340057209</v>
      </c>
      <c r="D15" s="26" t="s">
        <v>1183</v>
      </c>
      <c r="E15" s="26" t="s">
        <v>165</v>
      </c>
      <c r="F15" s="39" t="s">
        <v>338</v>
      </c>
      <c r="G15" s="43" t="s">
        <v>179</v>
      </c>
      <c r="H15" s="26" t="s">
        <v>248</v>
      </c>
      <c r="I15" s="26">
        <v>2014</v>
      </c>
      <c r="J15" s="26" t="s">
        <v>344</v>
      </c>
      <c r="K15" s="29" t="s">
        <v>1184</v>
      </c>
    </row>
    <row r="16" spans="1:11" ht="17.100000000000001" customHeight="1" x14ac:dyDescent="0.2">
      <c r="A16" s="23">
        <v>8</v>
      </c>
      <c r="B16" s="24" t="s">
        <v>1185</v>
      </c>
      <c r="C16" s="25">
        <v>340060543</v>
      </c>
      <c r="D16" s="79" t="s">
        <v>1186</v>
      </c>
      <c r="E16" s="26" t="s">
        <v>166</v>
      </c>
      <c r="F16" s="27" t="s">
        <v>358</v>
      </c>
      <c r="G16" s="56" t="s">
        <v>172</v>
      </c>
      <c r="H16" s="26" t="s">
        <v>248</v>
      </c>
      <c r="I16" s="26">
        <v>2021</v>
      </c>
      <c r="J16" s="26" t="s">
        <v>344</v>
      </c>
      <c r="K16" s="86" t="s">
        <v>1187</v>
      </c>
    </row>
    <row r="17" spans="1:11" ht="15" customHeight="1" x14ac:dyDescent="0.2">
      <c r="A17" s="305" t="s">
        <v>283</v>
      </c>
      <c r="B17" s="306"/>
      <c r="C17" s="26"/>
      <c r="D17" s="26"/>
      <c r="E17" s="26"/>
      <c r="F17" s="39"/>
      <c r="G17" s="28"/>
      <c r="H17" s="26"/>
      <c r="I17" s="26"/>
      <c r="J17" s="26"/>
      <c r="K17" s="29"/>
    </row>
    <row r="18" spans="1:11" ht="15" customHeight="1" x14ac:dyDescent="0.2">
      <c r="A18" s="84">
        <v>9</v>
      </c>
      <c r="B18" s="78" t="s">
        <v>1188</v>
      </c>
      <c r="C18" s="79" t="s">
        <v>1189</v>
      </c>
      <c r="D18" s="26" t="s">
        <v>1190</v>
      </c>
      <c r="E18" s="26" t="s">
        <v>165</v>
      </c>
      <c r="F18" s="39" t="s">
        <v>403</v>
      </c>
      <c r="G18" s="242" t="s">
        <v>179</v>
      </c>
      <c r="H18" s="26" t="s">
        <v>248</v>
      </c>
      <c r="I18" s="26">
        <v>2015</v>
      </c>
      <c r="J18" s="26" t="s">
        <v>344</v>
      </c>
      <c r="K18" s="29" t="s">
        <v>1191</v>
      </c>
    </row>
    <row r="19" spans="1:11" s="110" customFormat="1" ht="15" customHeight="1" x14ac:dyDescent="0.2">
      <c r="A19" s="84">
        <v>10</v>
      </c>
      <c r="B19" s="78" t="s">
        <v>1192</v>
      </c>
      <c r="C19" s="26">
        <v>340017519</v>
      </c>
      <c r="D19" s="26" t="s">
        <v>1193</v>
      </c>
      <c r="E19" s="26" t="s">
        <v>166</v>
      </c>
      <c r="F19" s="27" t="s">
        <v>406</v>
      </c>
      <c r="G19" s="56" t="s">
        <v>172</v>
      </c>
      <c r="H19" s="39" t="s">
        <v>251</v>
      </c>
      <c r="I19" s="39" t="s">
        <v>1194</v>
      </c>
      <c r="J19" s="39" t="s">
        <v>344</v>
      </c>
      <c r="K19" s="29" t="s">
        <v>1195</v>
      </c>
    </row>
    <row r="20" spans="1:11" s="110" customFormat="1" ht="17.100000000000001" customHeight="1" x14ac:dyDescent="0.2">
      <c r="A20" s="26">
        <v>11</v>
      </c>
      <c r="B20" s="78" t="s">
        <v>1196</v>
      </c>
      <c r="C20" s="247">
        <v>340056328</v>
      </c>
      <c r="D20" s="26" t="s">
        <v>1197</v>
      </c>
      <c r="E20" s="26" t="s">
        <v>167</v>
      </c>
      <c r="F20" s="27" t="s">
        <v>354</v>
      </c>
      <c r="G20" s="56" t="s">
        <v>172</v>
      </c>
      <c r="H20" s="39" t="s">
        <v>248</v>
      </c>
      <c r="I20" s="39" t="s">
        <v>264</v>
      </c>
      <c r="J20" s="39" t="s">
        <v>344</v>
      </c>
      <c r="K20" s="86" t="s">
        <v>1198</v>
      </c>
    </row>
    <row r="21" spans="1:11" ht="17.100000000000001" customHeight="1" x14ac:dyDescent="0.2">
      <c r="A21" s="84">
        <v>12</v>
      </c>
      <c r="B21" s="85" t="s">
        <v>1199</v>
      </c>
      <c r="C21" s="248">
        <v>340055783</v>
      </c>
      <c r="D21" s="26" t="s">
        <v>1200</v>
      </c>
      <c r="E21" s="26" t="s">
        <v>167</v>
      </c>
      <c r="F21" s="39" t="s">
        <v>403</v>
      </c>
      <c r="G21" s="149" t="s">
        <v>179</v>
      </c>
      <c r="H21" s="26" t="s">
        <v>248</v>
      </c>
      <c r="I21" s="26">
        <v>2011</v>
      </c>
      <c r="J21" s="26" t="s">
        <v>344</v>
      </c>
      <c r="K21" s="29" t="s">
        <v>1201</v>
      </c>
    </row>
    <row r="22" spans="1:11" ht="15" customHeight="1" x14ac:dyDescent="0.2">
      <c r="A22" s="26">
        <v>13</v>
      </c>
      <c r="B22" s="44" t="s">
        <v>1202</v>
      </c>
      <c r="C22" s="249" t="s">
        <v>1203</v>
      </c>
      <c r="D22" s="39" t="s">
        <v>1204</v>
      </c>
      <c r="E22" s="39" t="s">
        <v>167</v>
      </c>
      <c r="F22" s="91" t="s">
        <v>612</v>
      </c>
      <c r="G22" s="242" t="s">
        <v>1205</v>
      </c>
      <c r="H22" s="26" t="s">
        <v>249</v>
      </c>
      <c r="I22" s="27" t="s">
        <v>385</v>
      </c>
      <c r="J22" s="39" t="s">
        <v>344</v>
      </c>
      <c r="K22" s="88" t="s">
        <v>1206</v>
      </c>
    </row>
    <row r="23" spans="1:11" ht="15" customHeight="1" x14ac:dyDescent="0.2">
      <c r="A23" s="305" t="s">
        <v>284</v>
      </c>
      <c r="B23" s="306"/>
      <c r="C23" s="26"/>
      <c r="D23" s="26"/>
      <c r="E23" s="26"/>
      <c r="F23" s="39"/>
      <c r="G23" s="28"/>
      <c r="H23" s="26"/>
      <c r="I23" s="26"/>
      <c r="J23" s="26"/>
      <c r="K23" s="29"/>
    </row>
    <row r="24" spans="1:11" s="110" customFormat="1" ht="17.100000000000001" customHeight="1" x14ac:dyDescent="0.2">
      <c r="A24" s="84">
        <v>14</v>
      </c>
      <c r="B24" s="78" t="s">
        <v>1207</v>
      </c>
      <c r="C24" s="26">
        <v>340017516</v>
      </c>
      <c r="D24" s="26" t="s">
        <v>1208</v>
      </c>
      <c r="E24" s="26" t="s">
        <v>168</v>
      </c>
      <c r="F24" s="27" t="s">
        <v>403</v>
      </c>
      <c r="G24" s="232" t="s">
        <v>363</v>
      </c>
      <c r="H24" s="39" t="s">
        <v>246</v>
      </c>
      <c r="I24" s="39" t="s">
        <v>339</v>
      </c>
      <c r="J24" s="39" t="s">
        <v>344</v>
      </c>
      <c r="K24" s="29" t="s">
        <v>1209</v>
      </c>
    </row>
    <row r="25" spans="1:11" s="110" customFormat="1" ht="15" customHeight="1" x14ac:dyDescent="0.2">
      <c r="A25" s="84">
        <v>15</v>
      </c>
      <c r="B25" s="78" t="s">
        <v>1210</v>
      </c>
      <c r="C25" s="26">
        <v>340059159</v>
      </c>
      <c r="D25" s="26" t="s">
        <v>1211</v>
      </c>
      <c r="E25" s="26" t="s">
        <v>166</v>
      </c>
      <c r="F25" s="27" t="s">
        <v>548</v>
      </c>
      <c r="G25" s="43" t="s">
        <v>350</v>
      </c>
      <c r="H25" s="39" t="s">
        <v>249</v>
      </c>
      <c r="I25" s="39" t="s">
        <v>266</v>
      </c>
      <c r="J25" s="39" t="s">
        <v>344</v>
      </c>
      <c r="K25" s="29" t="s">
        <v>1212</v>
      </c>
    </row>
    <row r="26" spans="1:11" s="110" customFormat="1" ht="15" customHeight="1" x14ac:dyDescent="0.2">
      <c r="A26" s="84">
        <v>16</v>
      </c>
      <c r="B26" s="78" t="s">
        <v>1213</v>
      </c>
      <c r="C26" s="26">
        <v>340058335</v>
      </c>
      <c r="D26" s="26" t="s">
        <v>1214</v>
      </c>
      <c r="E26" s="26" t="s">
        <v>165</v>
      </c>
      <c r="F26" s="27" t="s">
        <v>406</v>
      </c>
      <c r="G26" s="56" t="s">
        <v>172</v>
      </c>
      <c r="H26" s="39" t="s">
        <v>248</v>
      </c>
      <c r="I26" s="39" t="s">
        <v>254</v>
      </c>
      <c r="J26" s="39" t="s">
        <v>344</v>
      </c>
      <c r="K26" s="86" t="s">
        <v>1215</v>
      </c>
    </row>
    <row r="27" spans="1:11" ht="15" customHeight="1" x14ac:dyDescent="0.2">
      <c r="A27" s="250" t="s">
        <v>285</v>
      </c>
      <c r="B27" s="61"/>
      <c r="C27" s="26"/>
      <c r="D27" s="26"/>
      <c r="E27" s="26"/>
      <c r="F27" s="39"/>
      <c r="G27" s="28"/>
      <c r="H27" s="26"/>
      <c r="I27" s="26"/>
      <c r="J27" s="26"/>
      <c r="K27" s="29"/>
    </row>
    <row r="28" spans="1:11" s="110" customFormat="1" ht="15" customHeight="1" x14ac:dyDescent="0.2">
      <c r="A28" s="84">
        <v>17</v>
      </c>
      <c r="B28" s="78" t="s">
        <v>1216</v>
      </c>
      <c r="C28" s="26">
        <v>340015998</v>
      </c>
      <c r="D28" s="26" t="s">
        <v>1217</v>
      </c>
      <c r="E28" s="26" t="s">
        <v>168</v>
      </c>
      <c r="F28" s="39" t="s">
        <v>362</v>
      </c>
      <c r="G28" s="232" t="s">
        <v>363</v>
      </c>
      <c r="H28" s="26" t="s">
        <v>246</v>
      </c>
      <c r="I28" s="26">
        <v>2020</v>
      </c>
      <c r="J28" s="26" t="s">
        <v>330</v>
      </c>
      <c r="K28" s="29" t="s">
        <v>1218</v>
      </c>
    </row>
    <row r="29" spans="1:11" ht="15" customHeight="1" x14ac:dyDescent="0.2">
      <c r="A29" s="305" t="s">
        <v>388</v>
      </c>
      <c r="B29" s="306"/>
      <c r="C29" s="26"/>
      <c r="D29" s="26"/>
      <c r="E29" s="26"/>
      <c r="F29" s="39"/>
      <c r="G29" s="28"/>
      <c r="H29" s="26"/>
      <c r="I29" s="26"/>
      <c r="J29" s="26"/>
      <c r="K29" s="29"/>
    </row>
    <row r="30" spans="1:11" ht="15" customHeight="1" x14ac:dyDescent="0.2">
      <c r="A30" s="84">
        <v>18</v>
      </c>
      <c r="B30" s="78" t="s">
        <v>1219</v>
      </c>
      <c r="C30" s="26">
        <v>340013479</v>
      </c>
      <c r="D30" s="26" t="s">
        <v>1220</v>
      </c>
      <c r="E30" s="26" t="s">
        <v>163</v>
      </c>
      <c r="F30" s="39" t="s">
        <v>618</v>
      </c>
      <c r="G30" s="242" t="s">
        <v>392</v>
      </c>
      <c r="H30" s="26" t="s">
        <v>246</v>
      </c>
      <c r="I30" s="26">
        <v>2015</v>
      </c>
      <c r="J30" s="26" t="s">
        <v>330</v>
      </c>
      <c r="K30" s="29" t="s">
        <v>1221</v>
      </c>
    </row>
    <row r="31" spans="1:11" ht="15.95" customHeight="1" x14ac:dyDescent="0.2">
      <c r="A31" s="26">
        <v>19</v>
      </c>
      <c r="B31" s="78" t="s">
        <v>1222</v>
      </c>
      <c r="C31" s="26">
        <v>340058679</v>
      </c>
      <c r="D31" s="26" t="s">
        <v>1223</v>
      </c>
      <c r="E31" s="26" t="s">
        <v>166</v>
      </c>
      <c r="F31" s="39" t="s">
        <v>349</v>
      </c>
      <c r="G31" s="43" t="s">
        <v>350</v>
      </c>
      <c r="H31" s="26" t="s">
        <v>248</v>
      </c>
      <c r="I31" s="26">
        <v>2018</v>
      </c>
      <c r="J31" s="26" t="s">
        <v>344</v>
      </c>
      <c r="K31" s="29" t="s">
        <v>1224</v>
      </c>
    </row>
    <row r="32" spans="1:11" ht="17.100000000000001" customHeight="1" x14ac:dyDescent="0.2">
      <c r="A32" s="23">
        <v>20</v>
      </c>
      <c r="B32" s="24" t="s">
        <v>1225</v>
      </c>
      <c r="C32" s="25">
        <v>340053369</v>
      </c>
      <c r="D32" s="26" t="s">
        <v>1226</v>
      </c>
      <c r="E32" s="26" t="s">
        <v>167</v>
      </c>
      <c r="F32" s="39" t="s">
        <v>354</v>
      </c>
      <c r="G32" s="149" t="s">
        <v>179</v>
      </c>
      <c r="H32" s="26" t="s">
        <v>248</v>
      </c>
      <c r="I32" s="26">
        <v>2009</v>
      </c>
      <c r="J32" s="26" t="s">
        <v>344</v>
      </c>
      <c r="K32" s="29" t="s">
        <v>1227</v>
      </c>
    </row>
    <row r="33" spans="1:11" ht="15" customHeight="1" x14ac:dyDescent="0.2">
      <c r="A33" s="305" t="s">
        <v>397</v>
      </c>
      <c r="B33" s="306"/>
      <c r="C33" s="26"/>
      <c r="D33" s="26"/>
      <c r="E33" s="26"/>
      <c r="F33" s="39"/>
      <c r="G33" s="28"/>
      <c r="H33" s="26"/>
      <c r="I33" s="26"/>
      <c r="J33" s="26"/>
      <c r="K33" s="29"/>
    </row>
    <row r="34" spans="1:11" ht="15" customHeight="1" x14ac:dyDescent="0.2">
      <c r="A34" s="84">
        <v>21</v>
      </c>
      <c r="B34" s="78" t="s">
        <v>1228</v>
      </c>
      <c r="C34" s="26">
        <v>340011411</v>
      </c>
      <c r="D34" s="26" t="s">
        <v>1229</v>
      </c>
      <c r="E34" s="26" t="s">
        <v>168</v>
      </c>
      <c r="F34" s="39" t="s">
        <v>487</v>
      </c>
      <c r="G34" s="43" t="s">
        <v>1230</v>
      </c>
      <c r="H34" s="26" t="s">
        <v>249</v>
      </c>
      <c r="I34" s="26">
        <v>2008</v>
      </c>
      <c r="J34" s="26" t="s">
        <v>330</v>
      </c>
      <c r="K34" s="29" t="s">
        <v>1231</v>
      </c>
    </row>
    <row r="35" spans="1:11" ht="15" customHeight="1" x14ac:dyDescent="0.2">
      <c r="A35" s="84">
        <v>22</v>
      </c>
      <c r="B35" s="24" t="s">
        <v>1232</v>
      </c>
      <c r="C35" s="26">
        <v>340014689</v>
      </c>
      <c r="D35" s="26" t="s">
        <v>1233</v>
      </c>
      <c r="E35" s="26" t="s">
        <v>168</v>
      </c>
      <c r="F35" s="39" t="s">
        <v>612</v>
      </c>
      <c r="G35" s="242" t="s">
        <v>1234</v>
      </c>
      <c r="H35" s="26" t="s">
        <v>251</v>
      </c>
      <c r="I35" s="26">
        <v>1989</v>
      </c>
      <c r="J35" s="26" t="s">
        <v>330</v>
      </c>
      <c r="K35" s="29" t="s">
        <v>1235</v>
      </c>
    </row>
    <row r="36" spans="1:11" ht="15" customHeight="1" x14ac:dyDescent="0.2">
      <c r="A36" s="84">
        <v>23</v>
      </c>
      <c r="B36" s="24" t="s">
        <v>1236</v>
      </c>
      <c r="C36" s="26">
        <v>340012348</v>
      </c>
      <c r="D36" s="26" t="s">
        <v>1237</v>
      </c>
      <c r="E36" s="26" t="s">
        <v>168</v>
      </c>
      <c r="F36" s="39" t="s">
        <v>492</v>
      </c>
      <c r="G36" s="242" t="s">
        <v>1238</v>
      </c>
      <c r="H36" s="26" t="s">
        <v>251</v>
      </c>
      <c r="I36" s="26">
        <v>1982</v>
      </c>
      <c r="J36" s="26" t="s">
        <v>330</v>
      </c>
      <c r="K36" s="29" t="s">
        <v>1239</v>
      </c>
    </row>
    <row r="37" spans="1:11" s="110" customFormat="1" ht="15" customHeight="1" x14ac:dyDescent="0.2">
      <c r="A37" s="84">
        <v>24</v>
      </c>
      <c r="B37" s="24" t="s">
        <v>1240</v>
      </c>
      <c r="C37" s="26">
        <v>340012343</v>
      </c>
      <c r="D37" s="26" t="s">
        <v>1241</v>
      </c>
      <c r="E37" s="26" t="s">
        <v>165</v>
      </c>
      <c r="F37" s="27" t="s">
        <v>354</v>
      </c>
      <c r="G37" s="85" t="s">
        <v>1242</v>
      </c>
      <c r="H37" s="39" t="s">
        <v>251</v>
      </c>
      <c r="I37" s="39" t="s">
        <v>385</v>
      </c>
      <c r="J37" s="39" t="s">
        <v>330</v>
      </c>
      <c r="K37" s="86" t="s">
        <v>1243</v>
      </c>
    </row>
    <row r="38" spans="1:11" ht="17.100000000000001" customHeight="1" x14ac:dyDescent="0.2">
      <c r="A38" s="84">
        <v>25</v>
      </c>
      <c r="B38" s="44" t="s">
        <v>1244</v>
      </c>
      <c r="C38" s="39" t="s">
        <v>1245</v>
      </c>
      <c r="D38" s="39" t="s">
        <v>1246</v>
      </c>
      <c r="E38" s="39" t="s">
        <v>166</v>
      </c>
      <c r="F38" s="91" t="s">
        <v>354</v>
      </c>
      <c r="G38" s="78" t="s">
        <v>1247</v>
      </c>
      <c r="H38" s="26" t="s">
        <v>249</v>
      </c>
      <c r="I38" s="26">
        <v>2019</v>
      </c>
      <c r="J38" s="26" t="s">
        <v>330</v>
      </c>
      <c r="K38" s="94" t="s">
        <v>1248</v>
      </c>
    </row>
    <row r="39" spans="1:11" ht="15" customHeight="1" x14ac:dyDescent="0.2">
      <c r="A39" s="84"/>
      <c r="B39" s="85"/>
      <c r="C39" s="249"/>
      <c r="D39" s="39"/>
      <c r="E39" s="39"/>
      <c r="F39" s="91"/>
      <c r="G39" s="62" t="s">
        <v>1249</v>
      </c>
      <c r="H39" s="26"/>
      <c r="I39" s="27"/>
      <c r="J39" s="39"/>
      <c r="K39" s="88"/>
    </row>
    <row r="40" spans="1:11" ht="15" customHeight="1" x14ac:dyDescent="0.2">
      <c r="A40" s="84"/>
      <c r="B40" s="85"/>
      <c r="C40" s="249"/>
      <c r="D40" s="39"/>
      <c r="E40" s="39"/>
      <c r="F40" s="91"/>
      <c r="G40" s="62" t="s">
        <v>1250</v>
      </c>
      <c r="H40" s="26"/>
      <c r="I40" s="27"/>
      <c r="J40" s="39"/>
      <c r="K40" s="88"/>
    </row>
    <row r="41" spans="1:11" ht="15" customHeight="1" x14ac:dyDescent="0.2">
      <c r="A41" s="84"/>
      <c r="B41" s="85"/>
      <c r="C41" s="249"/>
      <c r="D41" s="39"/>
      <c r="E41" s="39"/>
      <c r="F41" s="91"/>
      <c r="G41" s="62" t="s">
        <v>1251</v>
      </c>
      <c r="H41" s="26"/>
      <c r="I41" s="27"/>
      <c r="J41" s="39"/>
      <c r="K41" s="88"/>
    </row>
    <row r="42" spans="1:11" ht="15" customHeight="1" x14ac:dyDescent="0.2">
      <c r="A42" s="111"/>
      <c r="B42" s="85"/>
      <c r="C42" s="249"/>
      <c r="D42" s="39"/>
      <c r="E42" s="39"/>
      <c r="F42" s="91"/>
      <c r="G42" s="62" t="s">
        <v>1252</v>
      </c>
      <c r="H42" s="26"/>
      <c r="I42" s="27"/>
      <c r="J42" s="39"/>
      <c r="K42" s="88"/>
    </row>
    <row r="43" spans="1:11" ht="15" customHeight="1" x14ac:dyDescent="0.2">
      <c r="A43" s="307" t="s">
        <v>410</v>
      </c>
      <c r="B43" s="308"/>
      <c r="C43" s="249"/>
      <c r="D43" s="39"/>
      <c r="E43" s="39"/>
      <c r="F43" s="91"/>
      <c r="G43" s="62"/>
      <c r="H43" s="26"/>
      <c r="I43" s="27"/>
      <c r="J43" s="39"/>
      <c r="K43" s="88"/>
    </row>
    <row r="44" spans="1:11" s="110" customFormat="1" ht="17.100000000000001" customHeight="1" x14ac:dyDescent="0.2">
      <c r="A44" s="26">
        <v>26</v>
      </c>
      <c r="B44" s="78" t="s">
        <v>1253</v>
      </c>
      <c r="C44" s="79">
        <v>340054168</v>
      </c>
      <c r="D44" s="26" t="s">
        <v>1254</v>
      </c>
      <c r="E44" s="26" t="s">
        <v>167</v>
      </c>
      <c r="F44" s="39" t="s">
        <v>334</v>
      </c>
      <c r="G44" s="85" t="s">
        <v>414</v>
      </c>
      <c r="H44" s="39" t="s">
        <v>248</v>
      </c>
      <c r="I44" s="39" t="s">
        <v>260</v>
      </c>
      <c r="J44" s="39" t="s">
        <v>344</v>
      </c>
      <c r="K44" s="29" t="s">
        <v>1255</v>
      </c>
    </row>
    <row r="45" spans="1:11" ht="15.95" customHeight="1" x14ac:dyDescent="0.2">
      <c r="C45" s="105"/>
      <c r="D45" s="105"/>
    </row>
    <row r="46" spans="1:11" ht="15.95" customHeight="1" x14ac:dyDescent="0.2">
      <c r="C46" s="105"/>
      <c r="D46" s="105"/>
    </row>
    <row r="47" spans="1:11" ht="15.95" customHeight="1" x14ac:dyDescent="0.2">
      <c r="C47" s="105"/>
      <c r="D47" s="105"/>
    </row>
    <row r="48" spans="1:11" ht="15.95" customHeight="1" x14ac:dyDescent="0.2">
      <c r="C48" s="105"/>
      <c r="D48" s="105"/>
    </row>
    <row r="49" spans="3:4" ht="15.95" customHeight="1" x14ac:dyDescent="0.2">
      <c r="C49" s="105"/>
      <c r="D49" s="105"/>
    </row>
    <row r="50" spans="3:4" ht="15.95" customHeight="1" x14ac:dyDescent="0.2">
      <c r="C50" s="105"/>
      <c r="D50" s="105"/>
    </row>
    <row r="53" spans="3:4" ht="15.95" customHeight="1" x14ac:dyDescent="0.2">
      <c r="C53" s="105"/>
      <c r="D53" s="105"/>
    </row>
    <row r="55" spans="3:4" ht="15.95" customHeight="1" x14ac:dyDescent="0.2">
      <c r="C55" s="105"/>
      <c r="D55" s="105"/>
    </row>
    <row r="58" spans="3:4" ht="15.95" customHeight="1" x14ac:dyDescent="0.2">
      <c r="C58" s="105"/>
      <c r="D58" s="105"/>
    </row>
    <row r="71" spans="2:2" ht="15.95" customHeight="1" x14ac:dyDescent="0.2">
      <c r="B71" s="115"/>
    </row>
  </sheetData>
  <mergeCells count="21">
    <mergeCell ref="A17:B17"/>
    <mergeCell ref="A23:B23"/>
    <mergeCell ref="A29:B29"/>
    <mergeCell ref="A33:B33"/>
    <mergeCell ref="A43:B43"/>
    <mergeCell ref="A14:B14"/>
    <mergeCell ref="A1:K1"/>
    <mergeCell ref="A2:K2"/>
    <mergeCell ref="I3:K3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A6:B6"/>
    <mergeCell ref="A10:B10"/>
  </mergeCells>
  <printOptions horizontalCentered="1"/>
  <pageMargins left="0.16" right="0.2" top="0.4" bottom="0.28000000000000003" header="0.31" footer="0.28000000000000003"/>
  <pageSetup paperSize="9" scale="87" orientation="landscape" horizontalDpi="4294967294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68"/>
  <sheetViews>
    <sheetView view="pageBreakPreview" topLeftCell="A27" zoomScaleSheetLayoutView="100" workbookViewId="0">
      <selection activeCell="A6" sqref="A6:K33"/>
    </sheetView>
  </sheetViews>
  <sheetFormatPr defaultRowHeight="17.100000000000001" customHeight="1" x14ac:dyDescent="0.2"/>
  <cols>
    <col min="1" max="1" width="4.5703125" style="10" customWidth="1"/>
    <col min="2" max="2" width="28" style="12" customWidth="1"/>
    <col min="3" max="3" width="11.5703125" style="65" customWidth="1"/>
    <col min="4" max="4" width="18" style="65" bestFit="1" customWidth="1"/>
    <col min="5" max="5" width="5.5703125" style="65" customWidth="1"/>
    <col min="6" max="6" width="11.28515625" style="12" customWidth="1"/>
    <col min="7" max="7" width="35.140625" style="13" bestFit="1" customWidth="1"/>
    <col min="8" max="8" width="14.85546875" style="10" customWidth="1"/>
    <col min="9" max="9" width="8.5703125" style="12" customWidth="1"/>
    <col min="10" max="10" width="4.5703125" style="12" customWidth="1"/>
    <col min="11" max="11" width="12.7109375" style="12" customWidth="1"/>
    <col min="12" max="16384" width="9.140625" style="10"/>
  </cols>
  <sheetData>
    <row r="1" spans="1:11" ht="17.100000000000001" customHeight="1" x14ac:dyDescent="0.2">
      <c r="A1" s="346" t="s">
        <v>312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</row>
    <row r="2" spans="1:11" ht="17.100000000000001" customHeight="1" x14ac:dyDescent="0.2">
      <c r="A2" s="347" t="s">
        <v>1256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</row>
    <row r="3" spans="1:11" ht="15" customHeight="1" thickBot="1" x14ac:dyDescent="0.25">
      <c r="B3" s="10"/>
      <c r="C3" s="10"/>
      <c r="D3" s="10"/>
      <c r="E3" s="10"/>
      <c r="I3" s="332"/>
      <c r="J3" s="333"/>
      <c r="K3" s="333"/>
    </row>
    <row r="4" spans="1:11" s="17" customFormat="1" ht="12.75" customHeight="1" x14ac:dyDescent="0.2">
      <c r="A4" s="325" t="s">
        <v>313</v>
      </c>
      <c r="B4" s="325" t="s">
        <v>314</v>
      </c>
      <c r="C4" s="325" t="s">
        <v>315</v>
      </c>
      <c r="D4" s="325" t="s">
        <v>316</v>
      </c>
      <c r="E4" s="325" t="s">
        <v>317</v>
      </c>
      <c r="F4" s="323" t="s">
        <v>318</v>
      </c>
      <c r="G4" s="325" t="s">
        <v>1257</v>
      </c>
      <c r="H4" s="15" t="s">
        <v>320</v>
      </c>
      <c r="I4" s="325" t="s">
        <v>321</v>
      </c>
      <c r="J4" s="325" t="s">
        <v>322</v>
      </c>
      <c r="K4" s="348" t="s">
        <v>323</v>
      </c>
    </row>
    <row r="5" spans="1:11" s="17" customFormat="1" ht="14.25" customHeight="1" x14ac:dyDescent="0.2">
      <c r="A5" s="327"/>
      <c r="B5" s="327"/>
      <c r="C5" s="327"/>
      <c r="D5" s="327"/>
      <c r="E5" s="327"/>
      <c r="F5" s="324"/>
      <c r="G5" s="327"/>
      <c r="H5" s="18" t="s">
        <v>324</v>
      </c>
      <c r="I5" s="327"/>
      <c r="J5" s="327"/>
      <c r="K5" s="369"/>
    </row>
    <row r="6" spans="1:11" ht="17.100000000000001" customHeight="1" x14ac:dyDescent="0.2">
      <c r="A6" s="303" t="s">
        <v>1258</v>
      </c>
      <c r="B6" s="304"/>
      <c r="C6" s="304"/>
      <c r="D6" s="122"/>
      <c r="E6" s="34"/>
      <c r="F6" s="33"/>
      <c r="G6" s="218"/>
      <c r="H6" s="32"/>
      <c r="I6" s="33"/>
      <c r="J6" s="33"/>
      <c r="K6" s="47"/>
    </row>
    <row r="7" spans="1:11" ht="17.100000000000001" customHeight="1" x14ac:dyDescent="0.2">
      <c r="A7" s="12">
        <v>1</v>
      </c>
      <c r="B7" s="33" t="s">
        <v>1259</v>
      </c>
      <c r="C7" s="34" t="s">
        <v>1260</v>
      </c>
      <c r="D7" s="34" t="s">
        <v>1261</v>
      </c>
      <c r="E7" s="34" t="s">
        <v>164</v>
      </c>
      <c r="F7" s="55" t="s">
        <v>354</v>
      </c>
      <c r="G7" s="218" t="s">
        <v>329</v>
      </c>
      <c r="H7" s="33" t="s">
        <v>246</v>
      </c>
      <c r="I7" s="33">
        <v>2013</v>
      </c>
      <c r="J7" s="33" t="s">
        <v>330</v>
      </c>
      <c r="K7" s="133" t="s">
        <v>1262</v>
      </c>
    </row>
    <row r="8" spans="1:11" ht="17.100000000000001" customHeight="1" x14ac:dyDescent="0.2">
      <c r="A8" s="303" t="s">
        <v>331</v>
      </c>
      <c r="B8" s="304"/>
      <c r="C8" s="304"/>
      <c r="D8" s="122"/>
      <c r="E8" s="33"/>
      <c r="F8" s="34"/>
      <c r="G8" s="42"/>
      <c r="H8" s="33"/>
      <c r="I8" s="39"/>
      <c r="J8" s="39"/>
      <c r="K8" s="35"/>
    </row>
    <row r="9" spans="1:11" ht="17.100000000000001" customHeight="1" x14ac:dyDescent="0.2">
      <c r="A9" s="81">
        <v>2</v>
      </c>
      <c r="B9" s="58" t="s">
        <v>1263</v>
      </c>
      <c r="C9" s="204" t="s">
        <v>1264</v>
      </c>
      <c r="D9" s="54" t="s">
        <v>1265</v>
      </c>
      <c r="E9" s="54" t="s">
        <v>168</v>
      </c>
      <c r="F9" s="55" t="s">
        <v>988</v>
      </c>
      <c r="G9" s="251" t="s">
        <v>335</v>
      </c>
      <c r="H9" s="54" t="s">
        <v>249</v>
      </c>
      <c r="I9" s="54">
        <v>2004</v>
      </c>
      <c r="J9" s="54" t="s">
        <v>330</v>
      </c>
      <c r="K9" s="57" t="s">
        <v>1266</v>
      </c>
    </row>
    <row r="10" spans="1:11" ht="17.100000000000001" customHeight="1" x14ac:dyDescent="0.2">
      <c r="A10" s="31">
        <v>3</v>
      </c>
      <c r="B10" s="32" t="s">
        <v>1267</v>
      </c>
      <c r="C10" s="252">
        <v>340013226</v>
      </c>
      <c r="D10" s="33" t="s">
        <v>1268</v>
      </c>
      <c r="E10" s="33" t="s">
        <v>168</v>
      </c>
      <c r="F10" s="34" t="s">
        <v>403</v>
      </c>
      <c r="G10" s="42" t="s">
        <v>172</v>
      </c>
      <c r="H10" s="26" t="s">
        <v>249</v>
      </c>
      <c r="I10" s="39" t="s">
        <v>261</v>
      </c>
      <c r="J10" s="39" t="s">
        <v>330</v>
      </c>
      <c r="K10" s="35" t="s">
        <v>1269</v>
      </c>
    </row>
    <row r="11" spans="1:11" s="125" customFormat="1" ht="17.100000000000001" customHeight="1" x14ac:dyDescent="0.2">
      <c r="A11" s="31">
        <v>4</v>
      </c>
      <c r="B11" s="82" t="s">
        <v>1270</v>
      </c>
      <c r="C11" s="34" t="s">
        <v>1271</v>
      </c>
      <c r="D11" s="34" t="s">
        <v>1272</v>
      </c>
      <c r="E11" s="34" t="s">
        <v>165</v>
      </c>
      <c r="F11" s="46" t="s">
        <v>406</v>
      </c>
      <c r="G11" s="42" t="s">
        <v>172</v>
      </c>
      <c r="H11" s="26" t="s">
        <v>255</v>
      </c>
      <c r="I11" s="27" t="s">
        <v>259</v>
      </c>
      <c r="J11" s="39" t="s">
        <v>344</v>
      </c>
      <c r="K11" s="51" t="s">
        <v>1273</v>
      </c>
    </row>
    <row r="12" spans="1:11" ht="17.100000000000001" customHeight="1" x14ac:dyDescent="0.2">
      <c r="A12" s="303" t="s">
        <v>282</v>
      </c>
      <c r="B12" s="304"/>
      <c r="C12" s="304"/>
      <c r="D12" s="122"/>
      <c r="E12" s="33"/>
      <c r="F12" s="34"/>
      <c r="G12" s="42"/>
      <c r="H12" s="33"/>
      <c r="I12" s="39"/>
      <c r="J12" s="39"/>
      <c r="K12" s="35"/>
    </row>
    <row r="13" spans="1:11" s="125" customFormat="1" ht="17.100000000000001" customHeight="1" x14ac:dyDescent="0.2">
      <c r="A13" s="31">
        <v>5</v>
      </c>
      <c r="B13" s="24" t="s">
        <v>1274</v>
      </c>
      <c r="C13" s="41" t="s">
        <v>1275</v>
      </c>
      <c r="D13" s="33" t="s">
        <v>1276</v>
      </c>
      <c r="E13" s="33" t="s">
        <v>168</v>
      </c>
      <c r="F13" s="34" t="s">
        <v>544</v>
      </c>
      <c r="G13" s="232" t="s">
        <v>363</v>
      </c>
      <c r="H13" s="26" t="s">
        <v>249</v>
      </c>
      <c r="I13" s="39" t="s">
        <v>253</v>
      </c>
      <c r="J13" s="39" t="s">
        <v>330</v>
      </c>
      <c r="K13" s="35" t="s">
        <v>1277</v>
      </c>
    </row>
    <row r="14" spans="1:11" ht="17.100000000000001" customHeight="1" x14ac:dyDescent="0.2">
      <c r="A14" s="253">
        <v>6</v>
      </c>
      <c r="B14" s="218" t="s">
        <v>1278</v>
      </c>
      <c r="C14" s="33">
        <v>340058174</v>
      </c>
      <c r="D14" s="218" t="s">
        <v>1279</v>
      </c>
      <c r="E14" s="34" t="s">
        <v>165</v>
      </c>
      <c r="F14" s="34" t="s">
        <v>406</v>
      </c>
      <c r="G14" s="218" t="s">
        <v>172</v>
      </c>
      <c r="H14" s="33" t="s">
        <v>248</v>
      </c>
      <c r="I14" s="33">
        <v>2017</v>
      </c>
      <c r="J14" s="33" t="s">
        <v>344</v>
      </c>
      <c r="K14" s="51" t="s">
        <v>1280</v>
      </c>
    </row>
    <row r="15" spans="1:11" ht="17.100000000000001" customHeight="1" x14ac:dyDescent="0.2">
      <c r="A15" s="303" t="s">
        <v>283</v>
      </c>
      <c r="B15" s="304"/>
      <c r="C15" s="304"/>
      <c r="D15" s="122"/>
      <c r="E15" s="33"/>
      <c r="F15" s="34"/>
      <c r="G15" s="42"/>
      <c r="H15" s="33"/>
      <c r="I15" s="39"/>
      <c r="J15" s="39"/>
      <c r="K15" s="35"/>
    </row>
    <row r="16" spans="1:11" s="125" customFormat="1" ht="17.100000000000001" customHeight="1" x14ac:dyDescent="0.2">
      <c r="A16" s="31">
        <v>7</v>
      </c>
      <c r="B16" s="82" t="s">
        <v>1281</v>
      </c>
      <c r="C16" s="34" t="s">
        <v>1282</v>
      </c>
      <c r="D16" s="34" t="s">
        <v>1283</v>
      </c>
      <c r="E16" s="34" t="s">
        <v>168</v>
      </c>
      <c r="F16" s="46" t="s">
        <v>406</v>
      </c>
      <c r="G16" s="232" t="s">
        <v>363</v>
      </c>
      <c r="H16" s="26" t="s">
        <v>246</v>
      </c>
      <c r="I16" s="27" t="s">
        <v>339</v>
      </c>
      <c r="J16" s="39" t="s">
        <v>344</v>
      </c>
      <c r="K16" s="51" t="s">
        <v>1284</v>
      </c>
    </row>
    <row r="17" spans="1:15" ht="17.100000000000001" customHeight="1" x14ac:dyDescent="0.2">
      <c r="A17" s="31">
        <v>8</v>
      </c>
      <c r="B17" s="82" t="s">
        <v>1285</v>
      </c>
      <c r="C17" s="33">
        <v>340059679</v>
      </c>
      <c r="D17" s="82" t="s">
        <v>1286</v>
      </c>
      <c r="E17" s="33" t="s">
        <v>166</v>
      </c>
      <c r="F17" s="34" t="s">
        <v>367</v>
      </c>
      <c r="G17" s="43" t="s">
        <v>350</v>
      </c>
      <c r="H17" s="33" t="s">
        <v>248</v>
      </c>
      <c r="I17" s="39" t="s">
        <v>262</v>
      </c>
      <c r="J17" s="39" t="s">
        <v>344</v>
      </c>
      <c r="K17" s="35" t="s">
        <v>1287</v>
      </c>
    </row>
    <row r="18" spans="1:15" ht="17.100000000000001" customHeight="1" x14ac:dyDescent="0.2">
      <c r="A18" s="31">
        <v>9</v>
      </c>
      <c r="B18" s="32" t="s">
        <v>1288</v>
      </c>
      <c r="C18" s="41" t="s">
        <v>1289</v>
      </c>
      <c r="D18" s="33" t="s">
        <v>1290</v>
      </c>
      <c r="E18" s="33" t="s">
        <v>165</v>
      </c>
      <c r="F18" s="34" t="s">
        <v>492</v>
      </c>
      <c r="G18" s="42" t="s">
        <v>172</v>
      </c>
      <c r="H18" s="26" t="s">
        <v>251</v>
      </c>
      <c r="I18" s="39" t="s">
        <v>250</v>
      </c>
      <c r="J18" s="39" t="s">
        <v>344</v>
      </c>
      <c r="K18" s="35" t="s">
        <v>1291</v>
      </c>
    </row>
    <row r="19" spans="1:15" ht="17.100000000000001" customHeight="1" x14ac:dyDescent="0.2">
      <c r="A19" s="303" t="s">
        <v>284</v>
      </c>
      <c r="B19" s="304"/>
      <c r="C19" s="304"/>
      <c r="D19" s="122"/>
      <c r="E19" s="33"/>
      <c r="F19" s="34"/>
      <c r="G19" s="42"/>
      <c r="H19" s="33"/>
      <c r="I19" s="39"/>
      <c r="J19" s="39"/>
      <c r="K19" s="35"/>
    </row>
    <row r="20" spans="1:15" ht="17.100000000000001" customHeight="1" x14ac:dyDescent="0.2">
      <c r="A20" s="31">
        <v>10</v>
      </c>
      <c r="B20" s="32" t="s">
        <v>1292</v>
      </c>
      <c r="C20" s="41" t="s">
        <v>1293</v>
      </c>
      <c r="D20" s="33" t="s">
        <v>1294</v>
      </c>
      <c r="E20" s="33" t="s">
        <v>168</v>
      </c>
      <c r="F20" s="37" t="s">
        <v>806</v>
      </c>
      <c r="G20" s="232" t="s">
        <v>363</v>
      </c>
      <c r="H20" s="26" t="s">
        <v>249</v>
      </c>
      <c r="I20" s="39" t="s">
        <v>364</v>
      </c>
      <c r="J20" s="39" t="s">
        <v>330</v>
      </c>
      <c r="K20" s="35" t="s">
        <v>1295</v>
      </c>
    </row>
    <row r="21" spans="1:15" ht="17.100000000000001" customHeight="1" x14ac:dyDescent="0.2">
      <c r="A21" s="31">
        <v>11</v>
      </c>
      <c r="B21" s="82" t="s">
        <v>1296</v>
      </c>
      <c r="C21" s="34" t="s">
        <v>1297</v>
      </c>
      <c r="D21" s="34" t="s">
        <v>1298</v>
      </c>
      <c r="E21" s="34" t="s">
        <v>166</v>
      </c>
      <c r="F21" s="46" t="s">
        <v>548</v>
      </c>
      <c r="G21" s="43" t="s">
        <v>350</v>
      </c>
      <c r="H21" s="26" t="s">
        <v>249</v>
      </c>
      <c r="I21" s="39" t="s">
        <v>339</v>
      </c>
      <c r="J21" s="39" t="s">
        <v>344</v>
      </c>
      <c r="K21" s="35" t="s">
        <v>1299</v>
      </c>
    </row>
    <row r="22" spans="1:15" ht="17.100000000000001" customHeight="1" x14ac:dyDescent="0.2">
      <c r="A22" s="303" t="s">
        <v>285</v>
      </c>
      <c r="B22" s="304"/>
      <c r="C22" s="304"/>
      <c r="D22" s="122"/>
      <c r="E22" s="33"/>
      <c r="F22" s="34"/>
      <c r="G22" s="42"/>
      <c r="H22" s="33"/>
      <c r="I22" s="39"/>
      <c r="J22" s="39"/>
      <c r="K22" s="35"/>
    </row>
    <row r="23" spans="1:15" ht="17.100000000000001" customHeight="1" x14ac:dyDescent="0.2">
      <c r="A23" s="31">
        <v>12</v>
      </c>
      <c r="B23" s="24" t="s">
        <v>1300</v>
      </c>
      <c r="C23" s="254">
        <v>340053545</v>
      </c>
      <c r="D23" s="54" t="s">
        <v>1301</v>
      </c>
      <c r="E23" s="54" t="s">
        <v>168</v>
      </c>
      <c r="F23" s="126" t="s">
        <v>1302</v>
      </c>
      <c r="G23" s="232" t="s">
        <v>363</v>
      </c>
      <c r="H23" s="54" t="s">
        <v>249</v>
      </c>
      <c r="I23" s="204" t="s">
        <v>253</v>
      </c>
      <c r="J23" s="54" t="s">
        <v>330</v>
      </c>
      <c r="K23" s="57" t="s">
        <v>1303</v>
      </c>
    </row>
    <row r="24" spans="1:15" ht="17.100000000000001" customHeight="1" x14ac:dyDescent="0.2">
      <c r="A24" s="31">
        <v>13</v>
      </c>
      <c r="B24" s="24" t="s">
        <v>1304</v>
      </c>
      <c r="C24" s="254">
        <v>340060204</v>
      </c>
      <c r="D24" s="54" t="s">
        <v>1305</v>
      </c>
      <c r="E24" s="54" t="s">
        <v>166</v>
      </c>
      <c r="F24" s="126" t="s">
        <v>1306</v>
      </c>
      <c r="G24" s="43" t="s">
        <v>350</v>
      </c>
      <c r="H24" s="26" t="s">
        <v>248</v>
      </c>
      <c r="I24" s="204">
        <v>2020</v>
      </c>
      <c r="J24" s="54" t="s">
        <v>330</v>
      </c>
      <c r="K24" s="57" t="s">
        <v>1307</v>
      </c>
      <c r="O24" s="10">
        <v>45682786</v>
      </c>
    </row>
    <row r="25" spans="1:15" ht="17.100000000000001" customHeight="1" x14ac:dyDescent="0.2">
      <c r="A25" s="31">
        <v>14</v>
      </c>
      <c r="B25" s="82" t="s">
        <v>1308</v>
      </c>
      <c r="C25" s="33">
        <v>340060491</v>
      </c>
      <c r="D25" s="255" t="s">
        <v>1309</v>
      </c>
      <c r="E25" s="33" t="s">
        <v>166</v>
      </c>
      <c r="F25" s="37" t="s">
        <v>358</v>
      </c>
      <c r="G25" s="42" t="s">
        <v>172</v>
      </c>
      <c r="H25" s="26" t="s">
        <v>248</v>
      </c>
      <c r="I25" s="39" t="s">
        <v>258</v>
      </c>
      <c r="J25" s="39" t="s">
        <v>344</v>
      </c>
      <c r="K25" s="40" t="s">
        <v>1310</v>
      </c>
    </row>
    <row r="26" spans="1:15" ht="17.100000000000001" customHeight="1" x14ac:dyDescent="0.2">
      <c r="A26" s="309" t="s">
        <v>388</v>
      </c>
      <c r="B26" s="310"/>
      <c r="C26" s="311"/>
      <c r="D26" s="122"/>
      <c r="E26" s="33"/>
      <c r="F26" s="34"/>
      <c r="G26" s="42"/>
      <c r="H26" s="26"/>
      <c r="I26" s="39"/>
      <c r="J26" s="39"/>
      <c r="K26" s="35"/>
      <c r="O26" s="10">
        <v>44297248</v>
      </c>
    </row>
    <row r="27" spans="1:15" s="30" customFormat="1" ht="17.100000000000001" customHeight="1" x14ac:dyDescent="0.2">
      <c r="A27" s="84">
        <v>15</v>
      </c>
      <c r="B27" s="85" t="s">
        <v>1311</v>
      </c>
      <c r="C27" s="256">
        <v>340053554</v>
      </c>
      <c r="D27" s="26" t="s">
        <v>1312</v>
      </c>
      <c r="E27" s="26" t="s">
        <v>168</v>
      </c>
      <c r="F27" s="27" t="s">
        <v>406</v>
      </c>
      <c r="G27" s="242" t="s">
        <v>392</v>
      </c>
      <c r="H27" s="26" t="s">
        <v>249</v>
      </c>
      <c r="I27" s="79" t="s">
        <v>259</v>
      </c>
      <c r="J27" s="26" t="s">
        <v>330</v>
      </c>
      <c r="K27" s="86" t="s">
        <v>1313</v>
      </c>
      <c r="O27" s="30">
        <v>6010650</v>
      </c>
    </row>
    <row r="28" spans="1:15" ht="17.100000000000001" customHeight="1" x14ac:dyDescent="0.2">
      <c r="A28" s="31">
        <v>16</v>
      </c>
      <c r="B28" s="82" t="s">
        <v>1314</v>
      </c>
      <c r="C28" s="33">
        <v>340059819</v>
      </c>
      <c r="D28" s="82" t="s">
        <v>1315</v>
      </c>
      <c r="E28" s="33" t="s">
        <v>166</v>
      </c>
      <c r="F28" s="34" t="s">
        <v>367</v>
      </c>
      <c r="G28" s="43" t="s">
        <v>350</v>
      </c>
      <c r="H28" s="26" t="s">
        <v>248</v>
      </c>
      <c r="I28" s="39" t="s">
        <v>262</v>
      </c>
      <c r="J28" s="39" t="s">
        <v>330</v>
      </c>
      <c r="K28" s="35" t="s">
        <v>1316</v>
      </c>
      <c r="O28" s="10">
        <v>536750</v>
      </c>
    </row>
    <row r="29" spans="1:15" ht="17.100000000000001" customHeight="1" x14ac:dyDescent="0.2">
      <c r="A29" s="303" t="s">
        <v>397</v>
      </c>
      <c r="B29" s="304"/>
      <c r="C29" s="304"/>
      <c r="D29" s="122"/>
      <c r="E29" s="33"/>
      <c r="F29" s="34"/>
      <c r="G29" s="42"/>
      <c r="H29" s="33"/>
      <c r="I29" s="39"/>
      <c r="J29" s="39"/>
      <c r="K29" s="35"/>
      <c r="O29" s="10">
        <f>SUM(O24:O28)</f>
        <v>96527434</v>
      </c>
    </row>
    <row r="30" spans="1:15" ht="17.100000000000001" customHeight="1" x14ac:dyDescent="0.2">
      <c r="A30" s="31">
        <v>17</v>
      </c>
      <c r="B30" s="32" t="s">
        <v>1317</v>
      </c>
      <c r="C30" s="41">
        <v>340052061</v>
      </c>
      <c r="D30" s="33" t="s">
        <v>1318</v>
      </c>
      <c r="E30" s="33" t="s">
        <v>166</v>
      </c>
      <c r="F30" s="37" t="s">
        <v>403</v>
      </c>
      <c r="G30" s="48" t="s">
        <v>1319</v>
      </c>
      <c r="H30" s="26" t="s">
        <v>251</v>
      </c>
      <c r="I30" s="39" t="s">
        <v>268</v>
      </c>
      <c r="J30" s="39" t="s">
        <v>344</v>
      </c>
      <c r="K30" s="40" t="s">
        <v>1320</v>
      </c>
    </row>
    <row r="31" spans="1:15" s="125" customFormat="1" ht="17.100000000000001" customHeight="1" x14ac:dyDescent="0.2">
      <c r="A31" s="31">
        <v>18</v>
      </c>
      <c r="B31" s="82" t="s">
        <v>1321</v>
      </c>
      <c r="C31" s="34" t="s">
        <v>1322</v>
      </c>
      <c r="D31" s="34" t="s">
        <v>1323</v>
      </c>
      <c r="E31" s="34" t="s">
        <v>169</v>
      </c>
      <c r="F31" s="46" t="s">
        <v>380</v>
      </c>
      <c r="G31" s="42" t="s">
        <v>1324</v>
      </c>
      <c r="H31" s="26" t="s">
        <v>251</v>
      </c>
      <c r="I31" s="39" t="s">
        <v>257</v>
      </c>
      <c r="J31" s="39" t="s">
        <v>330</v>
      </c>
      <c r="K31" s="51" t="s">
        <v>1025</v>
      </c>
    </row>
    <row r="32" spans="1:15" s="125" customFormat="1" ht="17.100000000000001" customHeight="1" x14ac:dyDescent="0.2">
      <c r="A32" s="31">
        <v>19</v>
      </c>
      <c r="B32" s="24" t="s">
        <v>1325</v>
      </c>
      <c r="C32" s="41">
        <v>340054645</v>
      </c>
      <c r="D32" s="33" t="s">
        <v>1326</v>
      </c>
      <c r="E32" s="33" t="s">
        <v>165</v>
      </c>
      <c r="F32" s="37" t="s">
        <v>406</v>
      </c>
      <c r="G32" s="48" t="s">
        <v>1327</v>
      </c>
      <c r="H32" s="26" t="s">
        <v>255</v>
      </c>
      <c r="I32" s="39" t="s">
        <v>1194</v>
      </c>
      <c r="J32" s="39" t="s">
        <v>330</v>
      </c>
      <c r="K32" s="40" t="s">
        <v>1328</v>
      </c>
    </row>
    <row r="33" spans="1:11" ht="17.100000000000001" customHeight="1" x14ac:dyDescent="0.2">
      <c r="A33" s="31">
        <v>20</v>
      </c>
      <c r="B33" s="24" t="s">
        <v>1329</v>
      </c>
      <c r="C33" s="41" t="s">
        <v>1330</v>
      </c>
      <c r="D33" s="33" t="s">
        <v>1331</v>
      </c>
      <c r="E33" s="33" t="s">
        <v>165</v>
      </c>
      <c r="F33" s="37" t="s">
        <v>406</v>
      </c>
      <c r="G33" s="48" t="s">
        <v>1332</v>
      </c>
      <c r="H33" s="54" t="s">
        <v>246</v>
      </c>
      <c r="I33" s="33">
        <v>2019</v>
      </c>
      <c r="J33" s="54" t="s">
        <v>330</v>
      </c>
      <c r="K33" s="51" t="s">
        <v>1333</v>
      </c>
    </row>
    <row r="34" spans="1:11" ht="17.100000000000001" customHeight="1" x14ac:dyDescent="0.2">
      <c r="A34" s="31"/>
      <c r="B34" s="82"/>
      <c r="C34" s="34"/>
      <c r="D34" s="34"/>
      <c r="E34" s="34"/>
      <c r="F34" s="46"/>
      <c r="G34" s="38" t="s">
        <v>1334</v>
      </c>
      <c r="H34" s="26"/>
      <c r="I34" s="27"/>
      <c r="J34" s="39"/>
      <c r="K34" s="51"/>
    </row>
    <row r="35" spans="1:11" ht="17.100000000000001" customHeight="1" x14ac:dyDescent="0.2">
      <c r="A35" s="59"/>
      <c r="B35" s="33"/>
      <c r="C35" s="37"/>
      <c r="D35" s="37"/>
      <c r="E35" s="34"/>
      <c r="F35" s="33"/>
      <c r="G35" s="42" t="s">
        <v>1335</v>
      </c>
      <c r="H35" s="32"/>
      <c r="I35" s="39"/>
      <c r="J35" s="39"/>
      <c r="K35" s="47"/>
    </row>
    <row r="36" spans="1:11" ht="17.100000000000001" customHeight="1" x14ac:dyDescent="0.25">
      <c r="A36" s="59"/>
      <c r="B36" s="33"/>
      <c r="C36" s="257"/>
      <c r="D36" s="37"/>
      <c r="E36" s="34"/>
      <c r="F36" s="33"/>
      <c r="G36" s="258" t="s">
        <v>1336</v>
      </c>
      <c r="H36" s="32"/>
      <c r="I36" s="39"/>
      <c r="J36" s="39"/>
      <c r="K36" s="47"/>
    </row>
    <row r="37" spans="1:11" ht="17.100000000000001" customHeight="1" x14ac:dyDescent="0.2">
      <c r="A37" s="259"/>
      <c r="B37" s="260"/>
      <c r="C37" s="261"/>
      <c r="D37" s="261"/>
      <c r="E37" s="262"/>
      <c r="F37" s="260"/>
      <c r="G37" s="42" t="s">
        <v>1337</v>
      </c>
      <c r="H37" s="263"/>
      <c r="I37" s="170"/>
      <c r="J37" s="170"/>
      <c r="K37" s="264"/>
    </row>
    <row r="38" spans="1:11" ht="17.100000000000001" customHeight="1" x14ac:dyDescent="0.2">
      <c r="A38" s="265"/>
      <c r="B38" s="187"/>
      <c r="C38" s="188"/>
      <c r="D38" s="188"/>
      <c r="E38" s="186"/>
      <c r="F38" s="187"/>
      <c r="G38" s="32"/>
      <c r="H38" s="266"/>
      <c r="I38" s="128"/>
      <c r="J38" s="128"/>
      <c r="K38" s="267"/>
    </row>
    <row r="39" spans="1:11" ht="17.100000000000001" customHeight="1" x14ac:dyDescent="0.2">
      <c r="A39" s="30"/>
      <c r="C39" s="64"/>
      <c r="D39" s="64"/>
      <c r="G39" s="268"/>
      <c r="I39" s="66"/>
      <c r="J39" s="66"/>
    </row>
    <row r="40" spans="1:11" ht="17.100000000000001" customHeight="1" x14ac:dyDescent="0.2">
      <c r="A40" s="30"/>
      <c r="G40" s="268"/>
      <c r="I40" s="66"/>
      <c r="J40" s="66"/>
    </row>
    <row r="41" spans="1:11" ht="17.100000000000001" customHeight="1" x14ac:dyDescent="0.2">
      <c r="A41" s="30"/>
      <c r="B41" s="133"/>
      <c r="C41" s="64"/>
      <c r="D41" s="64"/>
      <c r="G41" s="268"/>
      <c r="I41" s="66"/>
      <c r="J41" s="66"/>
    </row>
    <row r="42" spans="1:11" ht="17.100000000000001" customHeight="1" x14ac:dyDescent="0.2">
      <c r="A42" s="30"/>
      <c r="C42" s="64"/>
      <c r="D42" s="64"/>
      <c r="G42" s="268"/>
      <c r="I42" s="66"/>
      <c r="J42" s="66"/>
    </row>
    <row r="43" spans="1:11" ht="17.100000000000001" customHeight="1" x14ac:dyDescent="0.2">
      <c r="A43" s="30"/>
      <c r="C43" s="64"/>
      <c r="D43" s="64"/>
    </row>
    <row r="44" spans="1:11" ht="17.100000000000001" customHeight="1" x14ac:dyDescent="0.2">
      <c r="A44" s="30"/>
      <c r="C44" s="64"/>
      <c r="D44" s="64"/>
    </row>
    <row r="45" spans="1:11" ht="17.100000000000001" customHeight="1" x14ac:dyDescent="0.2">
      <c r="A45" s="30"/>
      <c r="C45" s="64"/>
      <c r="D45" s="64"/>
    </row>
    <row r="46" spans="1:11" ht="17.100000000000001" customHeight="1" x14ac:dyDescent="0.2">
      <c r="A46" s="30"/>
      <c r="C46" s="64"/>
      <c r="D46" s="64"/>
    </row>
    <row r="47" spans="1:11" ht="17.100000000000001" customHeight="1" x14ac:dyDescent="0.2">
      <c r="A47" s="30"/>
      <c r="C47" s="64"/>
      <c r="D47" s="64"/>
    </row>
    <row r="48" spans="1:11" ht="17.100000000000001" customHeight="1" x14ac:dyDescent="0.2">
      <c r="A48" s="30"/>
    </row>
    <row r="49" spans="1:4" ht="17.100000000000001" customHeight="1" x14ac:dyDescent="0.2">
      <c r="A49" s="30"/>
    </row>
    <row r="50" spans="1:4" ht="17.100000000000001" customHeight="1" x14ac:dyDescent="0.2">
      <c r="A50" s="30"/>
      <c r="C50" s="64"/>
      <c r="D50" s="64"/>
    </row>
    <row r="51" spans="1:4" ht="17.100000000000001" customHeight="1" x14ac:dyDescent="0.2">
      <c r="A51" s="30"/>
    </row>
    <row r="52" spans="1:4" ht="17.100000000000001" customHeight="1" x14ac:dyDescent="0.2">
      <c r="A52" s="30"/>
      <c r="C52" s="64"/>
      <c r="D52" s="64"/>
    </row>
    <row r="53" spans="1:4" ht="17.100000000000001" customHeight="1" x14ac:dyDescent="0.2">
      <c r="A53" s="30"/>
    </row>
    <row r="54" spans="1:4" ht="17.100000000000001" customHeight="1" x14ac:dyDescent="0.2">
      <c r="A54" s="30"/>
    </row>
    <row r="55" spans="1:4" ht="17.100000000000001" customHeight="1" x14ac:dyDescent="0.2">
      <c r="A55" s="30"/>
      <c r="C55" s="64"/>
      <c r="D55" s="64"/>
    </row>
    <row r="56" spans="1:4" ht="17.100000000000001" customHeight="1" x14ac:dyDescent="0.2">
      <c r="A56" s="30"/>
    </row>
    <row r="57" spans="1:4" ht="17.100000000000001" customHeight="1" x14ac:dyDescent="0.2">
      <c r="A57" s="30"/>
    </row>
    <row r="58" spans="1:4" ht="17.100000000000001" customHeight="1" x14ac:dyDescent="0.2">
      <c r="A58" s="30"/>
    </row>
    <row r="59" spans="1:4" ht="17.100000000000001" customHeight="1" x14ac:dyDescent="0.2">
      <c r="A59" s="30"/>
    </row>
    <row r="60" spans="1:4" ht="17.100000000000001" customHeight="1" x14ac:dyDescent="0.2">
      <c r="A60" s="30"/>
    </row>
    <row r="61" spans="1:4" ht="17.100000000000001" customHeight="1" x14ac:dyDescent="0.2">
      <c r="A61" s="30"/>
    </row>
    <row r="62" spans="1:4" ht="17.100000000000001" customHeight="1" x14ac:dyDescent="0.2">
      <c r="A62" s="30"/>
    </row>
    <row r="63" spans="1:4" ht="17.100000000000001" customHeight="1" x14ac:dyDescent="0.2">
      <c r="A63" s="30"/>
    </row>
    <row r="64" spans="1:4" ht="17.100000000000001" customHeight="1" x14ac:dyDescent="0.2">
      <c r="A64" s="30"/>
    </row>
    <row r="65" spans="1:2" ht="17.100000000000001" customHeight="1" x14ac:dyDescent="0.2">
      <c r="A65" s="30"/>
    </row>
    <row r="66" spans="1:2" ht="17.100000000000001" customHeight="1" x14ac:dyDescent="0.2">
      <c r="A66" s="30"/>
    </row>
    <row r="67" spans="1:2" ht="17.100000000000001" customHeight="1" x14ac:dyDescent="0.2">
      <c r="A67" s="30"/>
    </row>
    <row r="68" spans="1:2" ht="17.100000000000001" customHeight="1" x14ac:dyDescent="0.2">
      <c r="B68" s="134"/>
    </row>
  </sheetData>
  <mergeCells count="21">
    <mergeCell ref="A15:C15"/>
    <mergeCell ref="A19:C19"/>
    <mergeCell ref="A22:C22"/>
    <mergeCell ref="A26:C26"/>
    <mergeCell ref="A29:C29"/>
    <mergeCell ref="A12:C12"/>
    <mergeCell ref="A1:K1"/>
    <mergeCell ref="A2:K2"/>
    <mergeCell ref="I3:K3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A6:C6"/>
    <mergeCell ref="A8:C8"/>
  </mergeCells>
  <printOptions horizontalCentered="1"/>
  <pageMargins left="0.19" right="0.21" top="0.47" bottom="0.38" header="0.43" footer="0.3"/>
  <pageSetup paperSize="9" scale="90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"/>
  <sheetViews>
    <sheetView tabSelected="1" workbookViewId="0">
      <selection activeCell="A14" sqref="A14"/>
    </sheetView>
  </sheetViews>
  <sheetFormatPr defaultRowHeight="15" x14ac:dyDescent="0.25"/>
  <cols>
    <col min="2" max="2" width="17.28515625" style="270" customWidth="1"/>
    <col min="3" max="3" width="9.140625" style="270"/>
    <col min="4" max="4" width="21.140625" customWidth="1"/>
    <col min="6" max="6" width="24.85546875" customWidth="1"/>
    <col min="7" max="7" width="14.85546875" customWidth="1"/>
    <col min="8" max="8" width="46.7109375" customWidth="1"/>
    <col min="9" max="10" width="9.140625" customWidth="1"/>
    <col min="11" max="11" width="9.7109375" customWidth="1"/>
    <col min="12" max="12" width="11.28515625" customWidth="1"/>
    <col min="13" max="15" width="9.140625" style="270" customWidth="1"/>
    <col min="16" max="16" width="17.140625" customWidth="1"/>
    <col min="17" max="17" width="21" customWidth="1"/>
  </cols>
  <sheetData>
    <row r="1" spans="1:19" x14ac:dyDescent="0.25">
      <c r="A1" t="s">
        <v>0</v>
      </c>
      <c r="B1" s="270" t="s">
        <v>1</v>
      </c>
      <c r="C1" s="270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70" t="s">
        <v>12</v>
      </c>
      <c r="N1" s="270" t="s">
        <v>13</v>
      </c>
      <c r="O1" s="270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 s="270">
        <v>340015309</v>
      </c>
      <c r="C2" s="270" t="s">
        <v>91</v>
      </c>
      <c r="D2" t="s">
        <v>19</v>
      </c>
      <c r="E2">
        <v>15</v>
      </c>
      <c r="F2" s="9" t="s">
        <v>1361</v>
      </c>
      <c r="G2">
        <v>1</v>
      </c>
      <c r="I2">
        <v>9</v>
      </c>
      <c r="J2">
        <v>2009</v>
      </c>
      <c r="K2" t="s">
        <v>269</v>
      </c>
      <c r="L2" s="9" t="s">
        <v>1638</v>
      </c>
      <c r="M2" s="270">
        <v>1500</v>
      </c>
      <c r="N2" s="270">
        <v>0</v>
      </c>
      <c r="O2" s="270">
        <v>0</v>
      </c>
      <c r="P2">
        <v>1</v>
      </c>
      <c r="Q2" s="301" t="s">
        <v>1636</v>
      </c>
    </row>
    <row r="3" spans="1:19" x14ac:dyDescent="0.25">
      <c r="A3">
        <v>2</v>
      </c>
      <c r="B3" s="270">
        <v>340016973</v>
      </c>
      <c r="C3" s="270" t="s">
        <v>92</v>
      </c>
      <c r="D3" t="s">
        <v>20</v>
      </c>
      <c r="E3">
        <v>13</v>
      </c>
      <c r="F3" s="9" t="s">
        <v>1365</v>
      </c>
      <c r="G3">
        <v>7</v>
      </c>
      <c r="I3">
        <v>7</v>
      </c>
      <c r="J3">
        <v>2003</v>
      </c>
      <c r="K3" t="s">
        <v>270</v>
      </c>
      <c r="L3" s="9" t="s">
        <v>1639</v>
      </c>
      <c r="M3" s="270">
        <v>1500</v>
      </c>
      <c r="N3" s="270">
        <v>0</v>
      </c>
      <c r="O3" s="270">
        <v>0</v>
      </c>
      <c r="P3">
        <v>8</v>
      </c>
      <c r="Q3" s="301" t="s">
        <v>1636</v>
      </c>
    </row>
    <row r="4" spans="1:19" x14ac:dyDescent="0.25">
      <c r="A4">
        <v>3</v>
      </c>
      <c r="B4" s="270">
        <v>340016191</v>
      </c>
      <c r="C4" s="270" t="s">
        <v>93</v>
      </c>
      <c r="D4" t="s">
        <v>21</v>
      </c>
      <c r="E4">
        <v>13</v>
      </c>
      <c r="F4" s="9" t="s">
        <v>1378</v>
      </c>
      <c r="G4">
        <v>7</v>
      </c>
      <c r="I4">
        <v>9</v>
      </c>
      <c r="J4">
        <v>2011</v>
      </c>
      <c r="K4" t="s">
        <v>270</v>
      </c>
      <c r="L4" s="9" t="s">
        <v>1640</v>
      </c>
      <c r="M4" s="270">
        <v>1500</v>
      </c>
      <c r="N4" s="270">
        <v>0</v>
      </c>
      <c r="O4" s="270">
        <v>0</v>
      </c>
      <c r="P4">
        <v>8</v>
      </c>
      <c r="Q4" s="301" t="s">
        <v>1636</v>
      </c>
    </row>
    <row r="5" spans="1:19" x14ac:dyDescent="0.25">
      <c r="A5">
        <v>4</v>
      </c>
      <c r="B5" s="270">
        <v>340016976</v>
      </c>
      <c r="C5" s="270" t="s">
        <v>94</v>
      </c>
      <c r="D5" t="s">
        <v>22</v>
      </c>
      <c r="E5">
        <v>13</v>
      </c>
      <c r="F5" s="9" t="s">
        <v>1363</v>
      </c>
      <c r="G5">
        <v>7</v>
      </c>
      <c r="I5">
        <v>9</v>
      </c>
      <c r="J5">
        <v>2016</v>
      </c>
      <c r="K5" t="s">
        <v>269</v>
      </c>
      <c r="L5" s="9" t="s">
        <v>1641</v>
      </c>
      <c r="M5" s="270">
        <v>1500</v>
      </c>
      <c r="N5" s="270">
        <v>0</v>
      </c>
      <c r="O5" s="270">
        <v>0</v>
      </c>
      <c r="P5">
        <v>8</v>
      </c>
      <c r="Q5" s="301" t="s">
        <v>1636</v>
      </c>
    </row>
    <row r="6" spans="1:19" x14ac:dyDescent="0.25">
      <c r="A6">
        <v>5</v>
      </c>
      <c r="B6" s="270">
        <v>340013141</v>
      </c>
      <c r="C6" s="270" t="s">
        <v>95</v>
      </c>
      <c r="D6" t="s">
        <v>23</v>
      </c>
      <c r="E6">
        <v>14</v>
      </c>
      <c r="F6" s="9" t="s">
        <v>1633</v>
      </c>
      <c r="G6">
        <v>2</v>
      </c>
      <c r="I6">
        <v>8</v>
      </c>
      <c r="J6">
        <v>1991</v>
      </c>
      <c r="K6" t="s">
        <v>269</v>
      </c>
      <c r="L6" s="9" t="s">
        <v>1642</v>
      </c>
      <c r="M6" s="270">
        <v>1500</v>
      </c>
      <c r="N6" s="270">
        <v>1</v>
      </c>
      <c r="O6" s="270">
        <v>0</v>
      </c>
      <c r="P6">
        <v>1</v>
      </c>
      <c r="Q6" s="301" t="s">
        <v>1636</v>
      </c>
    </row>
    <row r="7" spans="1:19" x14ac:dyDescent="0.25">
      <c r="A7">
        <v>6</v>
      </c>
      <c r="B7" s="270">
        <v>340015999</v>
      </c>
      <c r="C7" s="270" t="s">
        <v>96</v>
      </c>
      <c r="D7" t="s">
        <v>24</v>
      </c>
      <c r="E7">
        <v>13</v>
      </c>
      <c r="F7" s="9" t="s">
        <v>1353</v>
      </c>
      <c r="G7">
        <v>6</v>
      </c>
      <c r="I7">
        <v>9</v>
      </c>
      <c r="J7">
        <v>2011</v>
      </c>
      <c r="K7" t="s">
        <v>269</v>
      </c>
      <c r="L7" s="9" t="s">
        <v>1643</v>
      </c>
      <c r="M7" s="270">
        <v>1500</v>
      </c>
      <c r="N7" s="270">
        <v>1</v>
      </c>
      <c r="O7" s="270">
        <v>101</v>
      </c>
      <c r="P7">
        <v>18</v>
      </c>
      <c r="Q7" s="301" t="s">
        <v>1636</v>
      </c>
    </row>
    <row r="8" spans="1:19" x14ac:dyDescent="0.25">
      <c r="A8">
        <v>7</v>
      </c>
      <c r="B8" s="270">
        <v>340058230</v>
      </c>
      <c r="C8" s="270" t="s">
        <v>97</v>
      </c>
      <c r="D8" t="s">
        <v>25</v>
      </c>
      <c r="E8">
        <v>10</v>
      </c>
      <c r="F8" s="9" t="s">
        <v>1364</v>
      </c>
      <c r="G8">
        <v>7</v>
      </c>
      <c r="I8">
        <v>7</v>
      </c>
      <c r="J8">
        <v>2017</v>
      </c>
      <c r="K8" t="s">
        <v>270</v>
      </c>
      <c r="L8" s="9" t="s">
        <v>1644</v>
      </c>
      <c r="M8" s="270">
        <v>1500</v>
      </c>
      <c r="N8" s="270">
        <v>1</v>
      </c>
      <c r="O8" s="270">
        <v>101</v>
      </c>
      <c r="P8">
        <v>19</v>
      </c>
      <c r="Q8" s="301" t="s">
        <v>1636</v>
      </c>
    </row>
    <row r="9" spans="1:19" x14ac:dyDescent="0.25">
      <c r="A9">
        <v>8</v>
      </c>
      <c r="B9" s="270">
        <v>340059156</v>
      </c>
      <c r="C9" s="270" t="s">
        <v>98</v>
      </c>
      <c r="D9" t="s">
        <v>26</v>
      </c>
      <c r="E9">
        <v>9</v>
      </c>
      <c r="F9" s="9" t="s">
        <v>1373</v>
      </c>
      <c r="G9">
        <v>7</v>
      </c>
      <c r="I9">
        <v>8</v>
      </c>
      <c r="J9">
        <v>2017</v>
      </c>
      <c r="K9" t="s">
        <v>270</v>
      </c>
      <c r="L9" s="9" t="s">
        <v>1645</v>
      </c>
      <c r="M9" s="270">
        <v>1500</v>
      </c>
      <c r="N9" s="270">
        <v>1</v>
      </c>
      <c r="O9" s="270">
        <v>101</v>
      </c>
      <c r="P9">
        <v>19</v>
      </c>
      <c r="Q9" s="301" t="s">
        <v>1636</v>
      </c>
    </row>
    <row r="10" spans="1:19" x14ac:dyDescent="0.25">
      <c r="A10">
        <v>9</v>
      </c>
      <c r="B10" s="270">
        <v>340054647</v>
      </c>
      <c r="C10" s="270" t="s">
        <v>99</v>
      </c>
      <c r="D10" t="s">
        <v>27</v>
      </c>
      <c r="E10">
        <v>11</v>
      </c>
      <c r="F10" s="9" t="s">
        <v>1354</v>
      </c>
      <c r="G10">
        <v>6</v>
      </c>
      <c r="H10" t="s">
        <v>241</v>
      </c>
      <c r="I10">
        <v>9</v>
      </c>
      <c r="J10">
        <v>2019</v>
      </c>
      <c r="K10" t="s">
        <v>270</v>
      </c>
      <c r="L10" s="9" t="s">
        <v>1646</v>
      </c>
      <c r="M10" s="270">
        <v>1500</v>
      </c>
      <c r="N10" s="270">
        <v>1</v>
      </c>
      <c r="O10" s="270">
        <v>102</v>
      </c>
      <c r="P10">
        <v>20</v>
      </c>
      <c r="Q10" s="301" t="s">
        <v>1636</v>
      </c>
    </row>
    <row r="11" spans="1:19" x14ac:dyDescent="0.25">
      <c r="A11">
        <v>10</v>
      </c>
      <c r="B11" s="270">
        <v>340018099</v>
      </c>
      <c r="C11" s="270" t="s">
        <v>100</v>
      </c>
      <c r="D11" t="s">
        <v>28</v>
      </c>
      <c r="E11">
        <v>9</v>
      </c>
      <c r="F11" s="9" t="s">
        <v>1352</v>
      </c>
      <c r="G11">
        <v>7</v>
      </c>
      <c r="I11">
        <v>8</v>
      </c>
      <c r="J11">
        <v>2018</v>
      </c>
      <c r="K11" t="s">
        <v>270</v>
      </c>
      <c r="L11" s="9" t="s">
        <v>1647</v>
      </c>
      <c r="M11" s="270">
        <v>1500</v>
      </c>
      <c r="N11" s="270">
        <v>1</v>
      </c>
      <c r="O11" s="270">
        <v>102</v>
      </c>
      <c r="P11">
        <v>21</v>
      </c>
      <c r="Q11" s="301" t="s">
        <v>1636</v>
      </c>
    </row>
    <row r="12" spans="1:19" x14ac:dyDescent="0.25">
      <c r="A12">
        <v>11</v>
      </c>
      <c r="B12" s="270">
        <v>340054663</v>
      </c>
      <c r="C12" s="270" t="s">
        <v>101</v>
      </c>
      <c r="D12" t="s">
        <v>29</v>
      </c>
      <c r="E12">
        <v>10</v>
      </c>
      <c r="F12" s="9" t="s">
        <v>1374</v>
      </c>
      <c r="G12">
        <v>7</v>
      </c>
      <c r="I12">
        <v>9</v>
      </c>
      <c r="J12">
        <v>2016</v>
      </c>
      <c r="K12" t="s">
        <v>270</v>
      </c>
      <c r="L12" s="9" t="s">
        <v>1648</v>
      </c>
      <c r="M12" s="270">
        <v>1500</v>
      </c>
      <c r="N12" s="270">
        <v>1</v>
      </c>
      <c r="O12" s="270">
        <v>102</v>
      </c>
      <c r="P12">
        <v>22</v>
      </c>
      <c r="Q12" s="301" t="s">
        <v>1636</v>
      </c>
    </row>
    <row r="13" spans="1:19" x14ac:dyDescent="0.25">
      <c r="A13">
        <v>12</v>
      </c>
      <c r="B13" s="270">
        <v>340018936</v>
      </c>
      <c r="C13" s="270" t="s">
        <v>102</v>
      </c>
      <c r="D13" t="s">
        <v>30</v>
      </c>
      <c r="E13">
        <v>9</v>
      </c>
      <c r="F13" s="9" t="s">
        <v>1364</v>
      </c>
      <c r="G13">
        <v>7</v>
      </c>
      <c r="I13">
        <v>10</v>
      </c>
      <c r="J13">
        <v>1992</v>
      </c>
      <c r="K13" t="s">
        <v>269</v>
      </c>
      <c r="L13" s="9" t="s">
        <v>1649</v>
      </c>
      <c r="M13" s="270">
        <v>1500</v>
      </c>
      <c r="N13" s="270">
        <v>1</v>
      </c>
      <c r="O13" s="270">
        <v>102</v>
      </c>
      <c r="P13">
        <v>19</v>
      </c>
      <c r="Q13" s="301" t="s">
        <v>1636</v>
      </c>
    </row>
    <row r="14" spans="1:19" x14ac:dyDescent="0.25">
      <c r="A14">
        <v>13</v>
      </c>
      <c r="B14" s="270">
        <v>340016477</v>
      </c>
      <c r="C14" s="270" t="s">
        <v>103</v>
      </c>
      <c r="D14" t="s">
        <v>31</v>
      </c>
      <c r="E14">
        <v>12</v>
      </c>
      <c r="F14" s="9" t="s">
        <v>1634</v>
      </c>
      <c r="G14">
        <v>6</v>
      </c>
      <c r="I14">
        <v>7</v>
      </c>
      <c r="J14">
        <v>2002</v>
      </c>
      <c r="K14" t="s">
        <v>269</v>
      </c>
      <c r="L14" s="9" t="s">
        <v>1650</v>
      </c>
      <c r="M14" s="270">
        <v>1500</v>
      </c>
      <c r="N14" s="270">
        <v>1</v>
      </c>
      <c r="O14" s="270">
        <v>103</v>
      </c>
      <c r="P14">
        <v>23</v>
      </c>
      <c r="Q14" s="301" t="s">
        <v>1636</v>
      </c>
    </row>
    <row r="15" spans="1:19" x14ac:dyDescent="0.25">
      <c r="A15">
        <v>14</v>
      </c>
      <c r="B15" s="270">
        <v>340013114</v>
      </c>
      <c r="C15" s="270" t="s">
        <v>104</v>
      </c>
      <c r="D15" t="s">
        <v>32</v>
      </c>
      <c r="E15">
        <v>12</v>
      </c>
      <c r="F15" s="9" t="s">
        <v>1363</v>
      </c>
      <c r="G15">
        <v>7</v>
      </c>
      <c r="I15">
        <v>8</v>
      </c>
      <c r="J15">
        <v>2007</v>
      </c>
      <c r="K15" t="s">
        <v>270</v>
      </c>
      <c r="L15" s="9" t="s">
        <v>1651</v>
      </c>
      <c r="M15" s="270">
        <v>1500</v>
      </c>
      <c r="N15" s="270">
        <v>1</v>
      </c>
      <c r="O15" s="270">
        <v>103</v>
      </c>
      <c r="P15">
        <v>19</v>
      </c>
      <c r="Q15" s="301" t="s">
        <v>1636</v>
      </c>
    </row>
    <row r="16" spans="1:19" x14ac:dyDescent="0.25">
      <c r="A16">
        <v>15</v>
      </c>
      <c r="B16" s="270">
        <v>340017517</v>
      </c>
      <c r="C16" s="270" t="s">
        <v>105</v>
      </c>
      <c r="D16" t="s">
        <v>33</v>
      </c>
      <c r="E16">
        <v>10</v>
      </c>
      <c r="F16" s="9" t="s">
        <v>1365</v>
      </c>
      <c r="G16">
        <v>7</v>
      </c>
      <c r="I16">
        <v>8</v>
      </c>
      <c r="J16">
        <v>2012</v>
      </c>
      <c r="K16" t="s">
        <v>270</v>
      </c>
      <c r="L16" s="9" t="s">
        <v>1652</v>
      </c>
      <c r="M16" s="270">
        <v>1500</v>
      </c>
      <c r="N16" s="270">
        <v>1</v>
      </c>
      <c r="O16" s="270">
        <v>103</v>
      </c>
      <c r="P16">
        <v>19</v>
      </c>
      <c r="Q16" s="301" t="s">
        <v>1636</v>
      </c>
    </row>
    <row r="17" spans="1:17" x14ac:dyDescent="0.25">
      <c r="A17">
        <v>16</v>
      </c>
      <c r="B17" s="270">
        <v>340051219</v>
      </c>
      <c r="C17" s="270" t="s">
        <v>106</v>
      </c>
      <c r="D17" t="s">
        <v>34</v>
      </c>
      <c r="E17">
        <v>10</v>
      </c>
      <c r="F17" s="9" t="s">
        <v>1356</v>
      </c>
      <c r="G17">
        <v>7</v>
      </c>
      <c r="I17">
        <v>8</v>
      </c>
      <c r="J17">
        <v>2017</v>
      </c>
      <c r="K17" t="s">
        <v>270</v>
      </c>
      <c r="L17" s="9" t="s">
        <v>1653</v>
      </c>
      <c r="M17" s="270">
        <v>1500</v>
      </c>
      <c r="N17" s="270">
        <v>1</v>
      </c>
      <c r="O17" s="270">
        <v>103</v>
      </c>
      <c r="P17">
        <v>19</v>
      </c>
      <c r="Q17" s="301" t="s">
        <v>1636</v>
      </c>
    </row>
    <row r="18" spans="1:17" x14ac:dyDescent="0.25">
      <c r="A18">
        <v>17</v>
      </c>
      <c r="B18" s="270">
        <v>340018107</v>
      </c>
      <c r="C18" s="270" t="s">
        <v>107</v>
      </c>
      <c r="D18" t="s">
        <v>35</v>
      </c>
      <c r="E18">
        <v>10</v>
      </c>
      <c r="F18" s="9" t="s">
        <v>1365</v>
      </c>
      <c r="G18">
        <v>7</v>
      </c>
      <c r="I18">
        <v>8</v>
      </c>
      <c r="J18">
        <v>2012</v>
      </c>
      <c r="K18" t="s">
        <v>269</v>
      </c>
      <c r="L18" s="9" t="s">
        <v>1654</v>
      </c>
      <c r="M18" s="270">
        <v>1500</v>
      </c>
      <c r="N18" s="270">
        <v>1</v>
      </c>
      <c r="O18" s="270">
        <v>103</v>
      </c>
      <c r="P18">
        <v>24</v>
      </c>
      <c r="Q18" s="301" t="s">
        <v>1636</v>
      </c>
    </row>
    <row r="19" spans="1:17" x14ac:dyDescent="0.25">
      <c r="A19">
        <v>18</v>
      </c>
      <c r="B19" s="270">
        <v>340011486</v>
      </c>
      <c r="C19" s="270" t="s">
        <v>108</v>
      </c>
      <c r="D19" t="s">
        <v>36</v>
      </c>
      <c r="E19">
        <v>10</v>
      </c>
      <c r="F19" s="9" t="s">
        <v>1633</v>
      </c>
      <c r="G19">
        <v>7</v>
      </c>
      <c r="I19">
        <v>10</v>
      </c>
      <c r="J19">
        <v>1984</v>
      </c>
      <c r="K19" t="s">
        <v>270</v>
      </c>
      <c r="L19" s="9" t="s">
        <v>1655</v>
      </c>
      <c r="M19" s="270">
        <v>1500</v>
      </c>
      <c r="N19" s="270">
        <v>1</v>
      </c>
      <c r="O19" s="270">
        <v>103</v>
      </c>
      <c r="P19">
        <v>19</v>
      </c>
      <c r="Q19" s="301" t="s">
        <v>1636</v>
      </c>
    </row>
    <row r="20" spans="1:17" x14ac:dyDescent="0.25">
      <c r="A20">
        <v>19</v>
      </c>
      <c r="B20" s="270">
        <v>340054652</v>
      </c>
      <c r="C20" s="270" t="s">
        <v>109</v>
      </c>
      <c r="D20" t="s">
        <v>37</v>
      </c>
      <c r="E20">
        <v>9</v>
      </c>
      <c r="F20" s="9" t="s">
        <v>1354</v>
      </c>
      <c r="G20">
        <v>7</v>
      </c>
      <c r="I20">
        <v>6</v>
      </c>
      <c r="J20">
        <v>2009</v>
      </c>
      <c r="K20" t="s">
        <v>270</v>
      </c>
      <c r="L20" s="9" t="s">
        <v>1433</v>
      </c>
      <c r="M20" s="270">
        <v>1500</v>
      </c>
      <c r="N20" s="270">
        <v>1</v>
      </c>
      <c r="O20" s="270">
        <v>103</v>
      </c>
      <c r="P20">
        <v>19</v>
      </c>
      <c r="Q20" s="301" t="s">
        <v>1636</v>
      </c>
    </row>
    <row r="21" spans="1:17" x14ac:dyDescent="0.25">
      <c r="A21">
        <v>20</v>
      </c>
      <c r="B21" s="270">
        <v>340061101</v>
      </c>
      <c r="C21" s="270" t="s">
        <v>110</v>
      </c>
      <c r="D21" t="s">
        <v>38</v>
      </c>
      <c r="E21">
        <v>7</v>
      </c>
      <c r="F21" s="9" t="s">
        <v>1357</v>
      </c>
      <c r="G21">
        <v>7</v>
      </c>
      <c r="I21">
        <v>6</v>
      </c>
      <c r="K21" t="s">
        <v>270</v>
      </c>
      <c r="L21" s="9" t="s">
        <v>1656</v>
      </c>
      <c r="M21" s="270">
        <v>1500</v>
      </c>
      <c r="N21" s="270">
        <v>1</v>
      </c>
      <c r="O21" s="270">
        <v>103</v>
      </c>
      <c r="P21">
        <v>19</v>
      </c>
      <c r="Q21" s="301" t="s">
        <v>1636</v>
      </c>
    </row>
    <row r="22" spans="1:17" x14ac:dyDescent="0.25">
      <c r="A22">
        <v>21</v>
      </c>
      <c r="B22" s="270">
        <v>340014682</v>
      </c>
      <c r="C22" s="270" t="s">
        <v>111</v>
      </c>
      <c r="D22" t="s">
        <v>39</v>
      </c>
      <c r="E22">
        <v>12</v>
      </c>
      <c r="F22" s="9" t="s">
        <v>1634</v>
      </c>
      <c r="G22">
        <v>6</v>
      </c>
      <c r="H22" t="s">
        <v>241</v>
      </c>
      <c r="I22">
        <v>8</v>
      </c>
      <c r="J22">
        <v>2004</v>
      </c>
      <c r="K22" t="s">
        <v>269</v>
      </c>
      <c r="L22" s="9" t="s">
        <v>1657</v>
      </c>
      <c r="M22" s="270">
        <v>1500</v>
      </c>
      <c r="N22" s="270">
        <v>1</v>
      </c>
      <c r="O22" s="270">
        <v>104</v>
      </c>
      <c r="P22">
        <v>25</v>
      </c>
      <c r="Q22" s="301" t="s">
        <v>1636</v>
      </c>
    </row>
    <row r="23" spans="1:17" x14ac:dyDescent="0.25">
      <c r="A23">
        <v>22</v>
      </c>
      <c r="B23" s="270">
        <v>340016846</v>
      </c>
      <c r="C23" s="270" t="s">
        <v>112</v>
      </c>
      <c r="D23" t="s">
        <v>40</v>
      </c>
      <c r="E23">
        <v>9</v>
      </c>
      <c r="F23" s="9" t="s">
        <v>1352</v>
      </c>
      <c r="G23">
        <v>7</v>
      </c>
      <c r="I23">
        <v>10</v>
      </c>
      <c r="J23">
        <v>1999</v>
      </c>
      <c r="K23" t="s">
        <v>269</v>
      </c>
      <c r="L23" s="9" t="s">
        <v>1658</v>
      </c>
      <c r="M23" s="270">
        <v>1500</v>
      </c>
      <c r="N23" s="270">
        <v>1</v>
      </c>
      <c r="O23" s="270">
        <v>104</v>
      </c>
      <c r="P23">
        <v>19</v>
      </c>
      <c r="Q23" s="301" t="s">
        <v>1636</v>
      </c>
    </row>
    <row r="24" spans="1:17" x14ac:dyDescent="0.25">
      <c r="A24">
        <v>23</v>
      </c>
      <c r="B24" s="270">
        <v>340054662</v>
      </c>
      <c r="C24" s="270" t="s">
        <v>113</v>
      </c>
      <c r="D24" t="s">
        <v>41</v>
      </c>
      <c r="E24">
        <v>9</v>
      </c>
      <c r="F24" s="9" t="s">
        <v>1354</v>
      </c>
      <c r="G24">
        <v>7</v>
      </c>
      <c r="I24">
        <v>8</v>
      </c>
      <c r="J24">
        <v>2021</v>
      </c>
      <c r="K24" t="s">
        <v>269</v>
      </c>
      <c r="L24" s="9" t="s">
        <v>1659</v>
      </c>
      <c r="M24" s="270">
        <v>1500</v>
      </c>
      <c r="N24" s="270">
        <v>1</v>
      </c>
      <c r="O24" s="270">
        <v>104</v>
      </c>
      <c r="P24">
        <v>26</v>
      </c>
      <c r="Q24" s="301" t="s">
        <v>1636</v>
      </c>
    </row>
    <row r="25" spans="1:17" x14ac:dyDescent="0.25">
      <c r="A25">
        <v>24</v>
      </c>
      <c r="B25" s="270">
        <v>340014688</v>
      </c>
      <c r="C25" s="270" t="s">
        <v>114</v>
      </c>
      <c r="D25" t="s">
        <v>42</v>
      </c>
      <c r="E25">
        <v>12</v>
      </c>
      <c r="F25" s="9" t="s">
        <v>1364</v>
      </c>
      <c r="G25">
        <v>7</v>
      </c>
      <c r="I25">
        <v>8</v>
      </c>
      <c r="J25">
        <v>2009</v>
      </c>
      <c r="K25" t="s">
        <v>270</v>
      </c>
      <c r="L25" s="9" t="s">
        <v>1660</v>
      </c>
      <c r="M25" s="270">
        <v>1500</v>
      </c>
      <c r="N25" s="270">
        <v>1</v>
      </c>
      <c r="O25" s="270">
        <v>104</v>
      </c>
      <c r="P25">
        <v>19</v>
      </c>
      <c r="Q25" s="301" t="s">
        <v>1636</v>
      </c>
    </row>
    <row r="26" spans="1:17" x14ac:dyDescent="0.25">
      <c r="A26">
        <v>25</v>
      </c>
      <c r="B26" s="270">
        <v>340061235</v>
      </c>
      <c r="C26" s="270" t="s">
        <v>115</v>
      </c>
      <c r="D26" t="s">
        <v>43</v>
      </c>
      <c r="E26">
        <v>9</v>
      </c>
      <c r="F26" s="9" t="s">
        <v>1360</v>
      </c>
      <c r="G26">
        <v>7</v>
      </c>
      <c r="I26">
        <v>8</v>
      </c>
      <c r="J26">
        <v>2016</v>
      </c>
      <c r="K26" t="s">
        <v>270</v>
      </c>
      <c r="L26" s="9" t="s">
        <v>1661</v>
      </c>
      <c r="M26" s="270">
        <v>1500</v>
      </c>
      <c r="N26" s="270">
        <v>1</v>
      </c>
      <c r="O26" s="270">
        <v>104</v>
      </c>
      <c r="P26">
        <v>19</v>
      </c>
      <c r="Q26" s="301" t="s">
        <v>1636</v>
      </c>
    </row>
    <row r="27" spans="1:17" x14ac:dyDescent="0.25">
      <c r="A27">
        <v>26</v>
      </c>
      <c r="B27" s="270">
        <v>340013729</v>
      </c>
      <c r="C27" s="270" t="s">
        <v>116</v>
      </c>
      <c r="D27" t="s">
        <v>44</v>
      </c>
      <c r="E27">
        <v>13</v>
      </c>
      <c r="F27" s="9" t="s">
        <v>1366</v>
      </c>
      <c r="G27">
        <v>6</v>
      </c>
      <c r="I27">
        <v>9</v>
      </c>
      <c r="J27">
        <v>2016</v>
      </c>
      <c r="K27" t="s">
        <v>269</v>
      </c>
      <c r="L27" s="9" t="s">
        <v>1662</v>
      </c>
      <c r="M27" s="270">
        <v>1500</v>
      </c>
      <c r="N27" s="270">
        <v>1</v>
      </c>
      <c r="O27" s="270">
        <v>104</v>
      </c>
      <c r="P27">
        <v>27</v>
      </c>
      <c r="Q27" s="301" t="s">
        <v>1636</v>
      </c>
    </row>
    <row r="28" spans="1:17" x14ac:dyDescent="0.25">
      <c r="A28">
        <v>27</v>
      </c>
      <c r="B28" s="270">
        <v>340011363</v>
      </c>
      <c r="C28" s="270" t="s">
        <v>117</v>
      </c>
      <c r="D28" t="s">
        <v>45</v>
      </c>
      <c r="E28">
        <v>10</v>
      </c>
      <c r="F28" s="9" t="s">
        <v>1635</v>
      </c>
      <c r="G28">
        <v>7</v>
      </c>
      <c r="I28">
        <v>10</v>
      </c>
      <c r="J28">
        <v>1985</v>
      </c>
      <c r="K28" t="s">
        <v>269</v>
      </c>
      <c r="L28" s="9" t="s">
        <v>1663</v>
      </c>
      <c r="M28" s="270">
        <v>1500</v>
      </c>
      <c r="N28" s="270">
        <v>1</v>
      </c>
      <c r="O28" s="270">
        <v>104</v>
      </c>
      <c r="P28">
        <v>19</v>
      </c>
      <c r="Q28" s="301" t="s">
        <v>1636</v>
      </c>
    </row>
    <row r="29" spans="1:17" x14ac:dyDescent="0.25">
      <c r="A29">
        <v>28</v>
      </c>
      <c r="B29" s="270">
        <v>340056007</v>
      </c>
      <c r="C29" s="270" t="s">
        <v>118</v>
      </c>
      <c r="D29" t="s">
        <v>46</v>
      </c>
      <c r="E29">
        <v>11</v>
      </c>
      <c r="F29" s="9" t="s">
        <v>1356</v>
      </c>
      <c r="G29">
        <v>7</v>
      </c>
      <c r="I29">
        <v>8</v>
      </c>
      <c r="J29">
        <v>2010</v>
      </c>
      <c r="K29" t="s">
        <v>269</v>
      </c>
      <c r="L29" s="9" t="s">
        <v>1664</v>
      </c>
      <c r="M29" s="270">
        <v>1500</v>
      </c>
      <c r="N29" s="270">
        <v>1</v>
      </c>
      <c r="O29" s="270">
        <v>104</v>
      </c>
      <c r="P29">
        <v>19</v>
      </c>
      <c r="Q29" s="301" t="s">
        <v>1636</v>
      </c>
    </row>
    <row r="30" spans="1:17" x14ac:dyDescent="0.25">
      <c r="A30">
        <v>29</v>
      </c>
      <c r="B30" s="270">
        <v>340016277</v>
      </c>
      <c r="C30" s="270" t="s">
        <v>119</v>
      </c>
      <c r="D30" t="s">
        <v>47</v>
      </c>
      <c r="E30">
        <v>13</v>
      </c>
      <c r="F30" s="9" t="s">
        <v>1366</v>
      </c>
      <c r="G30">
        <v>5</v>
      </c>
      <c r="H30" t="s">
        <v>241</v>
      </c>
      <c r="I30">
        <v>9</v>
      </c>
      <c r="J30">
        <v>2016</v>
      </c>
      <c r="K30" t="s">
        <v>270</v>
      </c>
      <c r="L30" s="9" t="s">
        <v>1665</v>
      </c>
      <c r="M30" s="270">
        <v>1500</v>
      </c>
      <c r="N30" s="270">
        <v>2</v>
      </c>
      <c r="O30" s="270">
        <v>200</v>
      </c>
      <c r="P30">
        <v>8</v>
      </c>
      <c r="Q30" s="301" t="s">
        <v>1636</v>
      </c>
    </row>
    <row r="31" spans="1:17" x14ac:dyDescent="0.25">
      <c r="A31">
        <v>30</v>
      </c>
      <c r="B31" s="270">
        <v>340020005</v>
      </c>
      <c r="C31" s="270" t="s">
        <v>120</v>
      </c>
      <c r="D31" t="s">
        <v>48</v>
      </c>
      <c r="E31">
        <v>11</v>
      </c>
      <c r="F31" s="9" t="s">
        <v>1376</v>
      </c>
      <c r="G31">
        <v>7</v>
      </c>
      <c r="I31">
        <v>7</v>
      </c>
      <c r="J31">
        <v>2008</v>
      </c>
      <c r="K31" t="s">
        <v>270</v>
      </c>
      <c r="L31" s="9" t="s">
        <v>1666</v>
      </c>
      <c r="M31" s="270">
        <v>1500</v>
      </c>
      <c r="N31" s="270">
        <v>2</v>
      </c>
      <c r="O31" s="270">
        <v>200</v>
      </c>
      <c r="P31">
        <v>7</v>
      </c>
      <c r="Q31" s="301" t="s">
        <v>1636</v>
      </c>
    </row>
    <row r="32" spans="1:17" x14ac:dyDescent="0.25">
      <c r="A32">
        <v>31</v>
      </c>
      <c r="B32" s="270">
        <v>340051346</v>
      </c>
      <c r="C32" s="270" t="s">
        <v>121</v>
      </c>
      <c r="D32" t="s">
        <v>49</v>
      </c>
      <c r="E32">
        <v>11</v>
      </c>
      <c r="F32" s="9" t="s">
        <v>1366</v>
      </c>
      <c r="G32">
        <v>7</v>
      </c>
      <c r="I32">
        <v>8</v>
      </c>
      <c r="J32">
        <v>2008</v>
      </c>
      <c r="K32" t="s">
        <v>269</v>
      </c>
      <c r="L32" s="9" t="s">
        <v>1667</v>
      </c>
      <c r="M32" s="270">
        <v>1500</v>
      </c>
      <c r="N32" s="270">
        <v>2</v>
      </c>
      <c r="O32" s="270">
        <v>200</v>
      </c>
      <c r="P32">
        <v>7</v>
      </c>
      <c r="Q32" s="301" t="s">
        <v>1636</v>
      </c>
    </row>
    <row r="33" spans="1:17" x14ac:dyDescent="0.25">
      <c r="A33">
        <v>32</v>
      </c>
      <c r="B33" s="270">
        <v>340016170</v>
      </c>
      <c r="C33" s="270" t="s">
        <v>122</v>
      </c>
      <c r="D33" t="s">
        <v>50</v>
      </c>
      <c r="E33">
        <v>13</v>
      </c>
      <c r="F33" s="9" t="s">
        <v>1376</v>
      </c>
      <c r="G33">
        <v>6</v>
      </c>
      <c r="I33">
        <v>9</v>
      </c>
      <c r="J33">
        <v>2010</v>
      </c>
      <c r="K33" t="s">
        <v>270</v>
      </c>
      <c r="L33" s="9" t="s">
        <v>1668</v>
      </c>
      <c r="M33" s="270">
        <v>1500</v>
      </c>
      <c r="N33" s="270">
        <v>2</v>
      </c>
      <c r="O33" s="270">
        <v>200</v>
      </c>
      <c r="P33">
        <v>7</v>
      </c>
      <c r="Q33" s="301" t="s">
        <v>1636</v>
      </c>
    </row>
    <row r="34" spans="1:17" x14ac:dyDescent="0.25">
      <c r="A34">
        <v>33</v>
      </c>
      <c r="B34" s="270">
        <v>340015872</v>
      </c>
      <c r="C34" s="270" t="s">
        <v>123</v>
      </c>
      <c r="D34" t="s">
        <v>51</v>
      </c>
      <c r="E34">
        <v>12</v>
      </c>
      <c r="F34" s="9" t="s">
        <v>1372</v>
      </c>
      <c r="G34">
        <v>6</v>
      </c>
      <c r="I34">
        <v>7</v>
      </c>
      <c r="J34">
        <v>2002</v>
      </c>
      <c r="K34" t="s">
        <v>270</v>
      </c>
      <c r="L34" s="9" t="s">
        <v>1669</v>
      </c>
      <c r="M34" s="270">
        <v>1500</v>
      </c>
      <c r="N34" s="270">
        <v>2</v>
      </c>
      <c r="O34" s="270">
        <v>201</v>
      </c>
      <c r="P34">
        <v>7</v>
      </c>
      <c r="Q34" s="301" t="s">
        <v>1636</v>
      </c>
    </row>
    <row r="35" spans="1:17" x14ac:dyDescent="0.25">
      <c r="A35">
        <v>34</v>
      </c>
      <c r="B35" s="270">
        <v>340017830</v>
      </c>
      <c r="C35" s="270">
        <v>1.9830114200602202E+17</v>
      </c>
      <c r="D35" t="s">
        <v>52</v>
      </c>
      <c r="E35">
        <v>12</v>
      </c>
      <c r="F35" s="9" t="s">
        <v>1375</v>
      </c>
      <c r="G35">
        <v>6</v>
      </c>
      <c r="H35" t="s">
        <v>241</v>
      </c>
      <c r="I35">
        <v>9</v>
      </c>
      <c r="J35">
        <v>2013</v>
      </c>
      <c r="K35" t="s">
        <v>270</v>
      </c>
      <c r="L35" s="9" t="s">
        <v>1670</v>
      </c>
      <c r="M35" s="270">
        <v>1500</v>
      </c>
      <c r="N35" s="270">
        <v>2</v>
      </c>
      <c r="O35" s="270">
        <v>202</v>
      </c>
      <c r="P35">
        <v>7</v>
      </c>
      <c r="Q35" s="301" t="s">
        <v>1636</v>
      </c>
    </row>
    <row r="36" spans="1:17" x14ac:dyDescent="0.25">
      <c r="A36">
        <v>35</v>
      </c>
      <c r="B36" s="270">
        <v>340059164</v>
      </c>
      <c r="C36" s="270" t="s">
        <v>124</v>
      </c>
      <c r="D36" t="s">
        <v>53</v>
      </c>
      <c r="E36">
        <v>9</v>
      </c>
      <c r="F36" s="9" t="s">
        <v>1373</v>
      </c>
      <c r="G36">
        <v>7</v>
      </c>
      <c r="I36">
        <v>8</v>
      </c>
      <c r="J36">
        <v>2009</v>
      </c>
      <c r="K36" t="s">
        <v>270</v>
      </c>
      <c r="L36" s="9" t="s">
        <v>1671</v>
      </c>
      <c r="M36" s="270">
        <v>1500</v>
      </c>
      <c r="N36" s="270">
        <v>2</v>
      </c>
      <c r="O36" s="270">
        <v>202</v>
      </c>
      <c r="P36">
        <v>6</v>
      </c>
      <c r="Q36" s="301" t="s">
        <v>1636</v>
      </c>
    </row>
    <row r="37" spans="1:17" x14ac:dyDescent="0.25">
      <c r="A37">
        <v>36</v>
      </c>
      <c r="B37" s="270">
        <v>340057667</v>
      </c>
      <c r="C37" s="270" t="s">
        <v>125</v>
      </c>
      <c r="D37" t="s">
        <v>54</v>
      </c>
      <c r="E37">
        <v>10</v>
      </c>
      <c r="F37" s="9" t="s">
        <v>1356</v>
      </c>
      <c r="G37">
        <v>7</v>
      </c>
      <c r="I37">
        <v>8</v>
      </c>
      <c r="J37">
        <v>2009</v>
      </c>
      <c r="K37" t="s">
        <v>270</v>
      </c>
      <c r="L37" s="9" t="s">
        <v>1671</v>
      </c>
      <c r="M37" s="270">
        <v>1500</v>
      </c>
      <c r="N37" s="270">
        <v>2</v>
      </c>
      <c r="O37" s="270">
        <v>202</v>
      </c>
      <c r="P37">
        <v>19</v>
      </c>
      <c r="Q37" s="301" t="s">
        <v>1636</v>
      </c>
    </row>
    <row r="38" spans="1:17" x14ac:dyDescent="0.25">
      <c r="A38">
        <v>37</v>
      </c>
      <c r="B38" s="270">
        <v>340016975</v>
      </c>
      <c r="C38" s="270" t="s">
        <v>126</v>
      </c>
      <c r="D38" t="s">
        <v>55</v>
      </c>
      <c r="E38">
        <v>13</v>
      </c>
      <c r="F38" s="9" t="s">
        <v>1353</v>
      </c>
      <c r="G38">
        <v>5</v>
      </c>
      <c r="H38" t="s">
        <v>241</v>
      </c>
      <c r="I38">
        <v>9</v>
      </c>
      <c r="J38">
        <v>2014</v>
      </c>
      <c r="K38" t="s">
        <v>269</v>
      </c>
      <c r="L38" s="9" t="s">
        <v>1672</v>
      </c>
      <c r="M38" s="270">
        <v>1500</v>
      </c>
      <c r="N38" s="270">
        <v>3</v>
      </c>
      <c r="O38" s="270">
        <v>300</v>
      </c>
      <c r="P38">
        <v>8</v>
      </c>
      <c r="Q38" s="301" t="s">
        <v>1636</v>
      </c>
    </row>
    <row r="39" spans="1:17" x14ac:dyDescent="0.25">
      <c r="A39">
        <v>38</v>
      </c>
      <c r="B39" s="270">
        <v>340020078</v>
      </c>
      <c r="C39" s="270" t="s">
        <v>127</v>
      </c>
      <c r="D39" t="s">
        <v>56</v>
      </c>
      <c r="E39">
        <v>12</v>
      </c>
      <c r="F39" s="9" t="s">
        <v>1375</v>
      </c>
      <c r="G39">
        <v>7</v>
      </c>
      <c r="I39">
        <v>9</v>
      </c>
      <c r="J39">
        <v>2019</v>
      </c>
      <c r="K39" t="s">
        <v>270</v>
      </c>
      <c r="L39" s="9" t="s">
        <v>1673</v>
      </c>
      <c r="M39" s="270">
        <v>1500</v>
      </c>
      <c r="N39" s="270">
        <v>3</v>
      </c>
      <c r="O39" s="270">
        <v>300</v>
      </c>
      <c r="P39">
        <v>7</v>
      </c>
      <c r="Q39" s="301" t="s">
        <v>1636</v>
      </c>
    </row>
    <row r="40" spans="1:17" x14ac:dyDescent="0.25">
      <c r="A40">
        <v>39</v>
      </c>
      <c r="B40" s="270">
        <v>340050244</v>
      </c>
      <c r="C40" s="270" t="s">
        <v>128</v>
      </c>
      <c r="D40" t="s">
        <v>57</v>
      </c>
      <c r="E40">
        <v>12</v>
      </c>
      <c r="F40" s="9" t="s">
        <v>1356</v>
      </c>
      <c r="G40">
        <v>7</v>
      </c>
      <c r="I40">
        <v>9</v>
      </c>
      <c r="J40">
        <v>2020</v>
      </c>
      <c r="K40" t="s">
        <v>270</v>
      </c>
      <c r="L40" s="9" t="s">
        <v>1674</v>
      </c>
      <c r="M40" s="270">
        <v>1500</v>
      </c>
      <c r="N40" s="270">
        <v>3</v>
      </c>
      <c r="O40" s="270">
        <v>300</v>
      </c>
      <c r="P40">
        <v>7</v>
      </c>
      <c r="Q40" s="301" t="s">
        <v>1636</v>
      </c>
    </row>
    <row r="41" spans="1:17" x14ac:dyDescent="0.25">
      <c r="A41">
        <v>40</v>
      </c>
      <c r="B41" s="270">
        <v>340016060</v>
      </c>
      <c r="C41" s="270" t="s">
        <v>129</v>
      </c>
      <c r="D41" t="s">
        <v>58</v>
      </c>
      <c r="E41">
        <v>13</v>
      </c>
      <c r="F41" s="9" t="s">
        <v>1352</v>
      </c>
      <c r="G41">
        <v>6</v>
      </c>
      <c r="I41">
        <v>9</v>
      </c>
      <c r="J41">
        <v>2018</v>
      </c>
      <c r="K41" t="s">
        <v>270</v>
      </c>
      <c r="L41" s="9" t="s">
        <v>1675</v>
      </c>
      <c r="M41" s="270">
        <v>1500</v>
      </c>
      <c r="N41" s="270">
        <v>3</v>
      </c>
      <c r="O41" s="270">
        <v>301</v>
      </c>
      <c r="P41">
        <v>7</v>
      </c>
      <c r="Q41" s="301" t="s">
        <v>1636</v>
      </c>
    </row>
    <row r="42" spans="1:17" x14ac:dyDescent="0.25">
      <c r="A42">
        <v>41</v>
      </c>
      <c r="B42" s="270">
        <v>340018514</v>
      </c>
      <c r="C42" s="270" t="s">
        <v>130</v>
      </c>
      <c r="D42" t="s">
        <v>59</v>
      </c>
      <c r="E42">
        <v>10</v>
      </c>
      <c r="F42" s="9" t="s">
        <v>1363</v>
      </c>
      <c r="G42">
        <v>7</v>
      </c>
      <c r="I42">
        <v>8</v>
      </c>
      <c r="J42">
        <v>2016</v>
      </c>
      <c r="K42" t="s">
        <v>270</v>
      </c>
      <c r="L42" s="9" t="s">
        <v>1676</v>
      </c>
      <c r="M42" s="270">
        <v>1500</v>
      </c>
      <c r="N42" s="270">
        <v>3</v>
      </c>
      <c r="O42" s="270">
        <v>301</v>
      </c>
      <c r="P42">
        <v>6</v>
      </c>
      <c r="Q42" s="301" t="s">
        <v>1636</v>
      </c>
    </row>
    <row r="43" spans="1:17" x14ac:dyDescent="0.25">
      <c r="A43">
        <v>42</v>
      </c>
      <c r="B43" s="270">
        <v>340016574</v>
      </c>
      <c r="C43" s="270" t="s">
        <v>131</v>
      </c>
      <c r="D43" t="s">
        <v>60</v>
      </c>
      <c r="E43">
        <v>13</v>
      </c>
      <c r="F43" s="9" t="s">
        <v>1366</v>
      </c>
      <c r="G43">
        <v>6</v>
      </c>
      <c r="I43">
        <v>9</v>
      </c>
      <c r="J43">
        <v>2011</v>
      </c>
      <c r="K43" t="s">
        <v>270</v>
      </c>
      <c r="L43" s="9" t="s">
        <v>1677</v>
      </c>
      <c r="M43" s="270">
        <v>1500</v>
      </c>
      <c r="N43" s="270">
        <v>3</v>
      </c>
      <c r="O43" s="270">
        <v>302</v>
      </c>
      <c r="P43">
        <v>7</v>
      </c>
      <c r="Q43" s="301" t="s">
        <v>1636</v>
      </c>
    </row>
    <row r="44" spans="1:17" x14ac:dyDescent="0.25">
      <c r="A44">
        <v>43</v>
      </c>
      <c r="B44" s="270">
        <v>340011895</v>
      </c>
      <c r="C44" s="270" t="s">
        <v>132</v>
      </c>
      <c r="D44" t="s">
        <v>61</v>
      </c>
      <c r="E44">
        <v>12</v>
      </c>
      <c r="F44" s="9" t="s">
        <v>1353</v>
      </c>
      <c r="G44">
        <v>6</v>
      </c>
      <c r="I44">
        <v>8</v>
      </c>
      <c r="J44">
        <v>2012</v>
      </c>
      <c r="K44" t="s">
        <v>269</v>
      </c>
      <c r="L44" s="9" t="s">
        <v>1678</v>
      </c>
      <c r="M44" s="270">
        <v>1500</v>
      </c>
      <c r="N44" s="270">
        <v>3</v>
      </c>
      <c r="O44" s="270">
        <v>303</v>
      </c>
      <c r="P44">
        <v>7</v>
      </c>
      <c r="Q44" s="301" t="s">
        <v>1636</v>
      </c>
    </row>
    <row r="45" spans="1:17" x14ac:dyDescent="0.25">
      <c r="A45">
        <v>44</v>
      </c>
      <c r="B45" s="270">
        <v>340054648</v>
      </c>
      <c r="C45" s="270" t="s">
        <v>133</v>
      </c>
      <c r="D45" t="s">
        <v>62</v>
      </c>
      <c r="E45">
        <v>9</v>
      </c>
      <c r="F45" s="9" t="s">
        <v>1364</v>
      </c>
      <c r="G45">
        <v>7</v>
      </c>
      <c r="I45">
        <v>8</v>
      </c>
      <c r="J45">
        <v>2008</v>
      </c>
      <c r="K45" t="s">
        <v>269</v>
      </c>
      <c r="L45" s="9" t="s">
        <v>1679</v>
      </c>
      <c r="M45" s="270">
        <v>1500</v>
      </c>
      <c r="N45" s="270">
        <v>3</v>
      </c>
      <c r="O45" s="270">
        <v>303</v>
      </c>
      <c r="P45">
        <v>4</v>
      </c>
      <c r="Q45" s="301" t="s">
        <v>1636</v>
      </c>
    </row>
    <row r="46" spans="1:17" x14ac:dyDescent="0.25">
      <c r="A46">
        <v>45</v>
      </c>
      <c r="B46" s="270">
        <v>340015731</v>
      </c>
      <c r="C46" s="270" t="s">
        <v>134</v>
      </c>
      <c r="D46" t="s">
        <v>63</v>
      </c>
      <c r="E46">
        <v>13</v>
      </c>
      <c r="F46" s="9" t="s">
        <v>1353</v>
      </c>
      <c r="G46">
        <v>5</v>
      </c>
      <c r="I46">
        <v>7</v>
      </c>
      <c r="J46">
        <v>2002</v>
      </c>
      <c r="K46" t="s">
        <v>270</v>
      </c>
      <c r="L46" s="9" t="s">
        <v>1680</v>
      </c>
      <c r="M46" s="270">
        <v>1500</v>
      </c>
      <c r="N46" s="270">
        <v>4</v>
      </c>
      <c r="O46" s="270">
        <v>400</v>
      </c>
      <c r="P46">
        <v>8</v>
      </c>
      <c r="Q46" s="301" t="s">
        <v>1636</v>
      </c>
    </row>
    <row r="47" spans="1:17" x14ac:dyDescent="0.25">
      <c r="A47">
        <v>46</v>
      </c>
      <c r="B47" s="270">
        <v>340054174</v>
      </c>
      <c r="C47" s="270" t="s">
        <v>135</v>
      </c>
      <c r="D47" t="s">
        <v>64</v>
      </c>
      <c r="E47">
        <v>11</v>
      </c>
      <c r="F47" s="9" t="s">
        <v>1356</v>
      </c>
      <c r="G47">
        <v>7</v>
      </c>
      <c r="I47">
        <v>7</v>
      </c>
      <c r="J47">
        <v>2010</v>
      </c>
      <c r="K47" t="s">
        <v>270</v>
      </c>
      <c r="L47" s="9" t="s">
        <v>1681</v>
      </c>
      <c r="M47" s="270">
        <v>1500</v>
      </c>
      <c r="N47" s="270">
        <v>4</v>
      </c>
      <c r="O47" s="270">
        <v>400</v>
      </c>
      <c r="P47">
        <v>7</v>
      </c>
      <c r="Q47" s="301" t="s">
        <v>1636</v>
      </c>
    </row>
    <row r="48" spans="1:17" x14ac:dyDescent="0.25">
      <c r="A48">
        <v>47</v>
      </c>
      <c r="B48" s="270">
        <v>340016971</v>
      </c>
      <c r="C48" s="270" t="s">
        <v>136</v>
      </c>
      <c r="D48" t="s">
        <v>65</v>
      </c>
      <c r="E48">
        <v>13</v>
      </c>
      <c r="F48" s="9" t="s">
        <v>1363</v>
      </c>
      <c r="G48">
        <v>7</v>
      </c>
      <c r="I48">
        <v>9</v>
      </c>
      <c r="J48">
        <v>2010</v>
      </c>
      <c r="K48" t="s">
        <v>270</v>
      </c>
      <c r="L48" s="9" t="s">
        <v>1682</v>
      </c>
      <c r="M48" s="270">
        <v>1500</v>
      </c>
      <c r="N48" s="270">
        <v>4</v>
      </c>
      <c r="O48" s="270">
        <v>400</v>
      </c>
      <c r="P48">
        <v>7</v>
      </c>
      <c r="Q48" s="301" t="s">
        <v>1636</v>
      </c>
    </row>
    <row r="49" spans="1:17" x14ac:dyDescent="0.25">
      <c r="A49">
        <v>48</v>
      </c>
      <c r="B49" s="270">
        <v>340019993</v>
      </c>
      <c r="C49" s="270" t="s">
        <v>137</v>
      </c>
      <c r="D49" t="s">
        <v>66</v>
      </c>
      <c r="E49">
        <v>12</v>
      </c>
      <c r="F49" s="9" t="s">
        <v>1375</v>
      </c>
      <c r="G49">
        <v>6</v>
      </c>
      <c r="I49">
        <v>7</v>
      </c>
      <c r="J49">
        <v>2007</v>
      </c>
      <c r="K49" t="s">
        <v>270</v>
      </c>
      <c r="L49" s="9" t="s">
        <v>1683</v>
      </c>
      <c r="M49" s="270">
        <v>1500</v>
      </c>
      <c r="N49" s="270">
        <v>4</v>
      </c>
      <c r="O49" s="270">
        <v>401</v>
      </c>
      <c r="P49">
        <v>7</v>
      </c>
      <c r="Q49" s="301" t="s">
        <v>1636</v>
      </c>
    </row>
    <row r="50" spans="1:17" x14ac:dyDescent="0.25">
      <c r="A50">
        <v>49</v>
      </c>
      <c r="B50" s="270">
        <v>340016847</v>
      </c>
      <c r="C50" s="270" t="s">
        <v>138</v>
      </c>
      <c r="D50" t="s">
        <v>67</v>
      </c>
      <c r="E50">
        <v>10</v>
      </c>
      <c r="F50" s="9" t="s">
        <v>1364</v>
      </c>
      <c r="G50">
        <v>7</v>
      </c>
      <c r="I50">
        <v>8</v>
      </c>
      <c r="J50">
        <v>2021</v>
      </c>
      <c r="K50" t="s">
        <v>269</v>
      </c>
      <c r="L50" s="9" t="s">
        <v>1684</v>
      </c>
      <c r="M50" s="270">
        <v>1500</v>
      </c>
      <c r="N50" s="270">
        <v>4</v>
      </c>
      <c r="O50" s="270">
        <v>401</v>
      </c>
      <c r="P50">
        <v>4</v>
      </c>
      <c r="Q50" s="301" t="s">
        <v>1636</v>
      </c>
    </row>
    <row r="51" spans="1:17" x14ac:dyDescent="0.25">
      <c r="A51">
        <v>50</v>
      </c>
      <c r="B51" s="270">
        <v>340050004</v>
      </c>
      <c r="C51" s="270" t="s">
        <v>139</v>
      </c>
      <c r="D51" t="s">
        <v>68</v>
      </c>
      <c r="E51">
        <v>12</v>
      </c>
      <c r="F51" s="9" t="s">
        <v>1362</v>
      </c>
      <c r="G51">
        <v>6</v>
      </c>
      <c r="I51">
        <v>9</v>
      </c>
      <c r="J51">
        <v>2018</v>
      </c>
      <c r="K51" t="s">
        <v>269</v>
      </c>
      <c r="L51" s="9" t="s">
        <v>1685</v>
      </c>
      <c r="M51" s="270">
        <v>1500</v>
      </c>
      <c r="N51" s="270">
        <v>4</v>
      </c>
      <c r="O51" s="270">
        <v>401</v>
      </c>
      <c r="P51">
        <v>7</v>
      </c>
      <c r="Q51" s="301" t="s">
        <v>1636</v>
      </c>
    </row>
    <row r="52" spans="1:17" x14ac:dyDescent="0.25">
      <c r="A52">
        <v>51</v>
      </c>
      <c r="B52" s="270">
        <v>50047740</v>
      </c>
      <c r="C52" s="270" t="s">
        <v>140</v>
      </c>
      <c r="D52" t="s">
        <v>69</v>
      </c>
      <c r="E52">
        <v>11</v>
      </c>
      <c r="F52" s="9" t="s">
        <v>1366</v>
      </c>
      <c r="G52">
        <v>7</v>
      </c>
      <c r="I52">
        <v>10</v>
      </c>
      <c r="J52">
        <v>1989</v>
      </c>
      <c r="K52" t="s">
        <v>270</v>
      </c>
      <c r="L52" s="9" t="s">
        <v>1686</v>
      </c>
      <c r="M52" s="270">
        <v>1500</v>
      </c>
      <c r="N52" s="270">
        <v>4</v>
      </c>
      <c r="O52" s="270">
        <v>401</v>
      </c>
      <c r="P52">
        <v>5</v>
      </c>
      <c r="Q52" s="301" t="s">
        <v>1636</v>
      </c>
    </row>
    <row r="53" spans="1:17" x14ac:dyDescent="0.25">
      <c r="A53">
        <v>52</v>
      </c>
      <c r="B53" s="270">
        <v>340019122</v>
      </c>
      <c r="C53" s="270" t="s">
        <v>141</v>
      </c>
      <c r="D53" t="s">
        <v>70</v>
      </c>
      <c r="E53">
        <v>12</v>
      </c>
      <c r="F53" s="9" t="s">
        <v>1353</v>
      </c>
      <c r="G53">
        <v>6</v>
      </c>
      <c r="I53">
        <v>7</v>
      </c>
      <c r="J53">
        <v>2006</v>
      </c>
      <c r="K53" t="s">
        <v>270</v>
      </c>
      <c r="L53" s="9" t="s">
        <v>1687</v>
      </c>
      <c r="M53" s="270">
        <v>1500</v>
      </c>
      <c r="N53" s="270">
        <v>4</v>
      </c>
      <c r="O53" s="270">
        <v>402</v>
      </c>
      <c r="P53">
        <v>7</v>
      </c>
      <c r="Q53" s="301" t="s">
        <v>1636</v>
      </c>
    </row>
    <row r="54" spans="1:17" x14ac:dyDescent="0.25">
      <c r="A54">
        <v>53</v>
      </c>
      <c r="B54" s="270">
        <v>340059155</v>
      </c>
      <c r="C54" s="270" t="s">
        <v>142</v>
      </c>
      <c r="D54" t="s">
        <v>71</v>
      </c>
      <c r="E54">
        <v>9</v>
      </c>
      <c r="F54" s="9" t="s">
        <v>1373</v>
      </c>
      <c r="G54">
        <v>7</v>
      </c>
      <c r="I54">
        <v>8</v>
      </c>
      <c r="J54">
        <v>2016</v>
      </c>
      <c r="K54" t="s">
        <v>270</v>
      </c>
      <c r="L54" s="9" t="s">
        <v>1688</v>
      </c>
      <c r="M54" s="270">
        <v>1500</v>
      </c>
      <c r="N54" s="270">
        <v>4</v>
      </c>
      <c r="O54" s="270">
        <v>402</v>
      </c>
      <c r="P54">
        <v>6</v>
      </c>
      <c r="Q54" s="301" t="s">
        <v>1636</v>
      </c>
    </row>
    <row r="55" spans="1:17" x14ac:dyDescent="0.25">
      <c r="A55">
        <v>54</v>
      </c>
      <c r="B55" s="270">
        <v>340013506</v>
      </c>
      <c r="C55" s="270" t="s">
        <v>143</v>
      </c>
      <c r="D55" t="s">
        <v>72</v>
      </c>
      <c r="E55">
        <v>12</v>
      </c>
      <c r="F55" s="9" t="s">
        <v>1372</v>
      </c>
      <c r="G55">
        <v>7</v>
      </c>
      <c r="I55">
        <v>7</v>
      </c>
      <c r="J55">
        <v>2001</v>
      </c>
      <c r="K55" t="s">
        <v>269</v>
      </c>
      <c r="L55" s="9" t="s">
        <v>1689</v>
      </c>
      <c r="M55" s="270">
        <v>1500</v>
      </c>
      <c r="N55" s="270">
        <v>4</v>
      </c>
      <c r="O55" s="270">
        <v>402</v>
      </c>
      <c r="P55">
        <v>19</v>
      </c>
      <c r="Q55" s="301" t="s">
        <v>1636</v>
      </c>
    </row>
    <row r="56" spans="1:17" x14ac:dyDescent="0.25">
      <c r="A56">
        <v>55</v>
      </c>
      <c r="B56" s="270">
        <v>340014133</v>
      </c>
      <c r="C56" s="270" t="s">
        <v>144</v>
      </c>
      <c r="D56" t="s">
        <v>73</v>
      </c>
      <c r="E56">
        <v>14</v>
      </c>
      <c r="F56" s="9" t="s">
        <v>1368</v>
      </c>
      <c r="G56">
        <v>5</v>
      </c>
      <c r="I56">
        <v>10</v>
      </c>
      <c r="J56">
        <v>2014</v>
      </c>
      <c r="K56" t="s">
        <v>270</v>
      </c>
      <c r="L56" s="9" t="s">
        <v>1690</v>
      </c>
      <c r="M56" s="270">
        <v>1500</v>
      </c>
      <c r="N56" s="270">
        <v>5</v>
      </c>
      <c r="O56" s="270">
        <v>500</v>
      </c>
      <c r="P56">
        <v>8</v>
      </c>
      <c r="Q56" s="301" t="s">
        <v>1636</v>
      </c>
    </row>
    <row r="57" spans="1:17" x14ac:dyDescent="0.25">
      <c r="A57">
        <v>56</v>
      </c>
      <c r="B57" s="270">
        <v>340050143</v>
      </c>
      <c r="C57" s="270" t="s">
        <v>145</v>
      </c>
      <c r="D57" t="s">
        <v>74</v>
      </c>
      <c r="E57">
        <v>12</v>
      </c>
      <c r="F57" s="9" t="s">
        <v>1354</v>
      </c>
      <c r="G57">
        <v>7</v>
      </c>
      <c r="I57">
        <v>9</v>
      </c>
      <c r="J57">
        <v>2020</v>
      </c>
      <c r="K57" t="s">
        <v>270</v>
      </c>
      <c r="L57" s="9" t="s">
        <v>1691</v>
      </c>
      <c r="M57" s="270">
        <v>1500</v>
      </c>
      <c r="N57" s="270">
        <v>5</v>
      </c>
      <c r="O57" s="270">
        <v>500</v>
      </c>
      <c r="P57">
        <v>7</v>
      </c>
      <c r="Q57" s="301" t="s">
        <v>1636</v>
      </c>
    </row>
    <row r="58" spans="1:17" x14ac:dyDescent="0.25">
      <c r="A58">
        <v>57</v>
      </c>
      <c r="B58" s="270">
        <v>340020064</v>
      </c>
      <c r="C58" s="270" t="s">
        <v>146</v>
      </c>
      <c r="D58" t="s">
        <v>75</v>
      </c>
      <c r="E58">
        <v>12</v>
      </c>
      <c r="F58" s="9" t="s">
        <v>1352</v>
      </c>
      <c r="G58">
        <v>7</v>
      </c>
      <c r="I58">
        <v>9</v>
      </c>
      <c r="J58">
        <v>2017</v>
      </c>
      <c r="K58" t="s">
        <v>270</v>
      </c>
      <c r="L58" s="9" t="s">
        <v>1692</v>
      </c>
      <c r="M58" s="270">
        <v>1500</v>
      </c>
      <c r="N58" s="270">
        <v>5</v>
      </c>
      <c r="O58" s="270">
        <v>500</v>
      </c>
      <c r="P58">
        <v>7</v>
      </c>
      <c r="Q58" s="301" t="s">
        <v>1636</v>
      </c>
    </row>
    <row r="59" spans="1:17" x14ac:dyDescent="0.25">
      <c r="A59">
        <v>58</v>
      </c>
      <c r="B59" s="270">
        <v>340016187</v>
      </c>
      <c r="C59" s="270" t="s">
        <v>147</v>
      </c>
      <c r="D59" t="s">
        <v>76</v>
      </c>
      <c r="E59">
        <v>13</v>
      </c>
      <c r="F59" s="9" t="s">
        <v>1376</v>
      </c>
      <c r="G59">
        <v>6</v>
      </c>
      <c r="I59">
        <v>9</v>
      </c>
      <c r="J59">
        <v>2010</v>
      </c>
      <c r="K59" t="s">
        <v>270</v>
      </c>
      <c r="L59" s="9" t="s">
        <v>1693</v>
      </c>
      <c r="M59" s="270">
        <v>1500</v>
      </c>
      <c r="N59" s="270">
        <v>5</v>
      </c>
      <c r="O59" s="270">
        <v>501</v>
      </c>
      <c r="P59">
        <v>7</v>
      </c>
      <c r="Q59" s="301" t="s">
        <v>1636</v>
      </c>
    </row>
    <row r="60" spans="1:17" x14ac:dyDescent="0.25">
      <c r="A60">
        <v>59</v>
      </c>
      <c r="B60" s="270">
        <v>340016473</v>
      </c>
      <c r="C60" s="270" t="s">
        <v>148</v>
      </c>
      <c r="D60" t="s">
        <v>77</v>
      </c>
      <c r="E60">
        <v>13</v>
      </c>
      <c r="F60" s="9" t="s">
        <v>1370</v>
      </c>
      <c r="G60">
        <v>6</v>
      </c>
      <c r="I60">
        <v>9</v>
      </c>
      <c r="J60">
        <v>2012</v>
      </c>
      <c r="K60" t="s">
        <v>270</v>
      </c>
      <c r="L60" s="9" t="s">
        <v>1694</v>
      </c>
      <c r="M60" s="270">
        <v>1500</v>
      </c>
      <c r="N60" s="270">
        <v>5</v>
      </c>
      <c r="O60" s="270">
        <v>501</v>
      </c>
      <c r="P60">
        <v>7</v>
      </c>
      <c r="Q60" s="301" t="s">
        <v>1636</v>
      </c>
    </row>
    <row r="61" spans="1:17" x14ac:dyDescent="0.25">
      <c r="A61">
        <v>60</v>
      </c>
      <c r="B61" s="270">
        <v>340054171</v>
      </c>
      <c r="C61" s="270" t="s">
        <v>149</v>
      </c>
      <c r="D61" t="s">
        <v>78</v>
      </c>
      <c r="E61">
        <v>12</v>
      </c>
      <c r="F61" s="9" t="s">
        <v>1361</v>
      </c>
      <c r="G61">
        <v>6</v>
      </c>
      <c r="I61">
        <v>7</v>
      </c>
      <c r="J61">
        <v>2010</v>
      </c>
      <c r="K61" t="s">
        <v>269</v>
      </c>
      <c r="L61" s="9" t="s">
        <v>1695</v>
      </c>
      <c r="M61" s="270">
        <v>1500</v>
      </c>
      <c r="N61" s="270">
        <v>5</v>
      </c>
      <c r="O61" s="270">
        <v>502</v>
      </c>
      <c r="P61">
        <v>7</v>
      </c>
      <c r="Q61" s="301" t="s">
        <v>1636</v>
      </c>
    </row>
    <row r="62" spans="1:17" x14ac:dyDescent="0.25">
      <c r="A62">
        <v>61</v>
      </c>
      <c r="B62" s="270">
        <v>340059165</v>
      </c>
      <c r="C62" s="270" t="s">
        <v>150</v>
      </c>
      <c r="D62" t="s">
        <v>79</v>
      </c>
      <c r="E62">
        <v>9</v>
      </c>
      <c r="F62" s="9" t="s">
        <v>1373</v>
      </c>
      <c r="G62">
        <v>7</v>
      </c>
      <c r="I62">
        <v>8</v>
      </c>
      <c r="J62">
        <v>2014</v>
      </c>
      <c r="K62" t="s">
        <v>269</v>
      </c>
      <c r="L62" s="9" t="s">
        <v>1550</v>
      </c>
      <c r="M62" s="270">
        <v>1500</v>
      </c>
      <c r="N62" s="270">
        <v>5</v>
      </c>
      <c r="O62" s="270">
        <v>502</v>
      </c>
      <c r="P62">
        <v>6</v>
      </c>
      <c r="Q62" s="301" t="s">
        <v>1636</v>
      </c>
    </row>
    <row r="63" spans="1:17" x14ac:dyDescent="0.25">
      <c r="A63">
        <v>62</v>
      </c>
      <c r="B63" s="270">
        <v>340013013</v>
      </c>
      <c r="C63" s="270" t="s">
        <v>151</v>
      </c>
      <c r="D63" t="s">
        <v>80</v>
      </c>
      <c r="E63">
        <v>14</v>
      </c>
      <c r="F63" s="9" t="s">
        <v>1361</v>
      </c>
      <c r="G63">
        <v>5</v>
      </c>
      <c r="I63">
        <v>7</v>
      </c>
      <c r="J63">
        <v>2000</v>
      </c>
      <c r="K63" t="s">
        <v>269</v>
      </c>
      <c r="L63" s="9" t="s">
        <v>1696</v>
      </c>
      <c r="M63" s="270">
        <v>1500</v>
      </c>
      <c r="N63" s="270">
        <v>6</v>
      </c>
      <c r="O63" s="270">
        <v>600</v>
      </c>
      <c r="P63">
        <v>16</v>
      </c>
      <c r="Q63" s="301" t="s">
        <v>1636</v>
      </c>
    </row>
    <row r="64" spans="1:17" x14ac:dyDescent="0.25">
      <c r="A64">
        <v>63</v>
      </c>
      <c r="B64" s="270">
        <v>340054170</v>
      </c>
      <c r="C64" s="270" t="s">
        <v>152</v>
      </c>
      <c r="D64" t="s">
        <v>81</v>
      </c>
      <c r="E64">
        <v>12</v>
      </c>
      <c r="F64" s="9" t="s">
        <v>1361</v>
      </c>
      <c r="G64">
        <v>6</v>
      </c>
      <c r="H64" t="s">
        <v>241</v>
      </c>
      <c r="I64">
        <v>9</v>
      </c>
      <c r="J64">
        <v>2021</v>
      </c>
      <c r="K64" t="s">
        <v>270</v>
      </c>
      <c r="L64" s="9" t="s">
        <v>1697</v>
      </c>
      <c r="M64" s="270">
        <v>1500</v>
      </c>
      <c r="N64" s="270">
        <v>6</v>
      </c>
      <c r="O64" s="270">
        <v>601</v>
      </c>
      <c r="P64">
        <v>19</v>
      </c>
      <c r="Q64" s="301" t="s">
        <v>1636</v>
      </c>
    </row>
    <row r="65" spans="1:19" x14ac:dyDescent="0.25">
      <c r="A65">
        <v>64</v>
      </c>
      <c r="B65" s="270">
        <v>340060080</v>
      </c>
      <c r="C65" s="270" t="s">
        <v>153</v>
      </c>
      <c r="D65" t="s">
        <v>82</v>
      </c>
      <c r="E65">
        <v>9</v>
      </c>
      <c r="F65" s="9" t="s">
        <v>1356</v>
      </c>
      <c r="G65">
        <v>7</v>
      </c>
      <c r="I65">
        <v>7</v>
      </c>
      <c r="J65">
        <v>2020</v>
      </c>
      <c r="K65" t="s">
        <v>269</v>
      </c>
      <c r="L65" s="9" t="s">
        <v>1698</v>
      </c>
      <c r="M65" s="270">
        <v>1500</v>
      </c>
      <c r="N65" s="270">
        <v>6</v>
      </c>
      <c r="O65" s="270">
        <v>601</v>
      </c>
      <c r="P65">
        <v>6</v>
      </c>
      <c r="Q65" s="301" t="s">
        <v>1636</v>
      </c>
    </row>
    <row r="66" spans="1:19" x14ac:dyDescent="0.25">
      <c r="A66">
        <v>65</v>
      </c>
      <c r="B66" s="270">
        <v>340016475</v>
      </c>
      <c r="C66" s="270" t="s">
        <v>154</v>
      </c>
      <c r="D66" t="s">
        <v>83</v>
      </c>
      <c r="E66">
        <v>13</v>
      </c>
      <c r="F66" s="9" t="s">
        <v>1353</v>
      </c>
      <c r="G66">
        <v>6</v>
      </c>
      <c r="I66">
        <v>9</v>
      </c>
      <c r="J66">
        <v>2012</v>
      </c>
      <c r="K66" t="s">
        <v>269</v>
      </c>
      <c r="L66" s="9" t="s">
        <v>1699</v>
      </c>
      <c r="M66" s="270">
        <v>1500</v>
      </c>
      <c r="N66" s="270">
        <v>6</v>
      </c>
      <c r="O66" s="270">
        <v>601</v>
      </c>
      <c r="P66">
        <v>15</v>
      </c>
      <c r="Q66" s="301" t="s">
        <v>1636</v>
      </c>
    </row>
    <row r="67" spans="1:19" x14ac:dyDescent="0.25">
      <c r="A67">
        <v>66</v>
      </c>
      <c r="B67" s="270">
        <v>340058485</v>
      </c>
      <c r="C67" s="270" t="s">
        <v>155</v>
      </c>
      <c r="D67" t="s">
        <v>84</v>
      </c>
      <c r="E67">
        <v>10</v>
      </c>
      <c r="F67" s="9" t="s">
        <v>1364</v>
      </c>
      <c r="G67">
        <v>7</v>
      </c>
      <c r="I67">
        <v>7</v>
      </c>
      <c r="J67">
        <v>2017</v>
      </c>
      <c r="K67" t="s">
        <v>269</v>
      </c>
      <c r="L67" s="9" t="s">
        <v>1700</v>
      </c>
      <c r="M67" s="270">
        <v>1500</v>
      </c>
      <c r="N67" s="270">
        <v>6</v>
      </c>
      <c r="O67" s="270">
        <v>601</v>
      </c>
      <c r="P67">
        <v>19</v>
      </c>
      <c r="Q67" s="301" t="s">
        <v>1636</v>
      </c>
    </row>
    <row r="68" spans="1:19" x14ac:dyDescent="0.25">
      <c r="A68">
        <v>67</v>
      </c>
      <c r="B68" s="270">
        <v>340053273</v>
      </c>
      <c r="C68" s="270" t="s">
        <v>156</v>
      </c>
      <c r="D68" t="s">
        <v>85</v>
      </c>
      <c r="E68">
        <v>11</v>
      </c>
      <c r="F68" s="9" t="s">
        <v>1363</v>
      </c>
      <c r="G68">
        <v>6</v>
      </c>
      <c r="H68" t="s">
        <v>241</v>
      </c>
      <c r="I68">
        <v>7</v>
      </c>
      <c r="J68">
        <v>2009</v>
      </c>
      <c r="K68" t="s">
        <v>270</v>
      </c>
      <c r="L68" s="9" t="s">
        <v>1701</v>
      </c>
      <c r="M68" s="270">
        <v>1500</v>
      </c>
      <c r="N68" s="270">
        <v>6</v>
      </c>
      <c r="O68" s="270">
        <v>602</v>
      </c>
      <c r="P68">
        <v>7</v>
      </c>
      <c r="Q68" s="301" t="s">
        <v>1636</v>
      </c>
    </row>
    <row r="69" spans="1:19" x14ac:dyDescent="0.25">
      <c r="A69">
        <v>68</v>
      </c>
      <c r="B69" s="270">
        <v>340056779</v>
      </c>
      <c r="C69" s="270" t="s">
        <v>157</v>
      </c>
      <c r="D69" t="s">
        <v>86</v>
      </c>
      <c r="E69">
        <v>10</v>
      </c>
      <c r="F69" s="9" t="s">
        <v>1362</v>
      </c>
      <c r="G69">
        <v>7</v>
      </c>
      <c r="I69">
        <v>7</v>
      </c>
      <c r="J69">
        <v>2013</v>
      </c>
      <c r="K69" t="s">
        <v>270</v>
      </c>
      <c r="L69" s="9" t="s">
        <v>1702</v>
      </c>
      <c r="M69" s="270">
        <v>1500</v>
      </c>
      <c r="N69" s="270">
        <v>6</v>
      </c>
      <c r="O69" s="270">
        <v>602</v>
      </c>
      <c r="P69">
        <v>6</v>
      </c>
      <c r="Q69" s="301" t="s">
        <v>1636</v>
      </c>
    </row>
    <row r="70" spans="1:19" x14ac:dyDescent="0.25">
      <c r="A70">
        <v>69</v>
      </c>
      <c r="B70" s="270">
        <v>340051365</v>
      </c>
      <c r="C70" s="270" t="s">
        <v>158</v>
      </c>
      <c r="D70" t="s">
        <v>87</v>
      </c>
      <c r="E70">
        <v>10</v>
      </c>
      <c r="F70" s="9" t="s">
        <v>1364</v>
      </c>
      <c r="G70">
        <v>7</v>
      </c>
      <c r="I70">
        <v>6</v>
      </c>
      <c r="J70">
        <v>2007</v>
      </c>
      <c r="K70" t="s">
        <v>270</v>
      </c>
      <c r="L70" s="9" t="s">
        <v>1703</v>
      </c>
      <c r="M70" s="270">
        <v>1500</v>
      </c>
      <c r="N70" s="270">
        <v>6</v>
      </c>
      <c r="O70" s="270">
        <v>602</v>
      </c>
      <c r="P70">
        <v>4</v>
      </c>
      <c r="Q70" s="301" t="s">
        <v>1636</v>
      </c>
    </row>
    <row r="71" spans="1:19" x14ac:dyDescent="0.25">
      <c r="A71">
        <v>70</v>
      </c>
      <c r="B71" s="270">
        <v>340056760</v>
      </c>
      <c r="C71" s="270" t="s">
        <v>159</v>
      </c>
      <c r="D71" t="s">
        <v>88</v>
      </c>
      <c r="E71">
        <v>10</v>
      </c>
      <c r="F71" s="9" t="s">
        <v>1362</v>
      </c>
      <c r="G71">
        <v>7</v>
      </c>
      <c r="I71">
        <v>7</v>
      </c>
      <c r="J71">
        <v>2013</v>
      </c>
      <c r="K71" t="s">
        <v>270</v>
      </c>
      <c r="L71" s="9" t="s">
        <v>1704</v>
      </c>
      <c r="M71" s="270">
        <v>1500</v>
      </c>
      <c r="N71" s="270">
        <v>0</v>
      </c>
      <c r="O71" s="270">
        <v>602</v>
      </c>
      <c r="P71">
        <v>19</v>
      </c>
      <c r="Q71" s="301" t="s">
        <v>1636</v>
      </c>
    </row>
    <row r="72" spans="1:19" x14ac:dyDescent="0.25">
      <c r="A72">
        <v>71</v>
      </c>
      <c r="B72" s="270">
        <v>340056006</v>
      </c>
      <c r="C72" s="270" t="s">
        <v>160</v>
      </c>
      <c r="D72" t="s">
        <v>89</v>
      </c>
      <c r="E72">
        <v>11</v>
      </c>
      <c r="F72" s="9" t="s">
        <v>1356</v>
      </c>
      <c r="G72">
        <v>7</v>
      </c>
      <c r="I72">
        <v>8</v>
      </c>
      <c r="J72">
        <v>2008</v>
      </c>
      <c r="K72" t="s">
        <v>270</v>
      </c>
      <c r="L72" s="9" t="s">
        <v>1705</v>
      </c>
      <c r="M72" s="270">
        <v>1500</v>
      </c>
      <c r="N72" s="270">
        <v>0</v>
      </c>
      <c r="O72" s="270">
        <v>602</v>
      </c>
      <c r="P72">
        <v>19</v>
      </c>
      <c r="Q72" s="301" t="s">
        <v>1636</v>
      </c>
    </row>
    <row r="73" spans="1:19" x14ac:dyDescent="0.25">
      <c r="A73">
        <v>72</v>
      </c>
      <c r="B73" s="270">
        <v>340051166</v>
      </c>
      <c r="C73" s="270" t="s">
        <v>161</v>
      </c>
      <c r="D73" t="s">
        <v>90</v>
      </c>
      <c r="E73">
        <v>10</v>
      </c>
      <c r="F73" s="9" t="s">
        <v>1365</v>
      </c>
      <c r="G73">
        <v>7</v>
      </c>
      <c r="I73">
        <v>8</v>
      </c>
      <c r="J73">
        <v>2009</v>
      </c>
      <c r="K73" t="s">
        <v>269</v>
      </c>
      <c r="L73" s="9" t="s">
        <v>1706</v>
      </c>
      <c r="M73" s="270">
        <v>1500</v>
      </c>
      <c r="N73" s="270">
        <v>0</v>
      </c>
      <c r="O73" s="270">
        <v>602</v>
      </c>
      <c r="P73">
        <v>19</v>
      </c>
      <c r="Q73" s="301" t="s">
        <v>1636</v>
      </c>
    </row>
    <row r="74" spans="1:19" x14ac:dyDescent="0.25">
      <c r="A74">
        <v>73</v>
      </c>
      <c r="B74" s="124">
        <v>340013508</v>
      </c>
      <c r="C74" s="39" t="s">
        <v>327</v>
      </c>
      <c r="D74" s="24" t="s">
        <v>326</v>
      </c>
      <c r="E74" s="30">
        <v>13</v>
      </c>
      <c r="F74" s="30" t="s">
        <v>1352</v>
      </c>
      <c r="G74" s="30">
        <v>2</v>
      </c>
      <c r="H74" s="26"/>
      <c r="I74" s="30">
        <v>9</v>
      </c>
      <c r="J74" s="26">
        <v>2018</v>
      </c>
      <c r="K74" s="26" t="s">
        <v>269</v>
      </c>
      <c r="L74" s="30" t="s">
        <v>1381</v>
      </c>
      <c r="M74" s="271">
        <v>1501</v>
      </c>
      <c r="N74" s="271" t="s">
        <v>1709</v>
      </c>
      <c r="O74" s="271" t="s">
        <v>1708</v>
      </c>
      <c r="P74" s="30">
        <v>1</v>
      </c>
      <c r="Q74" s="301" t="s">
        <v>1637</v>
      </c>
      <c r="R74" s="30"/>
      <c r="S74" s="30"/>
    </row>
    <row r="75" spans="1:19" x14ac:dyDescent="0.25">
      <c r="A75">
        <v>74</v>
      </c>
      <c r="B75" s="34">
        <v>340013536</v>
      </c>
      <c r="C75" s="34" t="s">
        <v>333</v>
      </c>
      <c r="D75" s="32" t="s">
        <v>332</v>
      </c>
      <c r="E75" s="30">
        <v>13</v>
      </c>
      <c r="F75" s="30" t="s">
        <v>1353</v>
      </c>
      <c r="G75" s="30">
        <v>4</v>
      </c>
      <c r="H75" s="26"/>
      <c r="I75" s="30">
        <v>9</v>
      </c>
      <c r="J75" s="26">
        <v>2015</v>
      </c>
      <c r="K75" s="26" t="s">
        <v>269</v>
      </c>
      <c r="L75" s="30" t="s">
        <v>1382</v>
      </c>
      <c r="M75" s="271">
        <v>1501</v>
      </c>
      <c r="N75" s="271" t="s">
        <v>1709</v>
      </c>
      <c r="O75" s="271">
        <v>11</v>
      </c>
      <c r="P75" s="30">
        <v>1</v>
      </c>
      <c r="Q75" s="301" t="s">
        <v>1637</v>
      </c>
      <c r="R75" s="30"/>
      <c r="S75" s="30"/>
    </row>
    <row r="76" spans="1:19" x14ac:dyDescent="0.25">
      <c r="A76">
        <v>75</v>
      </c>
      <c r="B76" s="273">
        <v>340052023</v>
      </c>
      <c r="C76" s="34" t="s">
        <v>337</v>
      </c>
      <c r="D76" s="24" t="s">
        <v>336</v>
      </c>
      <c r="E76" s="30">
        <v>9</v>
      </c>
      <c r="F76" s="30" t="s">
        <v>1354</v>
      </c>
      <c r="G76" s="30">
        <v>7</v>
      </c>
      <c r="H76" s="26"/>
      <c r="I76" s="30">
        <v>8</v>
      </c>
      <c r="J76" s="39" t="s">
        <v>339</v>
      </c>
      <c r="K76" s="39" t="s">
        <v>269</v>
      </c>
      <c r="L76" s="30" t="s">
        <v>1383</v>
      </c>
      <c r="M76" s="271">
        <v>1501</v>
      </c>
      <c r="N76" s="271" t="s">
        <v>1709</v>
      </c>
      <c r="O76" s="271">
        <v>11</v>
      </c>
      <c r="P76" s="30">
        <v>19</v>
      </c>
      <c r="Q76" s="301" t="s">
        <v>1637</v>
      </c>
      <c r="R76" s="30"/>
      <c r="S76" s="30"/>
    </row>
    <row r="77" spans="1:19" x14ac:dyDescent="0.25">
      <c r="A77">
        <v>76</v>
      </c>
      <c r="B77" s="37" t="s">
        <v>341</v>
      </c>
      <c r="C77" s="34" t="s">
        <v>342</v>
      </c>
      <c r="D77" s="24" t="s">
        <v>340</v>
      </c>
      <c r="E77" s="30">
        <v>9</v>
      </c>
      <c r="F77" s="30" t="s">
        <v>1352</v>
      </c>
      <c r="G77" s="30">
        <v>7</v>
      </c>
      <c r="H77" s="26"/>
      <c r="I77" s="30">
        <v>3</v>
      </c>
      <c r="J77" s="39" t="s">
        <v>343</v>
      </c>
      <c r="K77" s="39" t="s">
        <v>270</v>
      </c>
      <c r="L77" s="30" t="s">
        <v>1384</v>
      </c>
      <c r="M77" s="271">
        <v>1501</v>
      </c>
      <c r="N77" s="271" t="s">
        <v>1709</v>
      </c>
      <c r="O77" s="271">
        <v>11</v>
      </c>
      <c r="P77" s="30">
        <v>19</v>
      </c>
      <c r="Q77" s="301" t="s">
        <v>1637</v>
      </c>
      <c r="R77" s="30"/>
      <c r="S77" s="30"/>
    </row>
    <row r="78" spans="1:19" x14ac:dyDescent="0.25">
      <c r="A78">
        <v>77</v>
      </c>
      <c r="B78" s="37">
        <v>340054655</v>
      </c>
      <c r="C78" s="34" t="s">
        <v>346</v>
      </c>
      <c r="D78" s="24" t="s">
        <v>345</v>
      </c>
      <c r="E78" s="30">
        <v>9</v>
      </c>
      <c r="F78" s="30" t="s">
        <v>1354</v>
      </c>
      <c r="G78" s="30">
        <v>7</v>
      </c>
      <c r="H78" s="26"/>
      <c r="I78" s="30">
        <v>8</v>
      </c>
      <c r="J78" s="39" t="s">
        <v>262</v>
      </c>
      <c r="K78" s="39" t="s">
        <v>270</v>
      </c>
      <c r="L78" s="30" t="s">
        <v>1385</v>
      </c>
      <c r="M78" s="271">
        <v>1501</v>
      </c>
      <c r="N78" s="271" t="s">
        <v>1709</v>
      </c>
      <c r="O78" s="271">
        <v>11</v>
      </c>
      <c r="P78" s="30">
        <v>19</v>
      </c>
      <c r="Q78" s="301" t="s">
        <v>1637</v>
      </c>
      <c r="R78" s="30"/>
      <c r="S78" s="30"/>
    </row>
    <row r="79" spans="1:19" x14ac:dyDescent="0.25">
      <c r="A79">
        <v>78</v>
      </c>
      <c r="B79" s="37">
        <v>340058805</v>
      </c>
      <c r="C79" s="34" t="s">
        <v>348</v>
      </c>
      <c r="D79" s="24" t="s">
        <v>347</v>
      </c>
      <c r="E79" s="30">
        <v>9</v>
      </c>
      <c r="F79" s="30" t="s">
        <v>1355</v>
      </c>
      <c r="G79" s="30">
        <v>7</v>
      </c>
      <c r="H79" s="26"/>
      <c r="I79" s="30">
        <v>7</v>
      </c>
      <c r="J79" s="39" t="s">
        <v>339</v>
      </c>
      <c r="K79" s="39" t="s">
        <v>270</v>
      </c>
      <c r="L79" s="30" t="s">
        <v>1386</v>
      </c>
      <c r="M79" s="271">
        <v>1501</v>
      </c>
      <c r="N79" s="271" t="s">
        <v>1709</v>
      </c>
      <c r="O79" s="271">
        <v>22</v>
      </c>
      <c r="P79" s="30">
        <v>6</v>
      </c>
      <c r="Q79" s="301" t="s">
        <v>1637</v>
      </c>
      <c r="R79" s="30"/>
      <c r="S79" s="30"/>
    </row>
    <row r="80" spans="1:19" x14ac:dyDescent="0.25">
      <c r="A80">
        <v>79</v>
      </c>
      <c r="B80" s="45" t="s">
        <v>352</v>
      </c>
      <c r="C80" s="34" t="s">
        <v>353</v>
      </c>
      <c r="D80" s="44" t="s">
        <v>351</v>
      </c>
      <c r="E80" s="30">
        <v>11</v>
      </c>
      <c r="F80" s="30" t="s">
        <v>1356</v>
      </c>
      <c r="G80" s="30">
        <v>6</v>
      </c>
      <c r="H80" s="26" t="s">
        <v>1348</v>
      </c>
      <c r="I80" s="30">
        <v>9</v>
      </c>
      <c r="J80" s="39" t="s">
        <v>355</v>
      </c>
      <c r="K80" s="39" t="s">
        <v>270</v>
      </c>
      <c r="L80" s="30" t="s">
        <v>1387</v>
      </c>
      <c r="M80" s="271">
        <v>1501</v>
      </c>
      <c r="N80" s="271" t="s">
        <v>1709</v>
      </c>
      <c r="O80" s="271">
        <v>22</v>
      </c>
      <c r="P80" s="30">
        <v>19</v>
      </c>
      <c r="Q80" s="301" t="s">
        <v>1637</v>
      </c>
      <c r="R80" s="30"/>
      <c r="S80" s="30"/>
    </row>
    <row r="81" spans="1:19" x14ac:dyDescent="0.25">
      <c r="A81">
        <v>80</v>
      </c>
      <c r="B81" s="37">
        <v>340060893</v>
      </c>
      <c r="C81" s="37" t="s">
        <v>357</v>
      </c>
      <c r="D81" s="32" t="s">
        <v>356</v>
      </c>
      <c r="E81" s="30">
        <v>9</v>
      </c>
      <c r="F81" s="30" t="s">
        <v>1357</v>
      </c>
      <c r="G81" s="30">
        <v>7</v>
      </c>
      <c r="H81" s="26"/>
      <c r="I81" s="30">
        <v>7</v>
      </c>
      <c r="J81" s="39" t="s">
        <v>258</v>
      </c>
      <c r="K81" s="39" t="s">
        <v>270</v>
      </c>
      <c r="L81" s="30" t="s">
        <v>1388</v>
      </c>
      <c r="M81" s="271">
        <v>1501</v>
      </c>
      <c r="N81" s="271" t="s">
        <v>1709</v>
      </c>
      <c r="O81" s="271">
        <v>22</v>
      </c>
      <c r="P81" s="30">
        <v>19</v>
      </c>
      <c r="Q81" s="301" t="s">
        <v>1637</v>
      </c>
      <c r="R81" s="30"/>
      <c r="S81" s="30"/>
    </row>
    <row r="82" spans="1:19" x14ac:dyDescent="0.25">
      <c r="A82">
        <v>81</v>
      </c>
      <c r="B82" s="37" t="s">
        <v>360</v>
      </c>
      <c r="C82" s="34" t="s">
        <v>361</v>
      </c>
      <c r="D82" s="24" t="s">
        <v>359</v>
      </c>
      <c r="E82" s="30">
        <v>12</v>
      </c>
      <c r="F82" s="30" t="s">
        <v>1358</v>
      </c>
      <c r="G82" s="30">
        <v>6</v>
      </c>
      <c r="H82" s="26" t="s">
        <v>1348</v>
      </c>
      <c r="I82" s="30">
        <v>8</v>
      </c>
      <c r="J82" s="39" t="s">
        <v>364</v>
      </c>
      <c r="K82" s="39" t="s">
        <v>269</v>
      </c>
      <c r="L82" s="30" t="s">
        <v>1389</v>
      </c>
      <c r="M82" s="271">
        <v>1501</v>
      </c>
      <c r="N82" s="271" t="s">
        <v>1709</v>
      </c>
      <c r="O82" s="271">
        <v>33</v>
      </c>
      <c r="P82" s="30">
        <v>7</v>
      </c>
      <c r="Q82" s="301" t="s">
        <v>1637</v>
      </c>
      <c r="R82" s="30"/>
      <c r="S82" s="30"/>
    </row>
    <row r="83" spans="1:19" x14ac:dyDescent="0.25">
      <c r="A83">
        <v>82</v>
      </c>
      <c r="B83" s="37">
        <v>340059565</v>
      </c>
      <c r="C83" s="34" t="s">
        <v>366</v>
      </c>
      <c r="D83" s="24" t="s">
        <v>365</v>
      </c>
      <c r="E83" s="30">
        <v>9</v>
      </c>
      <c r="F83" s="30" t="s">
        <v>1359</v>
      </c>
      <c r="G83" s="30">
        <v>7</v>
      </c>
      <c r="H83" s="26"/>
      <c r="I83" s="30">
        <v>7</v>
      </c>
      <c r="J83" s="39" t="s">
        <v>262</v>
      </c>
      <c r="K83" s="39" t="s">
        <v>269</v>
      </c>
      <c r="L83" s="30" t="s">
        <v>1390</v>
      </c>
      <c r="M83" s="271">
        <v>1501</v>
      </c>
      <c r="N83" s="271" t="s">
        <v>1709</v>
      </c>
      <c r="O83" s="271">
        <v>33</v>
      </c>
      <c r="P83" s="30">
        <v>6</v>
      </c>
      <c r="Q83" s="301" t="s">
        <v>1637</v>
      </c>
      <c r="R83" s="30"/>
      <c r="S83" s="30"/>
    </row>
    <row r="84" spans="1:19" x14ac:dyDescent="0.25">
      <c r="A84">
        <v>83</v>
      </c>
      <c r="B84" s="37">
        <v>340061441</v>
      </c>
      <c r="C84" s="37" t="s">
        <v>369</v>
      </c>
      <c r="D84" s="32" t="s">
        <v>368</v>
      </c>
      <c r="E84" s="30">
        <v>7</v>
      </c>
      <c r="F84" s="30" t="s">
        <v>1360</v>
      </c>
      <c r="G84" s="30">
        <v>7</v>
      </c>
      <c r="H84" s="26"/>
      <c r="I84" s="30">
        <v>6</v>
      </c>
      <c r="J84" s="39" t="s">
        <v>262</v>
      </c>
      <c r="K84" s="39" t="s">
        <v>270</v>
      </c>
      <c r="L84" s="30" t="s">
        <v>1391</v>
      </c>
      <c r="M84" s="271">
        <v>1501</v>
      </c>
      <c r="N84" s="271" t="s">
        <v>1709</v>
      </c>
      <c r="O84" s="271">
        <v>33</v>
      </c>
      <c r="P84" s="30">
        <v>19</v>
      </c>
      <c r="Q84" s="301" t="s">
        <v>1637</v>
      </c>
      <c r="R84" s="30"/>
      <c r="S84" s="30"/>
    </row>
    <row r="85" spans="1:19" x14ac:dyDescent="0.25">
      <c r="A85">
        <v>84</v>
      </c>
      <c r="B85" s="37">
        <v>340061314</v>
      </c>
      <c r="C85" s="37" t="s">
        <v>372</v>
      </c>
      <c r="D85" s="32" t="s">
        <v>371</v>
      </c>
      <c r="E85" s="30">
        <v>7</v>
      </c>
      <c r="F85" s="30" t="s">
        <v>1360</v>
      </c>
      <c r="G85" s="30">
        <v>7</v>
      </c>
      <c r="H85" s="26"/>
      <c r="I85" s="30">
        <v>6</v>
      </c>
      <c r="J85" s="39" t="s">
        <v>339</v>
      </c>
      <c r="K85" s="39" t="s">
        <v>270</v>
      </c>
      <c r="L85" s="30" t="s">
        <v>1392</v>
      </c>
      <c r="M85" s="271">
        <v>1501</v>
      </c>
      <c r="N85" s="271" t="s">
        <v>1709</v>
      </c>
      <c r="O85" s="271">
        <v>33</v>
      </c>
      <c r="P85" s="30">
        <v>19</v>
      </c>
      <c r="Q85" s="301" t="s">
        <v>1637</v>
      </c>
      <c r="R85" s="30"/>
      <c r="S85" s="30"/>
    </row>
    <row r="86" spans="1:19" x14ac:dyDescent="0.25">
      <c r="A86">
        <v>85</v>
      </c>
      <c r="B86" s="49" t="s">
        <v>374</v>
      </c>
      <c r="C86" s="34" t="s">
        <v>375</v>
      </c>
      <c r="D86" s="44" t="s">
        <v>373</v>
      </c>
      <c r="E86" s="30">
        <v>12</v>
      </c>
      <c r="F86" s="30" t="s">
        <v>1361</v>
      </c>
      <c r="G86" s="30">
        <v>6</v>
      </c>
      <c r="H86" s="26" t="s">
        <v>1348</v>
      </c>
      <c r="I86" s="30">
        <v>8</v>
      </c>
      <c r="J86" s="39" t="s">
        <v>377</v>
      </c>
      <c r="K86" s="39" t="s">
        <v>269</v>
      </c>
      <c r="L86" s="30" t="s">
        <v>1393</v>
      </c>
      <c r="M86" s="271">
        <v>1501</v>
      </c>
      <c r="N86" s="271" t="s">
        <v>1709</v>
      </c>
      <c r="O86" s="271">
        <v>44</v>
      </c>
      <c r="P86" s="30">
        <v>7</v>
      </c>
      <c r="Q86" s="301" t="s">
        <v>1637</v>
      </c>
      <c r="R86" s="30"/>
      <c r="S86" s="30"/>
    </row>
    <row r="87" spans="1:19" x14ac:dyDescent="0.25">
      <c r="A87">
        <v>86</v>
      </c>
      <c r="B87" s="37">
        <v>340054667</v>
      </c>
      <c r="C87" s="34" t="s">
        <v>379</v>
      </c>
      <c r="D87" s="24" t="s">
        <v>378</v>
      </c>
      <c r="E87" s="30">
        <v>9</v>
      </c>
      <c r="F87" s="30" t="s">
        <v>1362</v>
      </c>
      <c r="G87" s="30">
        <v>7</v>
      </c>
      <c r="H87" s="26"/>
      <c r="I87" s="30">
        <v>6</v>
      </c>
      <c r="J87" s="39" t="s">
        <v>381</v>
      </c>
      <c r="K87" s="39" t="s">
        <v>269</v>
      </c>
      <c r="L87" s="30" t="s">
        <v>1394</v>
      </c>
      <c r="M87" s="271">
        <v>1501</v>
      </c>
      <c r="N87" s="271" t="s">
        <v>1709</v>
      </c>
      <c r="O87" s="271">
        <v>44</v>
      </c>
      <c r="P87" s="30">
        <v>4</v>
      </c>
      <c r="Q87" s="301" t="s">
        <v>1637</v>
      </c>
      <c r="R87" s="30"/>
      <c r="S87" s="30"/>
    </row>
    <row r="88" spans="1:19" x14ac:dyDescent="0.25">
      <c r="A88">
        <v>87</v>
      </c>
      <c r="B88" s="37" t="s">
        <v>383</v>
      </c>
      <c r="C88" s="34" t="s">
        <v>384</v>
      </c>
      <c r="D88" s="32" t="s">
        <v>382</v>
      </c>
      <c r="E88" s="30">
        <v>12</v>
      </c>
      <c r="F88" s="30" t="s">
        <v>1354</v>
      </c>
      <c r="G88" s="30">
        <v>6</v>
      </c>
      <c r="H88" s="26" t="s">
        <v>1348</v>
      </c>
      <c r="I88" s="30">
        <v>7</v>
      </c>
      <c r="J88" s="39" t="s">
        <v>385</v>
      </c>
      <c r="K88" s="39" t="s">
        <v>269</v>
      </c>
      <c r="L88" s="30" t="s">
        <v>1395</v>
      </c>
      <c r="M88" s="271">
        <v>1501</v>
      </c>
      <c r="N88" s="271" t="s">
        <v>1709</v>
      </c>
      <c r="O88" s="271">
        <v>55</v>
      </c>
      <c r="P88" s="30">
        <v>7</v>
      </c>
      <c r="Q88" s="301" t="s">
        <v>1637</v>
      </c>
      <c r="R88" s="30"/>
      <c r="S88" s="30"/>
    </row>
    <row r="89" spans="1:19" x14ac:dyDescent="0.25">
      <c r="A89">
        <v>88</v>
      </c>
      <c r="B89" s="37">
        <v>340060583</v>
      </c>
      <c r="C89" s="37" t="s">
        <v>387</v>
      </c>
      <c r="D89" s="32" t="s">
        <v>386</v>
      </c>
      <c r="E89" s="30">
        <v>9</v>
      </c>
      <c r="F89" s="30" t="s">
        <v>1357</v>
      </c>
      <c r="G89" s="30">
        <v>7</v>
      </c>
      <c r="H89" s="26"/>
      <c r="I89" s="30">
        <v>7</v>
      </c>
      <c r="J89" s="39" t="s">
        <v>258</v>
      </c>
      <c r="K89" s="39" t="s">
        <v>270</v>
      </c>
      <c r="L89" s="30" t="s">
        <v>1396</v>
      </c>
      <c r="M89" s="271">
        <v>1501</v>
      </c>
      <c r="N89" s="271" t="s">
        <v>1709</v>
      </c>
      <c r="O89" s="271">
        <v>55</v>
      </c>
      <c r="P89" s="30">
        <v>19</v>
      </c>
      <c r="Q89" s="301" t="s">
        <v>1637</v>
      </c>
      <c r="R89" s="30"/>
      <c r="S89" s="30"/>
    </row>
    <row r="90" spans="1:19" x14ac:dyDescent="0.25">
      <c r="A90">
        <v>89</v>
      </c>
      <c r="B90" s="37" t="s">
        <v>390</v>
      </c>
      <c r="C90" s="34" t="s">
        <v>391</v>
      </c>
      <c r="D90" s="32" t="s">
        <v>389</v>
      </c>
      <c r="E90" s="30">
        <v>12</v>
      </c>
      <c r="F90" s="30" t="s">
        <v>1353</v>
      </c>
      <c r="G90" s="30">
        <v>6</v>
      </c>
      <c r="H90" s="26" t="s">
        <v>1348</v>
      </c>
      <c r="I90" s="30">
        <v>7</v>
      </c>
      <c r="J90" s="39" t="s">
        <v>385</v>
      </c>
      <c r="K90" s="39" t="s">
        <v>270</v>
      </c>
      <c r="L90" s="30" t="s">
        <v>1397</v>
      </c>
      <c r="M90" s="271">
        <v>1501</v>
      </c>
      <c r="N90" s="271" t="s">
        <v>1709</v>
      </c>
      <c r="O90" s="271">
        <v>66</v>
      </c>
      <c r="P90" s="30">
        <v>15</v>
      </c>
      <c r="Q90" s="301" t="s">
        <v>1637</v>
      </c>
      <c r="R90" s="30"/>
      <c r="S90" s="30"/>
    </row>
    <row r="91" spans="1:19" x14ac:dyDescent="0.25">
      <c r="A91">
        <v>90</v>
      </c>
      <c r="B91" s="37" t="s">
        <v>394</v>
      </c>
      <c r="C91" s="34" t="s">
        <v>395</v>
      </c>
      <c r="D91" s="32" t="s">
        <v>393</v>
      </c>
      <c r="E91" s="30">
        <v>9</v>
      </c>
      <c r="F91" s="30" t="s">
        <v>1356</v>
      </c>
      <c r="G91" s="30">
        <v>7</v>
      </c>
      <c r="H91" s="26"/>
      <c r="I91" s="30">
        <v>7</v>
      </c>
      <c r="J91" s="39" t="s">
        <v>396</v>
      </c>
      <c r="K91" s="39" t="s">
        <v>270</v>
      </c>
      <c r="L91" s="30" t="s">
        <v>1398</v>
      </c>
      <c r="M91" s="271">
        <v>1501</v>
      </c>
      <c r="N91" s="271" t="s">
        <v>1709</v>
      </c>
      <c r="O91" s="271">
        <v>66</v>
      </c>
      <c r="P91" s="30">
        <v>6</v>
      </c>
      <c r="Q91" s="301" t="s">
        <v>1637</v>
      </c>
      <c r="R91" s="30"/>
      <c r="S91" s="30"/>
    </row>
    <row r="92" spans="1:19" x14ac:dyDescent="0.25">
      <c r="A92">
        <v>91</v>
      </c>
      <c r="B92" s="274">
        <v>340052237</v>
      </c>
      <c r="C92" s="34" t="s">
        <v>399</v>
      </c>
      <c r="D92" s="24" t="s">
        <v>398</v>
      </c>
      <c r="E92" s="30">
        <v>8</v>
      </c>
      <c r="F92" s="30" t="s">
        <v>1361</v>
      </c>
      <c r="G92" s="30">
        <v>7</v>
      </c>
      <c r="H92" s="26"/>
      <c r="I92" s="30">
        <v>3</v>
      </c>
      <c r="J92" s="39" t="s">
        <v>257</v>
      </c>
      <c r="K92" s="39" t="s">
        <v>269</v>
      </c>
      <c r="L92" s="30" t="s">
        <v>1399</v>
      </c>
      <c r="M92" s="271">
        <v>1501</v>
      </c>
      <c r="N92" s="271" t="s">
        <v>1709</v>
      </c>
      <c r="O92" s="271">
        <v>77</v>
      </c>
      <c r="P92" s="30">
        <v>19</v>
      </c>
      <c r="Q92" s="301" t="s">
        <v>1637</v>
      </c>
      <c r="R92" s="30"/>
      <c r="S92" s="30"/>
    </row>
    <row r="93" spans="1:19" x14ac:dyDescent="0.25">
      <c r="A93">
        <v>92</v>
      </c>
      <c r="B93" s="53" t="s">
        <v>401</v>
      </c>
      <c r="C93" s="34" t="s">
        <v>402</v>
      </c>
      <c r="D93" s="44" t="s">
        <v>400</v>
      </c>
      <c r="E93" s="30">
        <v>10</v>
      </c>
      <c r="F93" s="30" t="s">
        <v>1363</v>
      </c>
      <c r="G93" s="30">
        <v>7</v>
      </c>
      <c r="H93" s="26"/>
      <c r="I93" s="30">
        <v>6</v>
      </c>
      <c r="J93" s="39" t="s">
        <v>385</v>
      </c>
      <c r="K93" s="39" t="s">
        <v>269</v>
      </c>
      <c r="L93" s="30" t="s">
        <v>1400</v>
      </c>
      <c r="M93" s="271">
        <v>1501</v>
      </c>
      <c r="N93" s="271" t="s">
        <v>1709</v>
      </c>
      <c r="O93" s="271">
        <v>77</v>
      </c>
      <c r="P93" s="30">
        <v>4</v>
      </c>
      <c r="Q93" s="301" t="s">
        <v>1637</v>
      </c>
      <c r="R93" s="30"/>
      <c r="S93" s="30"/>
    </row>
    <row r="94" spans="1:19" x14ac:dyDescent="0.25">
      <c r="A94">
        <v>93</v>
      </c>
      <c r="B94" s="273">
        <v>340052015</v>
      </c>
      <c r="C94" s="34" t="s">
        <v>405</v>
      </c>
      <c r="D94" s="24" t="s">
        <v>404</v>
      </c>
      <c r="E94" s="30">
        <v>10</v>
      </c>
      <c r="F94" s="30" t="s">
        <v>1364</v>
      </c>
      <c r="G94" s="30">
        <v>7</v>
      </c>
      <c r="H94" s="26"/>
      <c r="I94" s="30">
        <v>8</v>
      </c>
      <c r="J94" s="39" t="s">
        <v>396</v>
      </c>
      <c r="K94" s="39" t="s">
        <v>269</v>
      </c>
      <c r="L94" s="30" t="s">
        <v>1401</v>
      </c>
      <c r="M94" s="271">
        <v>1501</v>
      </c>
      <c r="N94" s="271" t="s">
        <v>1709</v>
      </c>
      <c r="O94" s="271">
        <v>77</v>
      </c>
      <c r="P94" s="30">
        <v>4</v>
      </c>
      <c r="Q94" s="301" t="s">
        <v>1637</v>
      </c>
      <c r="R94" s="30"/>
      <c r="S94" s="30"/>
    </row>
    <row r="95" spans="1:19" x14ac:dyDescent="0.25">
      <c r="A95">
        <v>94</v>
      </c>
      <c r="B95" s="53" t="s">
        <v>408</v>
      </c>
      <c r="C95" s="34" t="s">
        <v>409</v>
      </c>
      <c r="D95" s="44" t="s">
        <v>407</v>
      </c>
      <c r="E95" s="30">
        <v>10</v>
      </c>
      <c r="F95" s="30" t="s">
        <v>1364</v>
      </c>
      <c r="G95" s="30">
        <v>7</v>
      </c>
      <c r="H95" s="26"/>
      <c r="I95" s="30">
        <v>8</v>
      </c>
      <c r="J95" s="39" t="s">
        <v>262</v>
      </c>
      <c r="K95" s="39" t="s">
        <v>269</v>
      </c>
      <c r="L95" s="30" t="s">
        <v>1402</v>
      </c>
      <c r="M95" s="271">
        <v>1501</v>
      </c>
      <c r="N95" s="271" t="s">
        <v>1709</v>
      </c>
      <c r="O95" s="271">
        <v>77</v>
      </c>
      <c r="P95" s="30">
        <v>4</v>
      </c>
      <c r="Q95" s="301" t="s">
        <v>1637</v>
      </c>
      <c r="R95" s="30"/>
      <c r="S95" s="30"/>
    </row>
    <row r="96" spans="1:19" x14ac:dyDescent="0.25">
      <c r="A96">
        <v>95</v>
      </c>
      <c r="B96" s="37">
        <v>340056846</v>
      </c>
      <c r="C96" s="34" t="s">
        <v>412</v>
      </c>
      <c r="D96" s="32" t="s">
        <v>411</v>
      </c>
      <c r="E96" s="30">
        <v>11</v>
      </c>
      <c r="F96" s="30" t="s">
        <v>1365</v>
      </c>
      <c r="G96" s="30">
        <v>7</v>
      </c>
      <c r="H96" s="10"/>
      <c r="I96" s="30">
        <v>7</v>
      </c>
      <c r="J96" s="39" t="s">
        <v>261</v>
      </c>
      <c r="K96" s="39" t="s">
        <v>269</v>
      </c>
      <c r="L96" s="30" t="s">
        <v>1403</v>
      </c>
      <c r="M96" s="271">
        <v>1501</v>
      </c>
      <c r="N96" s="271" t="s">
        <v>1709</v>
      </c>
      <c r="O96" s="271" t="s">
        <v>1711</v>
      </c>
      <c r="P96" s="30">
        <v>28</v>
      </c>
      <c r="Q96" s="301" t="s">
        <v>1637</v>
      </c>
      <c r="R96" s="30"/>
      <c r="S96" s="30"/>
    </row>
    <row r="97" spans="1:19" x14ac:dyDescent="0.25">
      <c r="A97">
        <v>96</v>
      </c>
      <c r="B97" s="27" t="s">
        <v>420</v>
      </c>
      <c r="C97" s="39" t="s">
        <v>421</v>
      </c>
      <c r="D97" s="78" t="s">
        <v>419</v>
      </c>
      <c r="E97" s="30">
        <v>14</v>
      </c>
      <c r="F97" s="30" t="s">
        <v>1366</v>
      </c>
      <c r="G97" s="30">
        <v>2</v>
      </c>
      <c r="H97" s="26"/>
      <c r="I97" s="30">
        <v>8</v>
      </c>
      <c r="J97" s="39" t="s">
        <v>252</v>
      </c>
      <c r="K97" s="39" t="s">
        <v>269</v>
      </c>
      <c r="L97" s="30" t="s">
        <v>1404</v>
      </c>
      <c r="M97" s="272">
        <v>1502</v>
      </c>
      <c r="N97" s="271" t="s">
        <v>1709</v>
      </c>
      <c r="O97" s="272" t="s">
        <v>1708</v>
      </c>
      <c r="P97" s="30">
        <v>1</v>
      </c>
      <c r="Q97" s="301" t="s">
        <v>1637</v>
      </c>
      <c r="R97" s="30"/>
      <c r="S97" s="30"/>
    </row>
    <row r="98" spans="1:19" x14ac:dyDescent="0.25">
      <c r="A98">
        <v>97</v>
      </c>
      <c r="B98" s="83" t="s">
        <v>425</v>
      </c>
      <c r="C98" s="34" t="s">
        <v>426</v>
      </c>
      <c r="D98" s="82" t="s">
        <v>424</v>
      </c>
      <c r="E98" s="30">
        <v>12</v>
      </c>
      <c r="F98" s="30" t="s">
        <v>1361</v>
      </c>
      <c r="G98" s="30">
        <v>4</v>
      </c>
      <c r="H98" s="54"/>
      <c r="I98" s="30">
        <v>8</v>
      </c>
      <c r="J98" s="33">
        <v>2006</v>
      </c>
      <c r="K98" s="54" t="s">
        <v>269</v>
      </c>
      <c r="L98" s="30" t="s">
        <v>1405</v>
      </c>
      <c r="M98" s="272">
        <v>1502</v>
      </c>
      <c r="N98" s="271" t="s">
        <v>1709</v>
      </c>
      <c r="O98" s="271">
        <v>11</v>
      </c>
      <c r="P98" s="30">
        <v>1</v>
      </c>
      <c r="Q98" s="301" t="s">
        <v>1637</v>
      </c>
      <c r="R98" s="30"/>
      <c r="S98" s="30"/>
    </row>
    <row r="99" spans="1:19" x14ac:dyDescent="0.25">
      <c r="A99">
        <v>98</v>
      </c>
      <c r="B99" s="39">
        <v>340017680</v>
      </c>
      <c r="C99" s="39" t="s">
        <v>429</v>
      </c>
      <c r="D99" s="85" t="s">
        <v>428</v>
      </c>
      <c r="E99" s="30">
        <v>11</v>
      </c>
      <c r="F99" s="30" t="s">
        <v>1356</v>
      </c>
      <c r="G99" s="30">
        <v>7</v>
      </c>
      <c r="H99" s="26"/>
      <c r="I99" s="30">
        <v>6</v>
      </c>
      <c r="J99" s="26">
        <v>2001</v>
      </c>
      <c r="K99" s="26" t="s">
        <v>270</v>
      </c>
      <c r="L99" s="30" t="s">
        <v>1406</v>
      </c>
      <c r="M99" s="271">
        <v>1502</v>
      </c>
      <c r="N99" s="271" t="s">
        <v>1709</v>
      </c>
      <c r="O99" s="271">
        <v>11</v>
      </c>
      <c r="P99" s="30">
        <v>19</v>
      </c>
      <c r="Q99" s="301" t="s">
        <v>1637</v>
      </c>
      <c r="R99" s="30"/>
      <c r="S99" s="30"/>
    </row>
    <row r="100" spans="1:19" x14ac:dyDescent="0.25">
      <c r="A100">
        <v>99</v>
      </c>
      <c r="B100" s="275">
        <v>340056664</v>
      </c>
      <c r="C100" s="39" t="s">
        <v>432</v>
      </c>
      <c r="D100" s="78" t="s">
        <v>431</v>
      </c>
      <c r="E100" s="30">
        <v>6</v>
      </c>
      <c r="F100" s="30" t="s">
        <v>1362</v>
      </c>
      <c r="G100" s="30">
        <v>7</v>
      </c>
      <c r="H100" s="26"/>
      <c r="I100" s="30">
        <v>3</v>
      </c>
      <c r="J100" s="26">
        <v>1999</v>
      </c>
      <c r="K100" s="26" t="s">
        <v>269</v>
      </c>
      <c r="L100" s="30" t="s">
        <v>1407</v>
      </c>
      <c r="M100" s="272">
        <v>1502</v>
      </c>
      <c r="N100" s="271" t="s">
        <v>1709</v>
      </c>
      <c r="O100" s="271">
        <v>11</v>
      </c>
      <c r="P100" s="30">
        <v>19</v>
      </c>
      <c r="Q100" s="301" t="s">
        <v>1637</v>
      </c>
      <c r="R100" s="30"/>
      <c r="S100" s="30"/>
    </row>
    <row r="101" spans="1:19" x14ac:dyDescent="0.25">
      <c r="A101">
        <v>100</v>
      </c>
      <c r="B101" s="39">
        <v>340019331</v>
      </c>
      <c r="C101" s="39" t="s">
        <v>435</v>
      </c>
      <c r="D101" s="85" t="s">
        <v>434</v>
      </c>
      <c r="E101" s="30">
        <v>8</v>
      </c>
      <c r="F101" s="30" t="s">
        <v>1363</v>
      </c>
      <c r="G101" s="30">
        <v>7</v>
      </c>
      <c r="H101" s="26"/>
      <c r="I101" s="30">
        <v>3</v>
      </c>
      <c r="J101" s="26">
        <v>1998</v>
      </c>
      <c r="K101" s="26" t="s">
        <v>270</v>
      </c>
      <c r="L101" s="30" t="s">
        <v>1408</v>
      </c>
      <c r="M101" s="271">
        <v>1502</v>
      </c>
      <c r="N101" s="271" t="s">
        <v>1709</v>
      </c>
      <c r="O101" s="271">
        <v>11</v>
      </c>
      <c r="P101" s="30">
        <v>19</v>
      </c>
      <c r="Q101" s="301" t="s">
        <v>1637</v>
      </c>
      <c r="R101" s="30"/>
      <c r="S101" s="30"/>
    </row>
    <row r="102" spans="1:19" x14ac:dyDescent="0.25">
      <c r="A102">
        <v>101</v>
      </c>
      <c r="B102" s="87" t="s">
        <v>438</v>
      </c>
      <c r="C102" s="39" t="s">
        <v>439</v>
      </c>
      <c r="D102" s="85" t="s">
        <v>437</v>
      </c>
      <c r="E102" s="30">
        <v>12</v>
      </c>
      <c r="F102" s="30" t="s">
        <v>1361</v>
      </c>
      <c r="G102" s="30">
        <v>6</v>
      </c>
      <c r="H102" s="26" t="s">
        <v>1348</v>
      </c>
      <c r="I102" s="30">
        <v>8</v>
      </c>
      <c r="J102" s="26">
        <v>2001</v>
      </c>
      <c r="K102" s="26" t="s">
        <v>270</v>
      </c>
      <c r="L102" s="30" t="s">
        <v>1409</v>
      </c>
      <c r="M102" s="271">
        <v>1502</v>
      </c>
      <c r="N102" s="271" t="s">
        <v>1709</v>
      </c>
      <c r="O102" s="271">
        <v>22</v>
      </c>
      <c r="P102" s="30">
        <v>7</v>
      </c>
      <c r="Q102" s="301" t="s">
        <v>1637</v>
      </c>
      <c r="R102" s="30"/>
      <c r="S102" s="30"/>
    </row>
    <row r="103" spans="1:19" x14ac:dyDescent="0.25">
      <c r="A103">
        <v>102</v>
      </c>
      <c r="B103" s="39">
        <v>340014685</v>
      </c>
      <c r="C103" s="39" t="s">
        <v>442</v>
      </c>
      <c r="D103" s="85" t="s">
        <v>441</v>
      </c>
      <c r="E103" s="30">
        <v>12</v>
      </c>
      <c r="F103" s="30" t="s">
        <v>1367</v>
      </c>
      <c r="G103" s="30">
        <v>7</v>
      </c>
      <c r="H103" s="26"/>
      <c r="I103" s="30">
        <v>8</v>
      </c>
      <c r="J103" s="26">
        <v>1992</v>
      </c>
      <c r="K103" s="26" t="s">
        <v>269</v>
      </c>
      <c r="L103" s="30" t="s">
        <v>1410</v>
      </c>
      <c r="M103" s="272">
        <v>1502</v>
      </c>
      <c r="N103" s="271" t="s">
        <v>1709</v>
      </c>
      <c r="O103" s="271">
        <v>22</v>
      </c>
      <c r="P103" s="30">
        <v>19</v>
      </c>
      <c r="Q103" s="301" t="s">
        <v>1637</v>
      </c>
      <c r="R103" s="30"/>
      <c r="S103" s="30"/>
    </row>
    <row r="104" spans="1:19" x14ac:dyDescent="0.25">
      <c r="A104">
        <v>103</v>
      </c>
      <c r="B104" s="39">
        <v>340059449</v>
      </c>
      <c r="C104" s="39" t="s">
        <v>446</v>
      </c>
      <c r="D104" s="85" t="s">
        <v>445</v>
      </c>
      <c r="E104" s="30">
        <v>9</v>
      </c>
      <c r="F104" s="30" t="s">
        <v>1359</v>
      </c>
      <c r="G104" s="30">
        <v>7</v>
      </c>
      <c r="H104" s="33"/>
      <c r="I104" s="30">
        <v>7</v>
      </c>
      <c r="J104" s="33">
        <v>2019</v>
      </c>
      <c r="K104" s="26" t="s">
        <v>269</v>
      </c>
      <c r="L104" s="30" t="s">
        <v>1411</v>
      </c>
      <c r="M104" s="271">
        <v>1502</v>
      </c>
      <c r="N104" s="271" t="s">
        <v>1709</v>
      </c>
      <c r="O104" s="271">
        <v>22</v>
      </c>
      <c r="P104" s="30">
        <v>6</v>
      </c>
      <c r="Q104" s="301" t="s">
        <v>1637</v>
      </c>
      <c r="R104" s="30"/>
      <c r="S104" s="30"/>
    </row>
    <row r="105" spans="1:19" x14ac:dyDescent="0.25">
      <c r="A105">
        <v>104</v>
      </c>
      <c r="B105" s="39" t="s">
        <v>449</v>
      </c>
      <c r="C105" s="27" t="s">
        <v>450</v>
      </c>
      <c r="D105" s="85" t="s">
        <v>448</v>
      </c>
      <c r="E105" s="30">
        <v>9</v>
      </c>
      <c r="F105" s="30" t="s">
        <v>1357</v>
      </c>
      <c r="G105" s="30">
        <v>7</v>
      </c>
      <c r="H105" s="89"/>
      <c r="I105" s="30">
        <v>7</v>
      </c>
      <c r="J105" s="79">
        <v>2021</v>
      </c>
      <c r="K105" s="89" t="s">
        <v>270</v>
      </c>
      <c r="L105" s="30" t="s">
        <v>1412</v>
      </c>
      <c r="M105" s="272">
        <v>1502</v>
      </c>
      <c r="N105" s="271" t="s">
        <v>1709</v>
      </c>
      <c r="O105" s="271">
        <v>22</v>
      </c>
      <c r="P105" s="30">
        <v>19</v>
      </c>
      <c r="Q105" s="301" t="s">
        <v>1637</v>
      </c>
      <c r="R105" s="30"/>
      <c r="S105" s="30"/>
    </row>
    <row r="106" spans="1:19" x14ac:dyDescent="0.25">
      <c r="A106">
        <v>105</v>
      </c>
      <c r="B106" s="90" t="s">
        <v>453</v>
      </c>
      <c r="C106" s="39" t="s">
        <v>454</v>
      </c>
      <c r="D106" s="85" t="s">
        <v>452</v>
      </c>
      <c r="E106" s="30">
        <v>11</v>
      </c>
      <c r="F106" s="30" t="s">
        <v>1352</v>
      </c>
      <c r="G106" s="30">
        <v>6</v>
      </c>
      <c r="H106" s="26" t="s">
        <v>1348</v>
      </c>
      <c r="I106" s="30">
        <v>8</v>
      </c>
      <c r="J106" s="26">
        <v>2008</v>
      </c>
      <c r="K106" s="26" t="s">
        <v>269</v>
      </c>
      <c r="L106" s="30" t="s">
        <v>1413</v>
      </c>
      <c r="M106" s="272">
        <v>1502</v>
      </c>
      <c r="N106" s="271" t="s">
        <v>1709</v>
      </c>
      <c r="O106" s="271">
        <v>33</v>
      </c>
      <c r="P106" s="30">
        <v>7</v>
      </c>
      <c r="Q106" s="301" t="s">
        <v>1637</v>
      </c>
      <c r="R106" s="30"/>
      <c r="S106" s="30"/>
    </row>
    <row r="107" spans="1:19" x14ac:dyDescent="0.25">
      <c r="A107">
        <v>106</v>
      </c>
      <c r="B107" s="39">
        <v>340060059</v>
      </c>
      <c r="C107" s="39" t="s">
        <v>457</v>
      </c>
      <c r="D107" s="85" t="s">
        <v>456</v>
      </c>
      <c r="E107" s="30">
        <v>9</v>
      </c>
      <c r="F107" s="30" t="s">
        <v>1356</v>
      </c>
      <c r="G107" s="30">
        <v>7</v>
      </c>
      <c r="H107" s="33"/>
      <c r="I107" s="30">
        <v>7</v>
      </c>
      <c r="J107" s="26">
        <v>2020</v>
      </c>
      <c r="K107" s="26" t="s">
        <v>269</v>
      </c>
      <c r="L107" s="30" t="s">
        <v>1414</v>
      </c>
      <c r="M107" s="271">
        <v>1502</v>
      </c>
      <c r="N107" s="271" t="s">
        <v>1709</v>
      </c>
      <c r="O107" s="271">
        <v>33</v>
      </c>
      <c r="P107" s="30">
        <v>6</v>
      </c>
      <c r="Q107" s="301" t="s">
        <v>1637</v>
      </c>
      <c r="R107" s="30"/>
      <c r="S107" s="30"/>
    </row>
    <row r="108" spans="1:19" x14ac:dyDescent="0.25">
      <c r="A108">
        <v>107</v>
      </c>
      <c r="B108" s="39" t="s">
        <v>460</v>
      </c>
      <c r="C108" s="27" t="s">
        <v>461</v>
      </c>
      <c r="D108" s="85" t="s">
        <v>459</v>
      </c>
      <c r="E108" s="30">
        <v>7</v>
      </c>
      <c r="F108" s="30" t="s">
        <v>1360</v>
      </c>
      <c r="G108" s="30">
        <v>7</v>
      </c>
      <c r="H108" s="89"/>
      <c r="I108" s="30">
        <v>6</v>
      </c>
      <c r="J108" s="79">
        <v>2016</v>
      </c>
      <c r="K108" s="89" t="s">
        <v>270</v>
      </c>
      <c r="L108" s="30" t="s">
        <v>1415</v>
      </c>
      <c r="M108" s="272">
        <v>1502</v>
      </c>
      <c r="N108" s="271" t="s">
        <v>1709</v>
      </c>
      <c r="O108" s="271">
        <v>33</v>
      </c>
      <c r="P108" s="30">
        <v>19</v>
      </c>
      <c r="Q108" s="301" t="s">
        <v>1637</v>
      </c>
      <c r="R108" s="30"/>
      <c r="S108" s="30"/>
    </row>
    <row r="109" spans="1:19" x14ac:dyDescent="0.25">
      <c r="A109">
        <v>108</v>
      </c>
      <c r="B109" s="92" t="s">
        <v>464</v>
      </c>
      <c r="C109" s="39" t="s">
        <v>465</v>
      </c>
      <c r="D109" s="44" t="s">
        <v>463</v>
      </c>
      <c r="E109" s="30">
        <v>11</v>
      </c>
      <c r="F109" s="30" t="s">
        <v>1354</v>
      </c>
      <c r="G109" s="30">
        <v>6</v>
      </c>
      <c r="H109" s="26" t="s">
        <v>1348</v>
      </c>
      <c r="I109" s="30">
        <v>8</v>
      </c>
      <c r="J109" s="26">
        <v>2009</v>
      </c>
      <c r="K109" s="26" t="s">
        <v>269</v>
      </c>
      <c r="L109" s="30" t="s">
        <v>1416</v>
      </c>
      <c r="M109" s="272">
        <v>1502</v>
      </c>
      <c r="N109" s="271" t="s">
        <v>1709</v>
      </c>
      <c r="O109" s="271">
        <v>44</v>
      </c>
      <c r="P109" s="30">
        <v>7</v>
      </c>
      <c r="Q109" s="301" t="s">
        <v>1637</v>
      </c>
      <c r="R109" s="30"/>
      <c r="S109" s="30"/>
    </row>
    <row r="110" spans="1:19" x14ac:dyDescent="0.25">
      <c r="A110">
        <v>109</v>
      </c>
      <c r="B110" s="39">
        <v>340059630</v>
      </c>
      <c r="C110" s="39" t="s">
        <v>468</v>
      </c>
      <c r="D110" s="85" t="s">
        <v>467</v>
      </c>
      <c r="E110" s="30">
        <v>9</v>
      </c>
      <c r="F110" s="30" t="s">
        <v>1359</v>
      </c>
      <c r="G110" s="30">
        <v>7</v>
      </c>
      <c r="H110" s="33"/>
      <c r="I110" s="30">
        <v>7</v>
      </c>
      <c r="J110" s="33">
        <v>2019</v>
      </c>
      <c r="K110" s="26" t="s">
        <v>270</v>
      </c>
      <c r="L110" s="30" t="s">
        <v>1417</v>
      </c>
      <c r="M110" s="271">
        <v>1502</v>
      </c>
      <c r="N110" s="271" t="s">
        <v>1709</v>
      </c>
      <c r="O110" s="271">
        <v>44</v>
      </c>
      <c r="P110" s="30">
        <v>6</v>
      </c>
      <c r="Q110" s="301" t="s">
        <v>1637</v>
      </c>
      <c r="R110" s="30"/>
      <c r="S110" s="30"/>
    </row>
    <row r="111" spans="1:19" x14ac:dyDescent="0.25">
      <c r="A111">
        <v>110</v>
      </c>
      <c r="B111" s="39">
        <v>340017150</v>
      </c>
      <c r="C111" s="39" t="s">
        <v>471</v>
      </c>
      <c r="D111" s="85" t="s">
        <v>470</v>
      </c>
      <c r="E111" s="30">
        <v>9</v>
      </c>
      <c r="F111" s="30" t="s">
        <v>1363</v>
      </c>
      <c r="G111" s="30">
        <v>7</v>
      </c>
      <c r="H111" s="26"/>
      <c r="I111" s="30">
        <v>3</v>
      </c>
      <c r="J111" s="26">
        <v>1982</v>
      </c>
      <c r="K111" s="26" t="s">
        <v>270</v>
      </c>
      <c r="L111" s="30" t="s">
        <v>1418</v>
      </c>
      <c r="M111" s="272">
        <v>1502</v>
      </c>
      <c r="N111" s="271" t="s">
        <v>1709</v>
      </c>
      <c r="O111" s="271">
        <v>44</v>
      </c>
      <c r="P111" s="30">
        <v>19</v>
      </c>
      <c r="Q111" s="301" t="s">
        <v>1637</v>
      </c>
      <c r="R111" s="30"/>
      <c r="S111" s="30"/>
    </row>
    <row r="112" spans="1:19" x14ac:dyDescent="0.25">
      <c r="A112">
        <v>111</v>
      </c>
      <c r="B112" s="275">
        <v>340058939</v>
      </c>
      <c r="C112" s="39" t="s">
        <v>474</v>
      </c>
      <c r="D112" s="78" t="s">
        <v>473</v>
      </c>
      <c r="E112" s="30">
        <v>9</v>
      </c>
      <c r="F112" s="30" t="s">
        <v>1355</v>
      </c>
      <c r="G112" s="30">
        <v>7</v>
      </c>
      <c r="H112" s="93"/>
      <c r="I112" s="30">
        <v>7</v>
      </c>
      <c r="J112" s="93">
        <v>2018</v>
      </c>
      <c r="K112" s="93" t="s">
        <v>270</v>
      </c>
      <c r="L112" s="30" t="s">
        <v>1419</v>
      </c>
      <c r="M112" s="272">
        <v>1502</v>
      </c>
      <c r="N112" s="271" t="s">
        <v>1709</v>
      </c>
      <c r="O112" s="271">
        <v>55</v>
      </c>
      <c r="P112" s="30">
        <v>6</v>
      </c>
      <c r="Q112" s="301" t="s">
        <v>1637</v>
      </c>
      <c r="R112" s="30"/>
      <c r="S112" s="30"/>
    </row>
    <row r="113" spans="1:19" x14ac:dyDescent="0.25">
      <c r="A113">
        <v>112</v>
      </c>
      <c r="B113" s="39" t="s">
        <v>477</v>
      </c>
      <c r="C113" s="27" t="s">
        <v>478</v>
      </c>
      <c r="D113" s="85" t="s">
        <v>476</v>
      </c>
      <c r="E113" s="30">
        <v>7</v>
      </c>
      <c r="F113" s="30" t="s">
        <v>1360</v>
      </c>
      <c r="G113" s="30">
        <v>7</v>
      </c>
      <c r="H113" s="89"/>
      <c r="I113" s="30">
        <v>6</v>
      </c>
      <c r="J113" s="79">
        <v>2017</v>
      </c>
      <c r="K113" s="89" t="s">
        <v>269</v>
      </c>
      <c r="L113" s="30" t="s">
        <v>1420</v>
      </c>
      <c r="M113" s="271">
        <v>1502</v>
      </c>
      <c r="N113" s="271" t="s">
        <v>1709</v>
      </c>
      <c r="O113" s="271">
        <v>55</v>
      </c>
      <c r="P113" s="30">
        <v>19</v>
      </c>
      <c r="Q113" s="301" t="s">
        <v>1637</v>
      </c>
      <c r="R113" s="30"/>
      <c r="S113" s="30"/>
    </row>
    <row r="114" spans="1:19" x14ac:dyDescent="0.25">
      <c r="A114">
        <v>113</v>
      </c>
      <c r="B114" s="39" t="s">
        <v>481</v>
      </c>
      <c r="C114" s="39" t="s">
        <v>482</v>
      </c>
      <c r="D114" s="85" t="s">
        <v>480</v>
      </c>
      <c r="E114" s="30">
        <v>12</v>
      </c>
      <c r="F114" s="30" t="s">
        <v>1362</v>
      </c>
      <c r="G114" s="30">
        <v>6</v>
      </c>
      <c r="H114" s="26" t="s">
        <v>1348</v>
      </c>
      <c r="I114" s="30">
        <v>9</v>
      </c>
      <c r="J114" s="79">
        <v>2017</v>
      </c>
      <c r="K114" s="89" t="s">
        <v>270</v>
      </c>
      <c r="L114" s="30" t="s">
        <v>1421</v>
      </c>
      <c r="M114" s="271">
        <v>1502</v>
      </c>
      <c r="N114" s="271" t="s">
        <v>1709</v>
      </c>
      <c r="O114" s="271">
        <v>66</v>
      </c>
      <c r="P114" s="30">
        <v>15</v>
      </c>
      <c r="Q114" s="301" t="s">
        <v>1637</v>
      </c>
      <c r="R114" s="30"/>
      <c r="S114" s="30"/>
    </row>
    <row r="115" spans="1:19" x14ac:dyDescent="0.25">
      <c r="A115">
        <v>114</v>
      </c>
      <c r="B115" s="39" t="s">
        <v>485</v>
      </c>
      <c r="C115" s="39" t="s">
        <v>486</v>
      </c>
      <c r="D115" s="85" t="s">
        <v>484</v>
      </c>
      <c r="E115" s="30">
        <v>12</v>
      </c>
      <c r="F115" s="30" t="s">
        <v>1368</v>
      </c>
      <c r="G115" s="30">
        <v>7</v>
      </c>
      <c r="H115" s="26"/>
      <c r="I115" s="30">
        <v>3</v>
      </c>
      <c r="J115" s="26">
        <v>1986</v>
      </c>
      <c r="K115" s="26" t="s">
        <v>269</v>
      </c>
      <c r="L115" s="30" t="s">
        <v>1422</v>
      </c>
      <c r="M115" s="271">
        <v>1502</v>
      </c>
      <c r="N115" s="271" t="s">
        <v>1709</v>
      </c>
      <c r="O115" s="271">
        <v>77</v>
      </c>
      <c r="P115" s="30">
        <v>5</v>
      </c>
      <c r="Q115" s="301" t="s">
        <v>1637</v>
      </c>
      <c r="R115" s="30"/>
      <c r="S115" s="30"/>
    </row>
    <row r="116" spans="1:19" x14ac:dyDescent="0.25">
      <c r="A116">
        <v>115</v>
      </c>
      <c r="B116" s="39">
        <v>340014684</v>
      </c>
      <c r="C116" s="39" t="s">
        <v>491</v>
      </c>
      <c r="D116" s="44" t="s">
        <v>490</v>
      </c>
      <c r="E116" s="30">
        <v>10</v>
      </c>
      <c r="F116" s="30" t="s">
        <v>1369</v>
      </c>
      <c r="G116" s="30">
        <v>7</v>
      </c>
      <c r="H116" s="26" t="s">
        <v>493</v>
      </c>
      <c r="I116" s="30">
        <v>3</v>
      </c>
      <c r="J116" s="26">
        <v>1989</v>
      </c>
      <c r="K116" s="26" t="s">
        <v>269</v>
      </c>
      <c r="L116" s="30" t="s">
        <v>1423</v>
      </c>
      <c r="M116" s="272">
        <v>1502</v>
      </c>
      <c r="N116" s="271" t="s">
        <v>1709</v>
      </c>
      <c r="O116" s="271">
        <v>77</v>
      </c>
      <c r="P116" s="30">
        <v>30</v>
      </c>
      <c r="Q116" s="301" t="s">
        <v>1637</v>
      </c>
      <c r="R116" s="30"/>
      <c r="S116" s="30"/>
    </row>
    <row r="117" spans="1:19" x14ac:dyDescent="0.25">
      <c r="A117">
        <v>116</v>
      </c>
      <c r="B117" s="39">
        <v>340018927</v>
      </c>
      <c r="C117" s="39" t="s">
        <v>496</v>
      </c>
      <c r="D117" s="44" t="s">
        <v>495</v>
      </c>
      <c r="E117" s="30">
        <v>9</v>
      </c>
      <c r="F117" s="30" t="s">
        <v>1370</v>
      </c>
      <c r="G117" s="30">
        <v>7</v>
      </c>
      <c r="H117" s="26" t="s">
        <v>397</v>
      </c>
      <c r="I117" s="30">
        <v>3</v>
      </c>
      <c r="J117" s="26">
        <v>2002</v>
      </c>
      <c r="K117" s="26" t="s">
        <v>269</v>
      </c>
      <c r="L117" s="30" t="s">
        <v>1424</v>
      </c>
      <c r="M117" s="271">
        <v>1502</v>
      </c>
      <c r="N117" s="271" t="s">
        <v>1709</v>
      </c>
      <c r="O117" s="271">
        <v>77</v>
      </c>
      <c r="P117" s="30">
        <v>4</v>
      </c>
      <c r="Q117" s="301" t="s">
        <v>1637</v>
      </c>
      <c r="R117" s="30"/>
      <c r="S117" s="30"/>
    </row>
    <row r="118" spans="1:19" x14ac:dyDescent="0.25">
      <c r="A118">
        <v>117</v>
      </c>
      <c r="B118" s="39">
        <v>340013490</v>
      </c>
      <c r="C118" s="39" t="s">
        <v>501</v>
      </c>
      <c r="D118" s="44" t="s">
        <v>500</v>
      </c>
      <c r="E118" s="30">
        <v>10</v>
      </c>
      <c r="F118" s="30" t="s">
        <v>1368</v>
      </c>
      <c r="G118" s="30">
        <v>7</v>
      </c>
      <c r="H118" s="26" t="s">
        <v>502</v>
      </c>
      <c r="I118" s="30">
        <v>3</v>
      </c>
      <c r="J118" s="26">
        <v>1991</v>
      </c>
      <c r="K118" s="26" t="s">
        <v>269</v>
      </c>
      <c r="L118" s="30" t="s">
        <v>1425</v>
      </c>
      <c r="M118" s="272">
        <v>1502</v>
      </c>
      <c r="N118" s="271" t="s">
        <v>1709</v>
      </c>
      <c r="O118" s="271">
        <v>77</v>
      </c>
      <c r="P118" s="30">
        <v>30</v>
      </c>
      <c r="Q118" s="301" t="s">
        <v>1637</v>
      </c>
      <c r="R118" s="30"/>
      <c r="S118" s="30"/>
    </row>
    <row r="119" spans="1:19" x14ac:dyDescent="0.25">
      <c r="A119">
        <v>118</v>
      </c>
      <c r="B119" s="39">
        <v>340019480</v>
      </c>
      <c r="C119" s="39" t="s">
        <v>505</v>
      </c>
      <c r="D119" s="44" t="s">
        <v>504</v>
      </c>
      <c r="E119" s="30">
        <v>8</v>
      </c>
      <c r="F119" s="30" t="s">
        <v>1352</v>
      </c>
      <c r="G119" s="30">
        <v>7</v>
      </c>
      <c r="H119" s="26" t="s">
        <v>506</v>
      </c>
      <c r="I119" s="30">
        <v>3</v>
      </c>
      <c r="J119" s="26">
        <v>1993</v>
      </c>
      <c r="K119" s="26" t="s">
        <v>269</v>
      </c>
      <c r="L119" s="30" t="s">
        <v>1426</v>
      </c>
      <c r="M119" s="271">
        <v>1502</v>
      </c>
      <c r="N119" s="271" t="s">
        <v>1709</v>
      </c>
      <c r="O119" s="271">
        <v>77</v>
      </c>
      <c r="P119" s="30">
        <v>30</v>
      </c>
      <c r="Q119" s="301" t="s">
        <v>1637</v>
      </c>
      <c r="R119" s="30"/>
      <c r="S119" s="30"/>
    </row>
    <row r="120" spans="1:19" x14ac:dyDescent="0.25">
      <c r="A120">
        <v>119</v>
      </c>
      <c r="B120" s="4">
        <v>340053023</v>
      </c>
      <c r="C120" s="39" t="s">
        <v>509</v>
      </c>
      <c r="D120" s="44" t="s">
        <v>508</v>
      </c>
      <c r="E120" s="30">
        <v>8</v>
      </c>
      <c r="F120" s="30" t="s">
        <v>1364</v>
      </c>
      <c r="G120" s="30">
        <v>7</v>
      </c>
      <c r="H120" s="26" t="s">
        <v>510</v>
      </c>
      <c r="I120" s="30">
        <v>3</v>
      </c>
      <c r="J120" s="26">
        <v>2000</v>
      </c>
      <c r="K120" s="26" t="s">
        <v>270</v>
      </c>
      <c r="L120" s="30" t="s">
        <v>1427</v>
      </c>
      <c r="M120" s="272">
        <v>1502</v>
      </c>
      <c r="N120" s="271" t="s">
        <v>1709</v>
      </c>
      <c r="O120" s="271">
        <v>77</v>
      </c>
      <c r="P120" s="30">
        <v>30</v>
      </c>
      <c r="Q120" s="301" t="s">
        <v>1637</v>
      </c>
      <c r="R120" s="30"/>
      <c r="S120" s="30"/>
    </row>
    <row r="121" spans="1:19" x14ac:dyDescent="0.25">
      <c r="A121">
        <v>120</v>
      </c>
      <c r="B121" s="4" t="s">
        <v>513</v>
      </c>
      <c r="C121" s="39" t="s">
        <v>514</v>
      </c>
      <c r="D121" s="44" t="s">
        <v>512</v>
      </c>
      <c r="E121" s="30">
        <v>11</v>
      </c>
      <c r="F121" s="30" t="s">
        <v>1354</v>
      </c>
      <c r="G121" s="30">
        <v>7</v>
      </c>
      <c r="H121" s="26" t="s">
        <v>515</v>
      </c>
      <c r="I121" s="30">
        <v>8</v>
      </c>
      <c r="J121" s="26">
        <v>2004</v>
      </c>
      <c r="K121" s="26" t="s">
        <v>270</v>
      </c>
      <c r="L121" s="30" t="s">
        <v>1428</v>
      </c>
      <c r="M121" s="271">
        <v>1502</v>
      </c>
      <c r="N121" s="271" t="s">
        <v>1709</v>
      </c>
      <c r="O121" s="271">
        <v>77</v>
      </c>
      <c r="P121" s="30">
        <v>30</v>
      </c>
      <c r="Q121" s="301" t="s">
        <v>1637</v>
      </c>
      <c r="R121" s="30"/>
      <c r="S121" s="30"/>
    </row>
    <row r="122" spans="1:19" x14ac:dyDescent="0.25">
      <c r="A122">
        <v>121</v>
      </c>
      <c r="B122" s="276">
        <v>340019570</v>
      </c>
      <c r="C122" s="277" t="s">
        <v>518</v>
      </c>
      <c r="D122" s="56" t="s">
        <v>517</v>
      </c>
      <c r="E122" s="30">
        <v>8</v>
      </c>
      <c r="F122" s="30" t="s">
        <v>1354</v>
      </c>
      <c r="G122" s="30">
        <v>7</v>
      </c>
      <c r="H122" s="26" t="s">
        <v>519</v>
      </c>
      <c r="I122" s="30">
        <v>3</v>
      </c>
      <c r="J122" s="98">
        <v>1996</v>
      </c>
      <c r="K122" s="98" t="s">
        <v>269</v>
      </c>
      <c r="L122" s="30" t="s">
        <v>1429</v>
      </c>
      <c r="M122" s="272">
        <v>1502</v>
      </c>
      <c r="N122" s="271" t="s">
        <v>1709</v>
      </c>
      <c r="O122" s="271">
        <v>77</v>
      </c>
      <c r="P122" s="30">
        <v>30</v>
      </c>
      <c r="Q122" s="301" t="s">
        <v>1637</v>
      </c>
      <c r="R122" s="30"/>
      <c r="S122" s="30"/>
    </row>
    <row r="123" spans="1:19" x14ac:dyDescent="0.25">
      <c r="A123">
        <v>122</v>
      </c>
      <c r="B123" s="34">
        <v>340014248</v>
      </c>
      <c r="C123" s="34" t="s">
        <v>539</v>
      </c>
      <c r="D123" s="32" t="s">
        <v>538</v>
      </c>
      <c r="E123" s="30">
        <v>14</v>
      </c>
      <c r="F123" s="30" t="s">
        <v>1371</v>
      </c>
      <c r="G123" s="30">
        <v>2</v>
      </c>
      <c r="H123" s="33"/>
      <c r="I123" s="30">
        <v>8</v>
      </c>
      <c r="J123" s="33">
        <v>1992</v>
      </c>
      <c r="K123" s="33" t="s">
        <v>269</v>
      </c>
      <c r="L123" s="30" t="s">
        <v>1430</v>
      </c>
      <c r="M123" s="271">
        <v>1503</v>
      </c>
      <c r="N123" s="271" t="s">
        <v>1709</v>
      </c>
      <c r="O123" s="271" t="s">
        <v>1708</v>
      </c>
      <c r="P123" s="30">
        <v>1</v>
      </c>
      <c r="Q123" s="301" t="s">
        <v>1637</v>
      </c>
      <c r="R123" s="30"/>
      <c r="S123" s="30"/>
    </row>
    <row r="124" spans="1:19" x14ac:dyDescent="0.25">
      <c r="A124">
        <v>123</v>
      </c>
      <c r="B124" s="39">
        <v>340016219</v>
      </c>
      <c r="C124" s="39" t="s">
        <v>543</v>
      </c>
      <c r="D124" s="78" t="s">
        <v>542</v>
      </c>
      <c r="E124" s="30">
        <v>12</v>
      </c>
      <c r="F124" s="30" t="s">
        <v>1372</v>
      </c>
      <c r="G124" s="30">
        <v>4</v>
      </c>
      <c r="H124" s="26"/>
      <c r="I124" s="30">
        <v>7</v>
      </c>
      <c r="J124" s="26">
        <v>2001</v>
      </c>
      <c r="K124" s="26" t="s">
        <v>270</v>
      </c>
      <c r="L124" s="30" t="s">
        <v>1431</v>
      </c>
      <c r="M124" s="271">
        <v>1503</v>
      </c>
      <c r="N124" s="271" t="s">
        <v>1709</v>
      </c>
      <c r="O124" s="271">
        <v>11</v>
      </c>
      <c r="P124" s="30">
        <v>1</v>
      </c>
      <c r="Q124" s="301" t="s">
        <v>1637</v>
      </c>
      <c r="R124" s="30"/>
      <c r="S124" s="30"/>
    </row>
    <row r="125" spans="1:19" x14ac:dyDescent="0.25">
      <c r="A125">
        <v>124</v>
      </c>
      <c r="B125" s="39">
        <v>340059361</v>
      </c>
      <c r="C125" s="39" t="s">
        <v>547</v>
      </c>
      <c r="D125" s="78" t="s">
        <v>546</v>
      </c>
      <c r="E125" s="30">
        <v>9</v>
      </c>
      <c r="F125" s="30" t="s">
        <v>1373</v>
      </c>
      <c r="G125" s="30">
        <v>7</v>
      </c>
      <c r="H125" s="26"/>
      <c r="I125" s="30">
        <v>8</v>
      </c>
      <c r="J125" s="26">
        <v>2016</v>
      </c>
      <c r="K125" s="26" t="s">
        <v>269</v>
      </c>
      <c r="L125" s="30" t="s">
        <v>1432</v>
      </c>
      <c r="M125" s="271">
        <v>1503</v>
      </c>
      <c r="N125" s="271" t="s">
        <v>1709</v>
      </c>
      <c r="O125" s="271">
        <v>11</v>
      </c>
      <c r="P125" s="30">
        <v>19</v>
      </c>
      <c r="Q125" s="301" t="s">
        <v>1637</v>
      </c>
      <c r="R125" s="30"/>
      <c r="S125" s="30"/>
    </row>
    <row r="126" spans="1:19" x14ac:dyDescent="0.25">
      <c r="A126">
        <v>125</v>
      </c>
      <c r="B126" s="39">
        <v>340055841</v>
      </c>
      <c r="C126" s="39" t="s">
        <v>551</v>
      </c>
      <c r="D126" s="78" t="s">
        <v>550</v>
      </c>
      <c r="E126" s="30">
        <v>11</v>
      </c>
      <c r="F126" s="30" t="s">
        <v>1356</v>
      </c>
      <c r="G126" s="30">
        <v>6</v>
      </c>
      <c r="H126" s="26" t="s">
        <v>1348</v>
      </c>
      <c r="I126" s="30">
        <v>7</v>
      </c>
      <c r="J126" s="26">
        <v>2011</v>
      </c>
      <c r="K126" s="26" t="s">
        <v>270</v>
      </c>
      <c r="L126" s="30" t="s">
        <v>1433</v>
      </c>
      <c r="M126" s="271">
        <v>1503</v>
      </c>
      <c r="N126" s="271" t="s">
        <v>1709</v>
      </c>
      <c r="O126" s="271">
        <v>22</v>
      </c>
      <c r="P126" s="30">
        <v>6</v>
      </c>
      <c r="Q126" s="301" t="s">
        <v>1637</v>
      </c>
      <c r="R126" s="30"/>
      <c r="S126" s="30"/>
    </row>
    <row r="127" spans="1:19" x14ac:dyDescent="0.25">
      <c r="A127">
        <v>126</v>
      </c>
      <c r="B127" s="39">
        <v>340053022</v>
      </c>
      <c r="C127" s="39" t="s">
        <v>553</v>
      </c>
      <c r="D127" s="78" t="s">
        <v>552</v>
      </c>
      <c r="E127" s="30">
        <v>6</v>
      </c>
      <c r="F127" s="30" t="s">
        <v>1361</v>
      </c>
      <c r="G127" s="30">
        <v>7</v>
      </c>
      <c r="H127" s="39"/>
      <c r="I127" s="30">
        <v>3</v>
      </c>
      <c r="J127" s="39" t="s">
        <v>385</v>
      </c>
      <c r="K127" s="39" t="s">
        <v>269</v>
      </c>
      <c r="L127" s="30" t="s">
        <v>1434</v>
      </c>
      <c r="M127" s="271">
        <v>1503</v>
      </c>
      <c r="N127" s="271" t="s">
        <v>1709</v>
      </c>
      <c r="O127" s="271">
        <v>22</v>
      </c>
      <c r="P127" s="30">
        <v>19</v>
      </c>
      <c r="Q127" s="301" t="s">
        <v>1637</v>
      </c>
      <c r="R127" s="30"/>
      <c r="S127" s="30"/>
    </row>
    <row r="128" spans="1:19" x14ac:dyDescent="0.25">
      <c r="A128">
        <v>127</v>
      </c>
      <c r="B128" s="39">
        <v>340011053</v>
      </c>
      <c r="C128" s="39" t="s">
        <v>556</v>
      </c>
      <c r="D128" s="78" t="s">
        <v>555</v>
      </c>
      <c r="E128" s="30">
        <v>12</v>
      </c>
      <c r="F128" s="30" t="s">
        <v>1371</v>
      </c>
      <c r="G128" s="30">
        <v>6</v>
      </c>
      <c r="H128" s="26" t="s">
        <v>1348</v>
      </c>
      <c r="I128" s="30">
        <v>8</v>
      </c>
      <c r="J128" s="26">
        <v>2010</v>
      </c>
      <c r="K128" s="26" t="s">
        <v>269</v>
      </c>
      <c r="L128" s="30" t="s">
        <v>1435</v>
      </c>
      <c r="M128" s="271">
        <v>1503</v>
      </c>
      <c r="N128" s="271" t="s">
        <v>1709</v>
      </c>
      <c r="O128" s="271">
        <v>33</v>
      </c>
      <c r="P128" s="30">
        <v>7</v>
      </c>
      <c r="Q128" s="301" t="s">
        <v>1637</v>
      </c>
      <c r="R128" s="30"/>
      <c r="S128" s="30"/>
    </row>
    <row r="129" spans="1:19" x14ac:dyDescent="0.25">
      <c r="A129">
        <v>128</v>
      </c>
      <c r="B129" s="39" t="s">
        <v>559</v>
      </c>
      <c r="C129" s="39" t="s">
        <v>560</v>
      </c>
      <c r="D129" s="44" t="s">
        <v>558</v>
      </c>
      <c r="E129" s="30">
        <v>11</v>
      </c>
      <c r="F129" s="30" t="s">
        <v>1356</v>
      </c>
      <c r="G129" s="30">
        <v>6</v>
      </c>
      <c r="H129" s="26" t="s">
        <v>1348</v>
      </c>
      <c r="I129" s="30">
        <v>8</v>
      </c>
      <c r="J129" s="26">
        <v>2009</v>
      </c>
      <c r="K129" s="26" t="s">
        <v>269</v>
      </c>
      <c r="L129" s="30" t="s">
        <v>1436</v>
      </c>
      <c r="M129" s="271">
        <v>1503</v>
      </c>
      <c r="N129" s="271" t="s">
        <v>1709</v>
      </c>
      <c r="O129" s="271">
        <v>44</v>
      </c>
      <c r="P129" s="30">
        <v>7</v>
      </c>
      <c r="Q129" s="301" t="s">
        <v>1637</v>
      </c>
      <c r="R129" s="30"/>
      <c r="S129" s="30"/>
    </row>
    <row r="130" spans="1:19" x14ac:dyDescent="0.25">
      <c r="A130">
        <v>129</v>
      </c>
      <c r="B130" s="39">
        <v>340059633</v>
      </c>
      <c r="C130" s="39" t="s">
        <v>563</v>
      </c>
      <c r="D130" s="24" t="s">
        <v>562</v>
      </c>
      <c r="E130" s="30">
        <v>9</v>
      </c>
      <c r="F130" s="30" t="s">
        <v>1359</v>
      </c>
      <c r="G130" s="30">
        <v>7</v>
      </c>
      <c r="H130" s="39"/>
      <c r="I130" s="30">
        <v>7</v>
      </c>
      <c r="J130" s="27" t="s">
        <v>262</v>
      </c>
      <c r="K130" s="39" t="s">
        <v>269</v>
      </c>
      <c r="L130" s="30" t="s">
        <v>1437</v>
      </c>
      <c r="M130" s="271">
        <v>1503</v>
      </c>
      <c r="N130" s="271" t="s">
        <v>1709</v>
      </c>
      <c r="O130" s="271">
        <v>44</v>
      </c>
      <c r="P130" s="30">
        <v>6</v>
      </c>
      <c r="Q130" s="301" t="s">
        <v>1637</v>
      </c>
      <c r="R130" s="30"/>
      <c r="S130" s="30"/>
    </row>
    <row r="131" spans="1:19" x14ac:dyDescent="0.25">
      <c r="A131">
        <v>130</v>
      </c>
      <c r="B131" s="39" t="s">
        <v>566</v>
      </c>
      <c r="C131" s="39" t="s">
        <v>567</v>
      </c>
      <c r="D131" s="85" t="s">
        <v>565</v>
      </c>
      <c r="E131" s="30">
        <v>11</v>
      </c>
      <c r="F131" s="30" t="s">
        <v>1356</v>
      </c>
      <c r="G131" s="30">
        <v>6</v>
      </c>
      <c r="H131" s="26" t="s">
        <v>1348</v>
      </c>
      <c r="I131" s="30">
        <v>8</v>
      </c>
      <c r="J131" s="26">
        <v>2012</v>
      </c>
      <c r="K131" s="26" t="s">
        <v>270</v>
      </c>
      <c r="L131" s="30" t="s">
        <v>1438</v>
      </c>
      <c r="M131" s="271">
        <v>1503</v>
      </c>
      <c r="N131" s="271" t="s">
        <v>1709</v>
      </c>
      <c r="O131" s="271">
        <v>55</v>
      </c>
      <c r="P131" s="30">
        <v>7</v>
      </c>
      <c r="Q131" s="301" t="s">
        <v>1637</v>
      </c>
      <c r="R131" s="30"/>
      <c r="S131" s="30"/>
    </row>
    <row r="132" spans="1:19" x14ac:dyDescent="0.25">
      <c r="A132">
        <v>131</v>
      </c>
      <c r="B132" s="39" t="s">
        <v>570</v>
      </c>
      <c r="C132" s="39" t="s">
        <v>571</v>
      </c>
      <c r="D132" s="85" t="s">
        <v>569</v>
      </c>
      <c r="E132" s="30">
        <v>9</v>
      </c>
      <c r="F132" s="30" t="s">
        <v>1356</v>
      </c>
      <c r="G132" s="30">
        <v>7</v>
      </c>
      <c r="H132" s="26"/>
      <c r="I132" s="30">
        <v>7</v>
      </c>
      <c r="J132" s="26">
        <v>2020</v>
      </c>
      <c r="K132" s="26" t="s">
        <v>270</v>
      </c>
      <c r="L132" s="30" t="s">
        <v>1439</v>
      </c>
      <c r="M132" s="271">
        <v>1503</v>
      </c>
      <c r="N132" s="271" t="s">
        <v>1709</v>
      </c>
      <c r="O132" s="271">
        <v>55</v>
      </c>
      <c r="P132" s="30">
        <v>6</v>
      </c>
      <c r="Q132" s="301" t="s">
        <v>1637</v>
      </c>
      <c r="R132" s="30"/>
      <c r="S132" s="30"/>
    </row>
    <row r="133" spans="1:19" x14ac:dyDescent="0.25">
      <c r="A133">
        <v>132</v>
      </c>
      <c r="B133" s="39">
        <v>340060496</v>
      </c>
      <c r="C133" s="27" t="s">
        <v>574</v>
      </c>
      <c r="D133" s="78" t="s">
        <v>573</v>
      </c>
      <c r="E133" s="30">
        <v>9</v>
      </c>
      <c r="F133" s="30" t="s">
        <v>1357</v>
      </c>
      <c r="G133" s="30">
        <v>7</v>
      </c>
      <c r="H133" s="26"/>
      <c r="I133" s="30">
        <v>7</v>
      </c>
      <c r="J133" s="26">
        <v>2021</v>
      </c>
      <c r="K133" s="26" t="s">
        <v>269</v>
      </c>
      <c r="L133" s="30" t="s">
        <v>1440</v>
      </c>
      <c r="M133" s="271">
        <v>1503</v>
      </c>
      <c r="N133" s="271" t="s">
        <v>1709</v>
      </c>
      <c r="O133" s="271">
        <v>55</v>
      </c>
      <c r="P133" s="30">
        <v>19</v>
      </c>
      <c r="Q133" s="301" t="s">
        <v>1637</v>
      </c>
      <c r="R133" s="30"/>
      <c r="S133" s="30"/>
    </row>
    <row r="134" spans="1:19" x14ac:dyDescent="0.25">
      <c r="A134">
        <v>133</v>
      </c>
      <c r="B134" s="39">
        <v>340017338</v>
      </c>
      <c r="C134" s="39" t="s">
        <v>577</v>
      </c>
      <c r="D134" s="78" t="s">
        <v>576</v>
      </c>
      <c r="E134" s="30">
        <v>12</v>
      </c>
      <c r="F134" s="30" t="s">
        <v>1374</v>
      </c>
      <c r="G134" s="30">
        <v>6</v>
      </c>
      <c r="H134" s="26" t="s">
        <v>1348</v>
      </c>
      <c r="I134" s="30">
        <v>7</v>
      </c>
      <c r="J134" s="26">
        <v>2004</v>
      </c>
      <c r="K134" s="26" t="s">
        <v>270</v>
      </c>
      <c r="L134" s="30" t="s">
        <v>1441</v>
      </c>
      <c r="M134" s="271">
        <v>1503</v>
      </c>
      <c r="N134" s="271" t="s">
        <v>1709</v>
      </c>
      <c r="O134" s="271">
        <v>66</v>
      </c>
      <c r="P134" s="30">
        <v>15</v>
      </c>
      <c r="Q134" s="301" t="s">
        <v>1637</v>
      </c>
      <c r="R134" s="30"/>
      <c r="S134" s="30"/>
    </row>
    <row r="135" spans="1:19" x14ac:dyDescent="0.25">
      <c r="A135">
        <v>134</v>
      </c>
      <c r="B135" s="39">
        <v>340060588</v>
      </c>
      <c r="C135" s="27" t="s">
        <v>581</v>
      </c>
      <c r="D135" s="78" t="s">
        <v>580</v>
      </c>
      <c r="E135" s="30">
        <v>9</v>
      </c>
      <c r="F135" s="30" t="s">
        <v>1357</v>
      </c>
      <c r="G135" s="30">
        <v>7</v>
      </c>
      <c r="H135" s="26"/>
      <c r="I135" s="30">
        <v>7</v>
      </c>
      <c r="J135" s="26">
        <v>2021</v>
      </c>
      <c r="K135" s="26" t="s">
        <v>270</v>
      </c>
      <c r="L135" s="30" t="s">
        <v>1442</v>
      </c>
      <c r="M135" s="271">
        <v>1503</v>
      </c>
      <c r="N135" s="271" t="s">
        <v>1709</v>
      </c>
      <c r="O135" s="271">
        <v>66</v>
      </c>
      <c r="P135" s="30">
        <v>19</v>
      </c>
      <c r="Q135" s="301" t="s">
        <v>1637</v>
      </c>
      <c r="R135" s="30"/>
      <c r="S135" s="30"/>
    </row>
    <row r="136" spans="1:19" x14ac:dyDescent="0.25">
      <c r="A136">
        <v>135</v>
      </c>
      <c r="B136" s="39">
        <v>340015574</v>
      </c>
      <c r="C136" s="39" t="s">
        <v>584</v>
      </c>
      <c r="D136" s="24" t="s">
        <v>583</v>
      </c>
      <c r="E136" s="30">
        <v>10</v>
      </c>
      <c r="F136" s="30" t="s">
        <v>1363</v>
      </c>
      <c r="G136" s="30">
        <v>7</v>
      </c>
      <c r="H136" s="26" t="s">
        <v>585</v>
      </c>
      <c r="I136" s="30">
        <v>8</v>
      </c>
      <c r="J136" s="26">
        <v>2020</v>
      </c>
      <c r="K136" s="26" t="s">
        <v>269</v>
      </c>
      <c r="L136" s="30" t="s">
        <v>1443</v>
      </c>
      <c r="M136" s="271">
        <v>1503</v>
      </c>
      <c r="N136" s="271" t="s">
        <v>1709</v>
      </c>
      <c r="O136" s="271">
        <v>77</v>
      </c>
      <c r="P136" s="30">
        <v>4</v>
      </c>
      <c r="Q136" s="301" t="s">
        <v>1637</v>
      </c>
      <c r="R136" s="30"/>
      <c r="S136" s="30"/>
    </row>
    <row r="137" spans="1:19" x14ac:dyDescent="0.25">
      <c r="A137">
        <v>136</v>
      </c>
      <c r="B137" s="39">
        <v>340018883</v>
      </c>
      <c r="C137" s="39" t="s">
        <v>588</v>
      </c>
      <c r="D137" s="24" t="s">
        <v>587</v>
      </c>
      <c r="E137" s="30">
        <v>10</v>
      </c>
      <c r="F137" s="30" t="s">
        <v>1364</v>
      </c>
      <c r="G137" s="30">
        <v>7</v>
      </c>
      <c r="H137" s="26" t="s">
        <v>589</v>
      </c>
      <c r="I137" s="30">
        <v>8</v>
      </c>
      <c r="J137" s="39" t="s">
        <v>262</v>
      </c>
      <c r="K137" s="39" t="s">
        <v>269</v>
      </c>
      <c r="L137" s="30" t="s">
        <v>1444</v>
      </c>
      <c r="M137" s="271">
        <v>1503</v>
      </c>
      <c r="N137" s="271" t="s">
        <v>1709</v>
      </c>
      <c r="O137" s="271">
        <v>77</v>
      </c>
      <c r="P137" s="30">
        <v>4</v>
      </c>
      <c r="Q137" s="301" t="s">
        <v>1637</v>
      </c>
      <c r="R137" s="30"/>
      <c r="S137" s="30"/>
    </row>
    <row r="138" spans="1:19" x14ac:dyDescent="0.25">
      <c r="A138">
        <v>137</v>
      </c>
      <c r="B138" s="39" t="s">
        <v>592</v>
      </c>
      <c r="C138" s="39" t="s">
        <v>593</v>
      </c>
      <c r="D138" s="44" t="s">
        <v>591</v>
      </c>
      <c r="E138" s="30">
        <v>10</v>
      </c>
      <c r="F138" s="30" t="s">
        <v>1365</v>
      </c>
      <c r="G138" s="30">
        <v>7</v>
      </c>
      <c r="H138" s="39" t="s">
        <v>594</v>
      </c>
      <c r="I138" s="30">
        <v>8</v>
      </c>
      <c r="J138" s="26">
        <v>2018</v>
      </c>
      <c r="K138" s="26" t="s">
        <v>269</v>
      </c>
      <c r="L138" s="30" t="s">
        <v>1445</v>
      </c>
      <c r="M138" s="271">
        <v>1503</v>
      </c>
      <c r="N138" s="271" t="s">
        <v>1709</v>
      </c>
      <c r="O138" s="271">
        <v>77</v>
      </c>
      <c r="P138" s="30">
        <v>4</v>
      </c>
      <c r="Q138" s="301" t="s">
        <v>1637</v>
      </c>
      <c r="R138" s="30"/>
      <c r="S138" s="30"/>
    </row>
    <row r="139" spans="1:19" x14ac:dyDescent="0.25">
      <c r="A139">
        <v>138</v>
      </c>
      <c r="B139" s="27" t="s">
        <v>597</v>
      </c>
      <c r="C139" s="39" t="s">
        <v>598</v>
      </c>
      <c r="D139" s="24" t="s">
        <v>596</v>
      </c>
      <c r="E139" s="30">
        <v>10</v>
      </c>
      <c r="F139" s="30" t="s">
        <v>1372</v>
      </c>
      <c r="G139" s="30">
        <v>7</v>
      </c>
      <c r="H139" s="26" t="s">
        <v>599</v>
      </c>
      <c r="I139" s="30">
        <v>3</v>
      </c>
      <c r="J139" s="26">
        <v>1986</v>
      </c>
      <c r="K139" s="26" t="s">
        <v>269</v>
      </c>
      <c r="L139" s="30" t="s">
        <v>1446</v>
      </c>
      <c r="M139" s="271">
        <v>1503</v>
      </c>
      <c r="N139" s="271" t="s">
        <v>1709</v>
      </c>
      <c r="O139" s="271">
        <v>77</v>
      </c>
      <c r="P139" s="30">
        <v>4</v>
      </c>
      <c r="Q139" s="301" t="s">
        <v>1637</v>
      </c>
      <c r="R139" s="30"/>
      <c r="S139" s="30"/>
    </row>
    <row r="140" spans="1:19" x14ac:dyDescent="0.25">
      <c r="A140">
        <v>139</v>
      </c>
      <c r="B140" s="39">
        <v>340056655</v>
      </c>
      <c r="C140" s="39" t="s">
        <v>602</v>
      </c>
      <c r="D140" s="44" t="s">
        <v>601</v>
      </c>
      <c r="E140" s="30">
        <v>6</v>
      </c>
      <c r="F140" s="30" t="s">
        <v>1362</v>
      </c>
      <c r="G140" s="30">
        <v>7</v>
      </c>
      <c r="H140" s="26" t="s">
        <v>603</v>
      </c>
      <c r="I140" s="30">
        <v>3</v>
      </c>
      <c r="J140" s="26">
        <v>1985</v>
      </c>
      <c r="K140" s="26" t="s">
        <v>269</v>
      </c>
      <c r="L140" s="30" t="s">
        <v>1447</v>
      </c>
      <c r="M140" s="271">
        <v>1503</v>
      </c>
      <c r="N140" s="271" t="s">
        <v>1709</v>
      </c>
      <c r="O140" s="271">
        <v>77</v>
      </c>
      <c r="P140" s="30">
        <v>30</v>
      </c>
      <c r="Q140" s="301" t="s">
        <v>1637</v>
      </c>
      <c r="R140" s="30"/>
      <c r="S140" s="30"/>
    </row>
    <row r="141" spans="1:19" x14ac:dyDescent="0.25">
      <c r="A141">
        <v>140</v>
      </c>
      <c r="B141" s="39">
        <v>340020056</v>
      </c>
      <c r="C141" s="39" t="s">
        <v>611</v>
      </c>
      <c r="D141" s="85" t="s">
        <v>610</v>
      </c>
      <c r="E141" s="30">
        <v>12</v>
      </c>
      <c r="F141" s="30" t="s">
        <v>1375</v>
      </c>
      <c r="G141" s="30">
        <v>7</v>
      </c>
      <c r="H141" s="39"/>
      <c r="I141" s="30">
        <v>7</v>
      </c>
      <c r="J141" s="39" t="s">
        <v>253</v>
      </c>
      <c r="K141" s="39" t="s">
        <v>269</v>
      </c>
      <c r="L141" s="30" t="s">
        <v>1448</v>
      </c>
      <c r="M141" s="271">
        <v>1503</v>
      </c>
      <c r="N141" s="271" t="s">
        <v>1709</v>
      </c>
      <c r="O141" s="271">
        <v>88</v>
      </c>
      <c r="P141" s="30">
        <v>28</v>
      </c>
      <c r="Q141" s="301" t="s">
        <v>1637</v>
      </c>
      <c r="R141" s="30"/>
      <c r="S141" s="30"/>
    </row>
    <row r="142" spans="1:19" x14ac:dyDescent="0.25">
      <c r="A142">
        <v>141</v>
      </c>
      <c r="B142" s="39">
        <v>340015473</v>
      </c>
      <c r="C142" s="39" t="s">
        <v>617</v>
      </c>
      <c r="D142" s="78" t="s">
        <v>616</v>
      </c>
      <c r="E142" s="30">
        <v>13</v>
      </c>
      <c r="F142" s="30" t="s">
        <v>1376</v>
      </c>
      <c r="G142" s="30">
        <v>2</v>
      </c>
      <c r="H142" s="26" t="s">
        <v>1349</v>
      </c>
      <c r="I142" s="30">
        <v>9</v>
      </c>
      <c r="J142" s="26">
        <v>2011</v>
      </c>
      <c r="K142" s="26" t="s">
        <v>269</v>
      </c>
      <c r="L142" s="30" t="s">
        <v>1449</v>
      </c>
      <c r="M142" s="272">
        <v>1504</v>
      </c>
      <c r="N142" s="271" t="s">
        <v>1709</v>
      </c>
      <c r="O142" s="272" t="s">
        <v>1708</v>
      </c>
      <c r="P142" s="30">
        <v>1</v>
      </c>
      <c r="Q142" s="301" t="s">
        <v>1637</v>
      </c>
      <c r="R142" s="30"/>
      <c r="S142" s="30"/>
    </row>
    <row r="143" spans="1:19" x14ac:dyDescent="0.25">
      <c r="A143">
        <v>142</v>
      </c>
      <c r="B143" s="39">
        <v>340017522</v>
      </c>
      <c r="C143" s="39" t="s">
        <v>622</v>
      </c>
      <c r="D143" s="78" t="s">
        <v>621</v>
      </c>
      <c r="E143" s="30">
        <v>11</v>
      </c>
      <c r="F143" s="30" t="s">
        <v>1363</v>
      </c>
      <c r="G143" s="30">
        <v>4</v>
      </c>
      <c r="H143" s="26" t="s">
        <v>1349</v>
      </c>
      <c r="I143" s="30">
        <v>9</v>
      </c>
      <c r="J143" s="26">
        <v>2016</v>
      </c>
      <c r="K143" s="26" t="s">
        <v>269</v>
      </c>
      <c r="L143" s="30" t="s">
        <v>1450</v>
      </c>
      <c r="M143" s="272">
        <v>1504</v>
      </c>
      <c r="N143" s="271" t="s">
        <v>1709</v>
      </c>
      <c r="O143" s="271">
        <v>11</v>
      </c>
      <c r="P143" s="30">
        <v>1</v>
      </c>
      <c r="Q143" s="301" t="s">
        <v>1637</v>
      </c>
      <c r="R143" s="30"/>
      <c r="S143" s="30"/>
    </row>
    <row r="144" spans="1:19" x14ac:dyDescent="0.25">
      <c r="A144">
        <v>143</v>
      </c>
      <c r="B144" s="123" t="s">
        <v>625</v>
      </c>
      <c r="C144" s="34" t="s">
        <v>626</v>
      </c>
      <c r="D144" s="44" t="s">
        <v>624</v>
      </c>
      <c r="E144" s="30">
        <v>7</v>
      </c>
      <c r="F144" s="30" t="s">
        <v>1366</v>
      </c>
      <c r="G144" s="30">
        <v>7</v>
      </c>
      <c r="H144" s="26" t="s">
        <v>627</v>
      </c>
      <c r="I144" s="30">
        <v>3</v>
      </c>
      <c r="J144" s="33">
        <v>1999</v>
      </c>
      <c r="K144" s="62" t="s">
        <v>270</v>
      </c>
      <c r="L144" s="30" t="s">
        <v>1451</v>
      </c>
      <c r="M144" s="272">
        <v>1504</v>
      </c>
      <c r="N144" s="271" t="s">
        <v>1709</v>
      </c>
      <c r="O144" s="271">
        <v>11</v>
      </c>
      <c r="P144" s="30">
        <v>29</v>
      </c>
      <c r="Q144" s="301" t="s">
        <v>1637</v>
      </c>
      <c r="R144" s="30"/>
      <c r="S144" s="30"/>
    </row>
    <row r="145" spans="1:19" x14ac:dyDescent="0.25">
      <c r="A145">
        <v>144</v>
      </c>
      <c r="B145" s="124" t="s">
        <v>631</v>
      </c>
      <c r="C145" s="34" t="s">
        <v>632</v>
      </c>
      <c r="D145" s="44" t="s">
        <v>630</v>
      </c>
      <c r="E145" s="30">
        <v>11</v>
      </c>
      <c r="F145" s="30" t="s">
        <v>1356</v>
      </c>
      <c r="G145" s="30">
        <v>7</v>
      </c>
      <c r="H145" s="26" t="s">
        <v>1349</v>
      </c>
      <c r="I145" s="30">
        <v>8</v>
      </c>
      <c r="J145" s="33">
        <v>2003</v>
      </c>
      <c r="K145" s="33" t="s">
        <v>269</v>
      </c>
      <c r="L145" s="30" t="s">
        <v>1452</v>
      </c>
      <c r="M145" s="272">
        <v>1504</v>
      </c>
      <c r="N145" s="271" t="s">
        <v>1709</v>
      </c>
      <c r="O145" s="271">
        <v>22</v>
      </c>
      <c r="P145" s="30">
        <v>7</v>
      </c>
      <c r="Q145" s="301" t="s">
        <v>1637</v>
      </c>
      <c r="R145" s="30"/>
      <c r="S145" s="30"/>
    </row>
    <row r="146" spans="1:19" x14ac:dyDescent="0.25">
      <c r="A146">
        <v>145</v>
      </c>
      <c r="B146" s="124">
        <v>340059527</v>
      </c>
      <c r="C146" s="55" t="s">
        <v>635</v>
      </c>
      <c r="D146" s="44" t="s">
        <v>634</v>
      </c>
      <c r="E146" s="30">
        <v>9</v>
      </c>
      <c r="F146" s="30" t="s">
        <v>1359</v>
      </c>
      <c r="G146" s="30">
        <v>7</v>
      </c>
      <c r="H146" s="26" t="s">
        <v>1349</v>
      </c>
      <c r="I146" s="30">
        <v>7</v>
      </c>
      <c r="J146" s="54">
        <v>2019</v>
      </c>
      <c r="K146" s="54" t="s">
        <v>270</v>
      </c>
      <c r="L146" s="30" t="s">
        <v>1453</v>
      </c>
      <c r="M146" s="272">
        <v>1504</v>
      </c>
      <c r="N146" s="271" t="s">
        <v>1709</v>
      </c>
      <c r="O146" s="271">
        <v>22</v>
      </c>
      <c r="P146" s="30">
        <v>6</v>
      </c>
      <c r="Q146" s="301" t="s">
        <v>1637</v>
      </c>
      <c r="R146" s="30"/>
      <c r="S146" s="30"/>
    </row>
    <row r="147" spans="1:19" x14ac:dyDescent="0.25">
      <c r="A147">
        <v>146</v>
      </c>
      <c r="B147" s="39">
        <v>340017520</v>
      </c>
      <c r="C147" s="39" t="s">
        <v>639</v>
      </c>
      <c r="D147" s="24" t="s">
        <v>638</v>
      </c>
      <c r="E147" s="30">
        <v>12</v>
      </c>
      <c r="F147" s="30" t="s">
        <v>1356</v>
      </c>
      <c r="G147" s="30">
        <v>6</v>
      </c>
      <c r="H147" s="26" t="s">
        <v>1348</v>
      </c>
      <c r="I147" s="30">
        <v>8</v>
      </c>
      <c r="J147" s="27" t="s">
        <v>259</v>
      </c>
      <c r="K147" s="39" t="s">
        <v>270</v>
      </c>
      <c r="L147" s="30" t="s">
        <v>1454</v>
      </c>
      <c r="M147" s="272">
        <v>1504</v>
      </c>
      <c r="N147" s="271" t="s">
        <v>1709</v>
      </c>
      <c r="O147" s="271">
        <v>33</v>
      </c>
      <c r="P147" s="30">
        <v>7</v>
      </c>
      <c r="Q147" s="301" t="s">
        <v>1637</v>
      </c>
      <c r="R147" s="30"/>
      <c r="S147" s="30"/>
    </row>
    <row r="148" spans="1:19" x14ac:dyDescent="0.25">
      <c r="A148">
        <v>147</v>
      </c>
      <c r="B148" s="278">
        <v>340056947</v>
      </c>
      <c r="C148" s="39" t="s">
        <v>642</v>
      </c>
      <c r="D148" s="85" t="s">
        <v>641</v>
      </c>
      <c r="E148" s="30">
        <v>10</v>
      </c>
      <c r="F148" s="30" t="s">
        <v>1362</v>
      </c>
      <c r="G148" s="30">
        <v>7</v>
      </c>
      <c r="H148" s="26" t="s">
        <v>1349</v>
      </c>
      <c r="I148" s="30">
        <v>7</v>
      </c>
      <c r="J148" s="26">
        <v>2013</v>
      </c>
      <c r="K148" s="26" t="s">
        <v>270</v>
      </c>
      <c r="L148" s="30" t="s">
        <v>1455</v>
      </c>
      <c r="M148" s="272">
        <v>1504</v>
      </c>
      <c r="N148" s="271" t="s">
        <v>1709</v>
      </c>
      <c r="O148" s="271">
        <v>33</v>
      </c>
      <c r="P148" s="30">
        <v>6</v>
      </c>
      <c r="Q148" s="301" t="s">
        <v>1637</v>
      </c>
      <c r="R148" s="30"/>
      <c r="S148" s="30"/>
    </row>
    <row r="149" spans="1:19" x14ac:dyDescent="0.25">
      <c r="A149">
        <v>148</v>
      </c>
      <c r="B149" s="39" t="s">
        <v>646</v>
      </c>
      <c r="C149" s="39" t="s">
        <v>647</v>
      </c>
      <c r="D149" s="62" t="s">
        <v>645</v>
      </c>
      <c r="E149" s="30">
        <v>11</v>
      </c>
      <c r="F149" s="30" t="s">
        <v>1352</v>
      </c>
      <c r="G149" s="30">
        <v>6</v>
      </c>
      <c r="H149" s="26" t="s">
        <v>1348</v>
      </c>
      <c r="I149" s="30">
        <v>7</v>
      </c>
      <c r="J149" s="26">
        <v>2011</v>
      </c>
      <c r="K149" s="26" t="s">
        <v>270</v>
      </c>
      <c r="L149" s="30" t="s">
        <v>1456</v>
      </c>
      <c r="M149" s="272">
        <v>1504</v>
      </c>
      <c r="N149" s="271" t="s">
        <v>1709</v>
      </c>
      <c r="O149" s="271">
        <v>44</v>
      </c>
      <c r="P149" s="30">
        <v>7</v>
      </c>
      <c r="Q149" s="301" t="s">
        <v>1637</v>
      </c>
      <c r="R149" s="30"/>
      <c r="S149" s="30"/>
    </row>
    <row r="150" spans="1:19" x14ac:dyDescent="0.25">
      <c r="A150">
        <v>149</v>
      </c>
      <c r="B150" s="90" t="s">
        <v>650</v>
      </c>
      <c r="C150" s="39" t="s">
        <v>651</v>
      </c>
      <c r="D150" s="44" t="s">
        <v>649</v>
      </c>
      <c r="E150" s="30">
        <v>10</v>
      </c>
      <c r="F150" s="30" t="s">
        <v>1374</v>
      </c>
      <c r="G150" s="30">
        <v>7</v>
      </c>
      <c r="H150" s="26" t="s">
        <v>652</v>
      </c>
      <c r="I150" s="30">
        <v>8</v>
      </c>
      <c r="J150" s="26">
        <v>2010</v>
      </c>
      <c r="K150" s="26" t="s">
        <v>269</v>
      </c>
      <c r="L150" s="30" t="s">
        <v>1457</v>
      </c>
      <c r="M150" s="272">
        <v>1504</v>
      </c>
      <c r="N150" s="271" t="s">
        <v>1709</v>
      </c>
      <c r="O150" s="271">
        <v>44</v>
      </c>
      <c r="P150" s="30">
        <v>6</v>
      </c>
      <c r="Q150" s="301" t="s">
        <v>1637</v>
      </c>
      <c r="R150" s="30"/>
      <c r="S150" s="30"/>
    </row>
    <row r="151" spans="1:19" x14ac:dyDescent="0.25">
      <c r="A151">
        <v>150</v>
      </c>
      <c r="B151" s="124">
        <v>340016150</v>
      </c>
      <c r="C151" s="55" t="s">
        <v>655</v>
      </c>
      <c r="D151" s="24" t="s">
        <v>654</v>
      </c>
      <c r="E151" s="30">
        <v>12</v>
      </c>
      <c r="F151" s="30" t="s">
        <v>1372</v>
      </c>
      <c r="G151" s="30">
        <v>6</v>
      </c>
      <c r="H151" s="26" t="s">
        <v>1348</v>
      </c>
      <c r="I151" s="30">
        <v>7</v>
      </c>
      <c r="J151" s="54">
        <v>2001</v>
      </c>
      <c r="K151" s="54" t="s">
        <v>270</v>
      </c>
      <c r="L151" s="30" t="s">
        <v>1458</v>
      </c>
      <c r="M151" s="272">
        <v>1504</v>
      </c>
      <c r="N151" s="271" t="s">
        <v>1709</v>
      </c>
      <c r="O151" s="271">
        <v>55</v>
      </c>
      <c r="P151" s="30">
        <v>7</v>
      </c>
      <c r="Q151" s="301" t="s">
        <v>1637</v>
      </c>
      <c r="R151" s="30"/>
      <c r="S151" s="30"/>
    </row>
    <row r="152" spans="1:19" x14ac:dyDescent="0.25">
      <c r="A152">
        <v>151</v>
      </c>
      <c r="B152" s="124">
        <v>340057583</v>
      </c>
      <c r="C152" s="55" t="s">
        <v>658</v>
      </c>
      <c r="D152" s="24" t="s">
        <v>657</v>
      </c>
      <c r="E152" s="30">
        <v>10</v>
      </c>
      <c r="F152" s="30" t="s">
        <v>1363</v>
      </c>
      <c r="G152" s="30">
        <v>7</v>
      </c>
      <c r="H152" s="26" t="s">
        <v>1349</v>
      </c>
      <c r="I152" s="30">
        <v>7</v>
      </c>
      <c r="J152" s="54">
        <v>2015</v>
      </c>
      <c r="K152" s="128" t="s">
        <v>269</v>
      </c>
      <c r="L152" s="30" t="s">
        <v>1459</v>
      </c>
      <c r="M152" s="272">
        <v>1504</v>
      </c>
      <c r="N152" s="271" t="s">
        <v>1709</v>
      </c>
      <c r="O152" s="271">
        <v>55</v>
      </c>
      <c r="P152" s="30">
        <v>19</v>
      </c>
      <c r="Q152" s="301" t="s">
        <v>1637</v>
      </c>
      <c r="R152" s="30"/>
      <c r="S152" s="30"/>
    </row>
    <row r="153" spans="1:19" x14ac:dyDescent="0.25">
      <c r="A153">
        <v>152</v>
      </c>
      <c r="B153" s="278">
        <v>340060586</v>
      </c>
      <c r="C153" s="39" t="s">
        <v>661</v>
      </c>
      <c r="D153" s="85" t="s">
        <v>660</v>
      </c>
      <c r="E153" s="30">
        <v>9</v>
      </c>
      <c r="F153" s="30" t="s">
        <v>1357</v>
      </c>
      <c r="G153" s="30">
        <v>7</v>
      </c>
      <c r="H153" s="26" t="s">
        <v>1349</v>
      </c>
      <c r="I153" s="30">
        <v>7</v>
      </c>
      <c r="J153" s="26">
        <v>2021</v>
      </c>
      <c r="K153" s="26" t="s">
        <v>270</v>
      </c>
      <c r="L153" s="30" t="s">
        <v>1460</v>
      </c>
      <c r="M153" s="272">
        <v>1504</v>
      </c>
      <c r="N153" s="271" t="s">
        <v>1709</v>
      </c>
      <c r="O153" s="271">
        <v>55</v>
      </c>
      <c r="P153" s="30">
        <v>19</v>
      </c>
      <c r="Q153" s="301" t="s">
        <v>1637</v>
      </c>
      <c r="R153" s="30"/>
      <c r="S153" s="30"/>
    </row>
    <row r="154" spans="1:19" x14ac:dyDescent="0.25">
      <c r="A154">
        <v>153</v>
      </c>
      <c r="B154" s="278">
        <v>340060064</v>
      </c>
      <c r="C154" s="39" t="s">
        <v>665</v>
      </c>
      <c r="D154" s="85" t="s">
        <v>664</v>
      </c>
      <c r="E154" s="30">
        <v>9</v>
      </c>
      <c r="F154" s="30" t="s">
        <v>1356</v>
      </c>
      <c r="G154" s="30">
        <v>7</v>
      </c>
      <c r="H154" s="26" t="s">
        <v>1349</v>
      </c>
      <c r="I154" s="30">
        <v>7</v>
      </c>
      <c r="J154" s="26">
        <v>2020</v>
      </c>
      <c r="K154" s="26" t="s">
        <v>269</v>
      </c>
      <c r="L154" s="30" t="s">
        <v>1461</v>
      </c>
      <c r="M154" s="272">
        <v>1504</v>
      </c>
      <c r="N154" s="271" t="s">
        <v>1709</v>
      </c>
      <c r="O154" s="271">
        <v>66</v>
      </c>
      <c r="P154" s="30">
        <v>6</v>
      </c>
      <c r="Q154" s="301" t="s">
        <v>1637</v>
      </c>
      <c r="R154" s="30"/>
      <c r="S154" s="30"/>
    </row>
    <row r="155" spans="1:19" x14ac:dyDescent="0.25">
      <c r="A155">
        <v>154</v>
      </c>
      <c r="B155" s="278">
        <v>340060595</v>
      </c>
      <c r="C155" s="27" t="s">
        <v>668</v>
      </c>
      <c r="D155" s="85" t="s">
        <v>667</v>
      </c>
      <c r="E155" s="30">
        <v>9</v>
      </c>
      <c r="F155" s="30" t="s">
        <v>1357</v>
      </c>
      <c r="G155" s="30">
        <v>7</v>
      </c>
      <c r="H155" s="26" t="s">
        <v>1349</v>
      </c>
      <c r="I155" s="30">
        <v>7</v>
      </c>
      <c r="J155" s="26">
        <v>2021</v>
      </c>
      <c r="K155" s="26" t="s">
        <v>270</v>
      </c>
      <c r="L155" s="30" t="s">
        <v>1462</v>
      </c>
      <c r="M155" s="272">
        <v>1504</v>
      </c>
      <c r="N155" s="271" t="s">
        <v>1709</v>
      </c>
      <c r="O155" s="271">
        <v>66</v>
      </c>
      <c r="P155" s="30">
        <v>19</v>
      </c>
      <c r="Q155" s="301" t="s">
        <v>1637</v>
      </c>
      <c r="R155" s="30"/>
      <c r="S155" s="30"/>
    </row>
    <row r="156" spans="1:19" x14ac:dyDescent="0.25">
      <c r="A156">
        <v>155</v>
      </c>
      <c r="B156" s="278">
        <v>340058851</v>
      </c>
      <c r="C156" s="27" t="s">
        <v>671</v>
      </c>
      <c r="D156" s="85" t="s">
        <v>670</v>
      </c>
      <c r="E156" s="30">
        <v>9</v>
      </c>
      <c r="F156" s="30" t="s">
        <v>1355</v>
      </c>
      <c r="G156" s="30">
        <v>7</v>
      </c>
      <c r="H156" s="26" t="s">
        <v>1349</v>
      </c>
      <c r="I156" s="30">
        <v>7</v>
      </c>
      <c r="J156" s="26">
        <v>2018</v>
      </c>
      <c r="K156" s="26" t="s">
        <v>269</v>
      </c>
      <c r="L156" s="30" t="s">
        <v>1463</v>
      </c>
      <c r="M156" s="272">
        <v>1504</v>
      </c>
      <c r="N156" s="271" t="s">
        <v>1709</v>
      </c>
      <c r="O156" s="271">
        <v>66</v>
      </c>
      <c r="P156" s="30">
        <v>6</v>
      </c>
      <c r="Q156" s="301" t="s">
        <v>1637</v>
      </c>
      <c r="R156" s="30"/>
      <c r="S156" s="30"/>
    </row>
    <row r="157" spans="1:19" x14ac:dyDescent="0.25">
      <c r="A157">
        <v>156</v>
      </c>
      <c r="B157" s="160">
        <v>340017146</v>
      </c>
      <c r="C157" s="34" t="s">
        <v>674</v>
      </c>
      <c r="D157" s="24" t="s">
        <v>673</v>
      </c>
      <c r="E157" s="30">
        <v>11</v>
      </c>
      <c r="F157" s="30" t="s">
        <v>1364</v>
      </c>
      <c r="G157" s="30">
        <v>7</v>
      </c>
      <c r="H157" s="26" t="s">
        <v>675</v>
      </c>
      <c r="I157" s="30">
        <v>3</v>
      </c>
      <c r="J157" s="26">
        <v>1990</v>
      </c>
      <c r="K157" s="26" t="s">
        <v>269</v>
      </c>
      <c r="L157" s="30" t="s">
        <v>1464</v>
      </c>
      <c r="M157" s="272">
        <v>1504</v>
      </c>
      <c r="N157" s="271" t="s">
        <v>1709</v>
      </c>
      <c r="O157" s="271">
        <v>77</v>
      </c>
      <c r="P157" s="30">
        <v>5</v>
      </c>
      <c r="Q157" s="301" t="s">
        <v>1637</v>
      </c>
      <c r="R157" s="30"/>
      <c r="S157" s="30"/>
    </row>
    <row r="158" spans="1:19" x14ac:dyDescent="0.25">
      <c r="A158">
        <v>157</v>
      </c>
      <c r="B158" s="124" t="s">
        <v>678</v>
      </c>
      <c r="C158" s="34" t="s">
        <v>679</v>
      </c>
      <c r="D158" s="44" t="s">
        <v>677</v>
      </c>
      <c r="E158" s="30">
        <v>9</v>
      </c>
      <c r="F158" s="30" t="s">
        <v>1365</v>
      </c>
      <c r="G158" s="30">
        <v>7</v>
      </c>
      <c r="H158" s="26" t="s">
        <v>680</v>
      </c>
      <c r="I158" s="30">
        <v>3</v>
      </c>
      <c r="J158" s="33">
        <v>1991</v>
      </c>
      <c r="K158" s="26" t="s">
        <v>269</v>
      </c>
      <c r="L158" s="30" t="s">
        <v>1465</v>
      </c>
      <c r="M158" s="272">
        <v>1504</v>
      </c>
      <c r="N158" s="271" t="s">
        <v>1709</v>
      </c>
      <c r="O158" s="271">
        <v>77</v>
      </c>
      <c r="P158" s="30">
        <v>4</v>
      </c>
      <c r="Q158" s="301" t="s">
        <v>1637</v>
      </c>
      <c r="R158" s="30"/>
      <c r="S158" s="30"/>
    </row>
    <row r="159" spans="1:19" x14ac:dyDescent="0.25">
      <c r="A159">
        <v>158</v>
      </c>
      <c r="B159" s="124" t="s">
        <v>683</v>
      </c>
      <c r="C159" s="34" t="s">
        <v>684</v>
      </c>
      <c r="D159" s="44" t="s">
        <v>682</v>
      </c>
      <c r="E159" s="30">
        <v>9</v>
      </c>
      <c r="F159" s="30" t="s">
        <v>1352</v>
      </c>
      <c r="G159" s="30">
        <v>7</v>
      </c>
      <c r="H159" s="26" t="s">
        <v>685</v>
      </c>
      <c r="I159" s="30">
        <v>3</v>
      </c>
      <c r="J159" s="33">
        <v>1995</v>
      </c>
      <c r="K159" s="26" t="s">
        <v>269</v>
      </c>
      <c r="L159" s="30" t="s">
        <v>1466</v>
      </c>
      <c r="M159" s="272">
        <v>1504</v>
      </c>
      <c r="N159" s="271" t="s">
        <v>1709</v>
      </c>
      <c r="O159" s="271">
        <v>77</v>
      </c>
      <c r="P159" s="30">
        <v>4</v>
      </c>
      <c r="Q159" s="301" t="s">
        <v>1637</v>
      </c>
      <c r="R159" s="30"/>
      <c r="S159" s="30"/>
    </row>
    <row r="160" spans="1:19" x14ac:dyDescent="0.25">
      <c r="A160">
        <v>159</v>
      </c>
      <c r="B160" s="124" t="s">
        <v>688</v>
      </c>
      <c r="C160" s="34" t="s">
        <v>689</v>
      </c>
      <c r="D160" s="44" t="s">
        <v>687</v>
      </c>
      <c r="E160" s="30">
        <v>10</v>
      </c>
      <c r="F160" s="30" t="s">
        <v>1365</v>
      </c>
      <c r="G160" s="30">
        <v>7</v>
      </c>
      <c r="H160" s="26" t="s">
        <v>690</v>
      </c>
      <c r="I160" s="30">
        <v>3</v>
      </c>
      <c r="J160" s="33">
        <v>1993</v>
      </c>
      <c r="K160" s="33" t="s">
        <v>269</v>
      </c>
      <c r="L160" s="30" t="s">
        <v>1467</v>
      </c>
      <c r="M160" s="272">
        <v>1504</v>
      </c>
      <c r="N160" s="271" t="s">
        <v>1709</v>
      </c>
      <c r="O160" s="271">
        <v>77</v>
      </c>
      <c r="P160" s="30">
        <v>4</v>
      </c>
      <c r="Q160" s="301" t="s">
        <v>1637</v>
      </c>
      <c r="R160" s="30"/>
      <c r="S160" s="30"/>
    </row>
    <row r="161" spans="1:19" x14ac:dyDescent="0.25">
      <c r="A161">
        <v>160</v>
      </c>
      <c r="B161" s="39">
        <v>340019333</v>
      </c>
      <c r="C161" s="39" t="s">
        <v>693</v>
      </c>
      <c r="D161" s="78" t="s">
        <v>692</v>
      </c>
      <c r="E161" s="30">
        <v>8</v>
      </c>
      <c r="F161" s="30" t="s">
        <v>1363</v>
      </c>
      <c r="G161" s="30">
        <v>7</v>
      </c>
      <c r="H161" s="26" t="s">
        <v>694</v>
      </c>
      <c r="I161" s="30">
        <v>3</v>
      </c>
      <c r="J161" s="26">
        <v>2000</v>
      </c>
      <c r="K161" s="26" t="s">
        <v>269</v>
      </c>
      <c r="L161" s="30" t="s">
        <v>1468</v>
      </c>
      <c r="M161" s="272">
        <v>1504</v>
      </c>
      <c r="N161" s="271" t="s">
        <v>1709</v>
      </c>
      <c r="O161" s="271">
        <v>77</v>
      </c>
      <c r="P161" s="30">
        <v>30</v>
      </c>
      <c r="Q161" s="301" t="s">
        <v>1637</v>
      </c>
      <c r="R161" s="30"/>
      <c r="S161" s="30"/>
    </row>
    <row r="162" spans="1:19" x14ac:dyDescent="0.25">
      <c r="A162">
        <v>161</v>
      </c>
      <c r="B162" s="39">
        <v>340015525</v>
      </c>
      <c r="C162" s="27" t="s">
        <v>702</v>
      </c>
      <c r="D162" s="78" t="s">
        <v>701</v>
      </c>
      <c r="E162" s="30">
        <v>14</v>
      </c>
      <c r="F162" s="30" t="s">
        <v>1363</v>
      </c>
      <c r="G162" s="30">
        <v>2</v>
      </c>
      <c r="H162" s="26" t="s">
        <v>1349</v>
      </c>
      <c r="I162" s="30">
        <v>9</v>
      </c>
      <c r="J162" s="39" t="s">
        <v>262</v>
      </c>
      <c r="K162" s="39" t="s">
        <v>270</v>
      </c>
      <c r="L162" s="30" t="s">
        <v>1469</v>
      </c>
      <c r="M162" s="272">
        <v>1505</v>
      </c>
      <c r="N162" s="271" t="s">
        <v>1709</v>
      </c>
      <c r="O162" s="271" t="s">
        <v>1708</v>
      </c>
      <c r="P162" s="30">
        <v>1</v>
      </c>
      <c r="Q162" s="301" t="s">
        <v>1637</v>
      </c>
      <c r="R162" s="30"/>
      <c r="S162" s="30"/>
    </row>
    <row r="163" spans="1:19" x14ac:dyDescent="0.25">
      <c r="A163">
        <v>162</v>
      </c>
      <c r="B163" s="39">
        <v>340017147</v>
      </c>
      <c r="C163" s="39" t="s">
        <v>705</v>
      </c>
      <c r="D163" s="24" t="s">
        <v>704</v>
      </c>
      <c r="E163" s="30">
        <v>11</v>
      </c>
      <c r="F163" s="30" t="s">
        <v>1363</v>
      </c>
      <c r="G163" s="30">
        <v>4</v>
      </c>
      <c r="H163" s="26" t="s">
        <v>1349</v>
      </c>
      <c r="I163" s="30">
        <v>9</v>
      </c>
      <c r="J163" s="26">
        <v>2016</v>
      </c>
      <c r="K163" s="26" t="s">
        <v>270</v>
      </c>
      <c r="L163" s="30" t="s">
        <v>1470</v>
      </c>
      <c r="M163" s="272">
        <v>1505</v>
      </c>
      <c r="N163" s="271" t="s">
        <v>1709</v>
      </c>
      <c r="O163" s="271">
        <v>11</v>
      </c>
      <c r="P163" s="30">
        <v>1</v>
      </c>
      <c r="Q163" s="301" t="s">
        <v>1637</v>
      </c>
      <c r="R163" s="30"/>
      <c r="S163" s="30"/>
    </row>
    <row r="164" spans="1:19" x14ac:dyDescent="0.25">
      <c r="A164">
        <v>163</v>
      </c>
      <c r="B164" s="124" t="s">
        <v>708</v>
      </c>
      <c r="C164" s="39" t="s">
        <v>709</v>
      </c>
      <c r="D164" s="44" t="s">
        <v>707</v>
      </c>
      <c r="E164" s="30">
        <v>11</v>
      </c>
      <c r="F164" s="30" t="s">
        <v>1365</v>
      </c>
      <c r="G164" s="30">
        <v>7</v>
      </c>
      <c r="H164" s="26" t="s">
        <v>1349</v>
      </c>
      <c r="I164" s="30">
        <v>8</v>
      </c>
      <c r="J164" s="26">
        <v>2007</v>
      </c>
      <c r="K164" s="26" t="s">
        <v>269</v>
      </c>
      <c r="L164" s="30" t="s">
        <v>1471</v>
      </c>
      <c r="M164" s="272">
        <v>1505</v>
      </c>
      <c r="N164" s="271" t="s">
        <v>1709</v>
      </c>
      <c r="O164" s="271">
        <v>11</v>
      </c>
      <c r="P164" s="30">
        <v>19</v>
      </c>
      <c r="Q164" s="301" t="s">
        <v>1637</v>
      </c>
      <c r="R164" s="30"/>
      <c r="S164" s="30"/>
    </row>
    <row r="165" spans="1:19" x14ac:dyDescent="0.25">
      <c r="A165">
        <v>164</v>
      </c>
      <c r="B165" s="146" t="s">
        <v>712</v>
      </c>
      <c r="C165" s="39" t="s">
        <v>713</v>
      </c>
      <c r="D165" s="85" t="s">
        <v>711</v>
      </c>
      <c r="E165" s="30">
        <v>12</v>
      </c>
      <c r="F165" s="30" t="s">
        <v>1356</v>
      </c>
      <c r="G165" s="30">
        <v>6</v>
      </c>
      <c r="H165" s="26" t="s">
        <v>1348</v>
      </c>
      <c r="I165" s="30">
        <v>7</v>
      </c>
      <c r="J165" s="79" t="s">
        <v>259</v>
      </c>
      <c r="K165" s="26" t="s">
        <v>269</v>
      </c>
      <c r="L165" s="30" t="s">
        <v>1472</v>
      </c>
      <c r="M165" s="272">
        <v>1505</v>
      </c>
      <c r="N165" s="271" t="s">
        <v>1709</v>
      </c>
      <c r="O165" s="271">
        <v>22</v>
      </c>
      <c r="P165" s="30">
        <v>7</v>
      </c>
      <c r="Q165" s="301" t="s">
        <v>1637</v>
      </c>
      <c r="R165" s="30"/>
      <c r="S165" s="30"/>
    </row>
    <row r="166" spans="1:19" x14ac:dyDescent="0.25">
      <c r="A166">
        <v>165</v>
      </c>
      <c r="B166" s="279">
        <v>340059157</v>
      </c>
      <c r="C166" s="39" t="s">
        <v>716</v>
      </c>
      <c r="D166" s="44" t="s">
        <v>715</v>
      </c>
      <c r="E166" s="30">
        <v>9</v>
      </c>
      <c r="F166" s="30" t="s">
        <v>1373</v>
      </c>
      <c r="G166" s="30">
        <v>7</v>
      </c>
      <c r="H166" s="26" t="s">
        <v>1349</v>
      </c>
      <c r="I166" s="30">
        <v>8</v>
      </c>
      <c r="J166" s="26">
        <v>2018</v>
      </c>
      <c r="K166" s="26" t="s">
        <v>270</v>
      </c>
      <c r="L166" s="30" t="s">
        <v>1473</v>
      </c>
      <c r="M166" s="272">
        <v>1505</v>
      </c>
      <c r="N166" s="271" t="s">
        <v>1709</v>
      </c>
      <c r="O166" s="271">
        <v>22</v>
      </c>
      <c r="P166" s="30">
        <v>6</v>
      </c>
      <c r="Q166" s="301" t="s">
        <v>1637</v>
      </c>
      <c r="R166" s="30"/>
      <c r="S166" s="30"/>
    </row>
    <row r="167" spans="1:19" x14ac:dyDescent="0.25">
      <c r="A167">
        <v>166</v>
      </c>
      <c r="B167" s="124">
        <v>340060808</v>
      </c>
      <c r="C167" s="27" t="s">
        <v>719</v>
      </c>
      <c r="D167" s="24" t="s">
        <v>718</v>
      </c>
      <c r="E167" s="30">
        <v>9</v>
      </c>
      <c r="F167" s="30" t="s">
        <v>1357</v>
      </c>
      <c r="G167" s="30">
        <v>7</v>
      </c>
      <c r="H167" s="26" t="s">
        <v>1349</v>
      </c>
      <c r="I167" s="30">
        <v>7</v>
      </c>
      <c r="J167" s="26">
        <v>2021</v>
      </c>
      <c r="K167" s="26" t="s">
        <v>270</v>
      </c>
      <c r="L167" s="30" t="s">
        <v>1474</v>
      </c>
      <c r="M167" s="272">
        <v>1505</v>
      </c>
      <c r="N167" s="271" t="s">
        <v>1709</v>
      </c>
      <c r="O167" s="271">
        <v>22</v>
      </c>
      <c r="P167" s="30">
        <v>19</v>
      </c>
      <c r="Q167" s="301" t="s">
        <v>1637</v>
      </c>
      <c r="R167" s="30"/>
      <c r="S167" s="30"/>
    </row>
    <row r="168" spans="1:19" x14ac:dyDescent="0.25">
      <c r="A168">
        <v>167</v>
      </c>
      <c r="B168" s="160">
        <v>340013552</v>
      </c>
      <c r="C168" s="39" t="s">
        <v>722</v>
      </c>
      <c r="D168" s="24" t="s">
        <v>721</v>
      </c>
      <c r="E168" s="30">
        <v>13</v>
      </c>
      <c r="F168" s="30" t="s">
        <v>1363</v>
      </c>
      <c r="G168" s="30">
        <v>6</v>
      </c>
      <c r="H168" s="26" t="s">
        <v>1348</v>
      </c>
      <c r="I168" s="30">
        <v>9</v>
      </c>
      <c r="J168" s="26">
        <v>2013</v>
      </c>
      <c r="K168" s="26" t="s">
        <v>269</v>
      </c>
      <c r="L168" s="30" t="s">
        <v>1475</v>
      </c>
      <c r="M168" s="272">
        <v>1505</v>
      </c>
      <c r="N168" s="271" t="s">
        <v>1709</v>
      </c>
      <c r="O168" s="271">
        <v>33</v>
      </c>
      <c r="P168" s="30">
        <v>7</v>
      </c>
      <c r="Q168" s="301" t="s">
        <v>1637</v>
      </c>
      <c r="R168" s="30"/>
      <c r="S168" s="30"/>
    </row>
    <row r="169" spans="1:19" x14ac:dyDescent="0.25">
      <c r="A169">
        <v>168</v>
      </c>
      <c r="B169" s="147" t="s">
        <v>725</v>
      </c>
      <c r="C169" s="39" t="s">
        <v>726</v>
      </c>
      <c r="D169" s="56" t="s">
        <v>724</v>
      </c>
      <c r="E169" s="30">
        <v>11</v>
      </c>
      <c r="F169" s="30" t="s">
        <v>1356</v>
      </c>
      <c r="G169" s="30">
        <v>7</v>
      </c>
      <c r="H169" s="26" t="s">
        <v>1349</v>
      </c>
      <c r="I169" s="30">
        <v>9</v>
      </c>
      <c r="J169" s="26">
        <v>2020</v>
      </c>
      <c r="K169" s="26" t="s">
        <v>270</v>
      </c>
      <c r="L169" s="30" t="s">
        <v>1476</v>
      </c>
      <c r="M169" s="272">
        <v>1505</v>
      </c>
      <c r="N169" s="271" t="s">
        <v>1709</v>
      </c>
      <c r="O169" s="271">
        <v>33</v>
      </c>
      <c r="P169" s="30">
        <v>6</v>
      </c>
      <c r="Q169" s="301" t="s">
        <v>1637</v>
      </c>
      <c r="R169" s="30"/>
      <c r="S169" s="30"/>
    </row>
    <row r="170" spans="1:19" x14ac:dyDescent="0.25">
      <c r="A170">
        <v>169</v>
      </c>
      <c r="B170" s="124">
        <v>340061272</v>
      </c>
      <c r="C170" s="27" t="s">
        <v>729</v>
      </c>
      <c r="D170" s="24" t="s">
        <v>728</v>
      </c>
      <c r="E170" s="30">
        <v>7</v>
      </c>
      <c r="F170" s="30" t="s">
        <v>1360</v>
      </c>
      <c r="G170" s="30">
        <v>7</v>
      </c>
      <c r="H170" s="26" t="s">
        <v>1349</v>
      </c>
      <c r="I170" s="30">
        <v>6</v>
      </c>
      <c r="J170" s="26">
        <v>2019</v>
      </c>
      <c r="K170" s="26" t="s">
        <v>270</v>
      </c>
      <c r="L170" s="30" t="s">
        <v>1477</v>
      </c>
      <c r="M170" s="272">
        <v>1505</v>
      </c>
      <c r="N170" s="271" t="s">
        <v>1709</v>
      </c>
      <c r="O170" s="271">
        <v>33</v>
      </c>
      <c r="P170" s="30">
        <v>19</v>
      </c>
      <c r="Q170" s="301" t="s">
        <v>1637</v>
      </c>
      <c r="R170" s="30"/>
      <c r="S170" s="30"/>
    </row>
    <row r="171" spans="1:19" x14ac:dyDescent="0.25">
      <c r="A171">
        <v>170</v>
      </c>
      <c r="B171" s="124">
        <v>340061493</v>
      </c>
      <c r="C171" s="27" t="s">
        <v>732</v>
      </c>
      <c r="D171" s="24" t="s">
        <v>731</v>
      </c>
      <c r="E171" s="30">
        <v>7</v>
      </c>
      <c r="F171" s="30" t="s">
        <v>1360</v>
      </c>
      <c r="G171" s="30">
        <v>7</v>
      </c>
      <c r="H171" s="26" t="s">
        <v>1349</v>
      </c>
      <c r="I171" s="30">
        <v>6</v>
      </c>
      <c r="J171" s="26">
        <v>2019</v>
      </c>
      <c r="K171" s="26" t="s">
        <v>270</v>
      </c>
      <c r="L171" s="30" t="s">
        <v>1478</v>
      </c>
      <c r="M171" s="272">
        <v>1505</v>
      </c>
      <c r="N171" s="271" t="s">
        <v>1709</v>
      </c>
      <c r="O171" s="271">
        <v>33</v>
      </c>
      <c r="P171" s="30">
        <v>19</v>
      </c>
      <c r="Q171" s="301" t="s">
        <v>1637</v>
      </c>
      <c r="R171" s="30"/>
      <c r="S171" s="30"/>
    </row>
    <row r="172" spans="1:19" x14ac:dyDescent="0.25">
      <c r="A172">
        <v>171</v>
      </c>
      <c r="B172" s="124">
        <v>340016897</v>
      </c>
      <c r="C172" s="34" t="s">
        <v>735</v>
      </c>
      <c r="D172" s="24" t="s">
        <v>734</v>
      </c>
      <c r="E172" s="30">
        <v>12</v>
      </c>
      <c r="F172" s="30" t="s">
        <v>1362</v>
      </c>
      <c r="G172" s="30">
        <v>6</v>
      </c>
      <c r="H172" s="26" t="s">
        <v>1348</v>
      </c>
      <c r="I172" s="30">
        <v>9</v>
      </c>
      <c r="J172" s="26">
        <v>2013</v>
      </c>
      <c r="K172" s="26" t="s">
        <v>270</v>
      </c>
      <c r="L172" s="30" t="s">
        <v>1479</v>
      </c>
      <c r="M172" s="272">
        <v>1505</v>
      </c>
      <c r="N172" s="271" t="s">
        <v>1709</v>
      </c>
      <c r="O172" s="271">
        <v>44</v>
      </c>
      <c r="P172" s="30">
        <v>7</v>
      </c>
      <c r="Q172" s="301" t="s">
        <v>1637</v>
      </c>
      <c r="R172" s="30"/>
      <c r="S172" s="30"/>
    </row>
    <row r="173" spans="1:19" x14ac:dyDescent="0.25">
      <c r="A173">
        <v>172</v>
      </c>
      <c r="B173" s="280">
        <v>340057297</v>
      </c>
      <c r="C173" s="39" t="s">
        <v>738</v>
      </c>
      <c r="D173" s="56" t="s">
        <v>737</v>
      </c>
      <c r="E173" s="30">
        <v>10</v>
      </c>
      <c r="F173" s="30" t="s">
        <v>1363</v>
      </c>
      <c r="G173" s="30">
        <v>7</v>
      </c>
      <c r="H173" s="26" t="s">
        <v>1349</v>
      </c>
      <c r="I173" s="30">
        <v>7</v>
      </c>
      <c r="J173" s="26">
        <v>2016</v>
      </c>
      <c r="K173" s="26" t="s">
        <v>269</v>
      </c>
      <c r="L173" s="30" t="s">
        <v>1480</v>
      </c>
      <c r="M173" s="272">
        <v>1505</v>
      </c>
      <c r="N173" s="271" t="s">
        <v>1709</v>
      </c>
      <c r="O173" s="271">
        <v>44</v>
      </c>
      <c r="P173" s="30">
        <v>6</v>
      </c>
      <c r="Q173" s="301" t="s">
        <v>1637</v>
      </c>
      <c r="R173" s="30"/>
      <c r="S173" s="30"/>
    </row>
    <row r="174" spans="1:19" x14ac:dyDescent="0.25">
      <c r="A174">
        <v>173</v>
      </c>
      <c r="B174" s="281">
        <v>340054175</v>
      </c>
      <c r="C174" s="39" t="s">
        <v>741</v>
      </c>
      <c r="D174" s="78" t="s">
        <v>740</v>
      </c>
      <c r="E174" s="30">
        <v>12</v>
      </c>
      <c r="F174" s="30" t="s">
        <v>1361</v>
      </c>
      <c r="G174" s="30">
        <v>6</v>
      </c>
      <c r="H174" s="26" t="s">
        <v>1348</v>
      </c>
      <c r="I174" s="30">
        <v>7</v>
      </c>
      <c r="J174" s="39" t="s">
        <v>260</v>
      </c>
      <c r="K174" s="39" t="s">
        <v>269</v>
      </c>
      <c r="L174" s="30" t="s">
        <v>1481</v>
      </c>
      <c r="M174" s="272">
        <v>1505</v>
      </c>
      <c r="N174" s="271" t="s">
        <v>1709</v>
      </c>
      <c r="O174" s="271">
        <v>55</v>
      </c>
      <c r="P174" s="30">
        <v>7</v>
      </c>
      <c r="Q174" s="301" t="s">
        <v>1637</v>
      </c>
      <c r="R174" s="30"/>
      <c r="S174" s="30"/>
    </row>
    <row r="175" spans="1:19" x14ac:dyDescent="0.25">
      <c r="A175">
        <v>174</v>
      </c>
      <c r="B175" s="124">
        <v>340060770</v>
      </c>
      <c r="C175" s="27" t="s">
        <v>744</v>
      </c>
      <c r="D175" s="24" t="s">
        <v>743</v>
      </c>
      <c r="E175" s="30">
        <v>9</v>
      </c>
      <c r="F175" s="30" t="s">
        <v>1357</v>
      </c>
      <c r="G175" s="30">
        <v>7</v>
      </c>
      <c r="H175" s="26" t="s">
        <v>1349</v>
      </c>
      <c r="I175" s="30">
        <v>7</v>
      </c>
      <c r="J175" s="26">
        <v>2021</v>
      </c>
      <c r="K175" s="26" t="s">
        <v>270</v>
      </c>
      <c r="L175" s="30" t="s">
        <v>1482</v>
      </c>
      <c r="M175" s="272">
        <v>1505</v>
      </c>
      <c r="N175" s="271" t="s">
        <v>1709</v>
      </c>
      <c r="O175" s="271">
        <v>55</v>
      </c>
      <c r="P175" s="30">
        <v>19</v>
      </c>
      <c r="Q175" s="301" t="s">
        <v>1637</v>
      </c>
      <c r="R175" s="30"/>
      <c r="S175" s="30"/>
    </row>
    <row r="176" spans="1:19" x14ac:dyDescent="0.25">
      <c r="A176">
        <v>175</v>
      </c>
      <c r="B176" s="282">
        <v>340055712</v>
      </c>
      <c r="C176" s="128" t="s">
        <v>747</v>
      </c>
      <c r="D176" s="152" t="s">
        <v>746</v>
      </c>
      <c r="E176" s="30">
        <v>11</v>
      </c>
      <c r="F176" s="30" t="s">
        <v>1356</v>
      </c>
      <c r="G176" s="30">
        <v>6</v>
      </c>
      <c r="H176" s="26" t="s">
        <v>1348</v>
      </c>
      <c r="I176" s="30">
        <v>9</v>
      </c>
      <c r="J176" s="128" t="s">
        <v>262</v>
      </c>
      <c r="K176" s="128" t="s">
        <v>269</v>
      </c>
      <c r="L176" s="30" t="s">
        <v>1483</v>
      </c>
      <c r="M176" s="272">
        <v>1505</v>
      </c>
      <c r="N176" s="271" t="s">
        <v>1709</v>
      </c>
      <c r="O176" s="271">
        <v>66</v>
      </c>
      <c r="P176" s="30">
        <v>15</v>
      </c>
      <c r="Q176" s="301" t="s">
        <v>1637</v>
      </c>
      <c r="R176" s="30"/>
      <c r="S176" s="30"/>
    </row>
    <row r="177" spans="1:19" x14ac:dyDescent="0.25">
      <c r="A177">
        <v>176</v>
      </c>
      <c r="B177" s="124">
        <v>340016848</v>
      </c>
      <c r="C177" s="39" t="s">
        <v>750</v>
      </c>
      <c r="D177" s="24" t="s">
        <v>749</v>
      </c>
      <c r="E177" s="30">
        <v>9</v>
      </c>
      <c r="F177" s="30" t="s">
        <v>1352</v>
      </c>
      <c r="G177" s="30">
        <v>7</v>
      </c>
      <c r="H177" s="26" t="s">
        <v>1349</v>
      </c>
      <c r="I177" s="30">
        <v>3</v>
      </c>
      <c r="J177" s="26">
        <v>2000</v>
      </c>
      <c r="K177" s="26" t="s">
        <v>269</v>
      </c>
      <c r="L177" s="30" t="s">
        <v>1484</v>
      </c>
      <c r="M177" s="272">
        <v>1505</v>
      </c>
      <c r="N177" s="271" t="s">
        <v>1709</v>
      </c>
      <c r="O177" s="271">
        <v>66</v>
      </c>
      <c r="P177" s="30">
        <v>19</v>
      </c>
      <c r="Q177" s="301" t="s">
        <v>1637</v>
      </c>
      <c r="R177" s="30"/>
      <c r="S177" s="30"/>
    </row>
    <row r="178" spans="1:19" x14ac:dyDescent="0.25">
      <c r="A178">
        <v>177</v>
      </c>
      <c r="B178" s="124">
        <v>340060299</v>
      </c>
      <c r="C178" s="39" t="s">
        <v>753</v>
      </c>
      <c r="D178" s="24" t="s">
        <v>752</v>
      </c>
      <c r="E178" s="30">
        <v>9</v>
      </c>
      <c r="F178" s="30" t="s">
        <v>1356</v>
      </c>
      <c r="G178" s="30">
        <v>7</v>
      </c>
      <c r="H178" s="26" t="s">
        <v>1349</v>
      </c>
      <c r="I178" s="30">
        <v>7</v>
      </c>
      <c r="J178" s="26">
        <v>2020</v>
      </c>
      <c r="K178" s="26" t="s">
        <v>270</v>
      </c>
      <c r="L178" s="30" t="s">
        <v>1485</v>
      </c>
      <c r="M178" s="272">
        <v>1505</v>
      </c>
      <c r="N178" s="271" t="s">
        <v>1709</v>
      </c>
      <c r="O178" s="271">
        <v>66</v>
      </c>
      <c r="P178" s="30">
        <v>6</v>
      </c>
      <c r="Q178" s="301" t="s">
        <v>1637</v>
      </c>
      <c r="R178" s="30"/>
      <c r="S178" s="30"/>
    </row>
    <row r="179" spans="1:19" x14ac:dyDescent="0.25">
      <c r="A179">
        <v>178</v>
      </c>
      <c r="B179" s="124">
        <v>340017518</v>
      </c>
      <c r="C179" s="39" t="s">
        <v>756</v>
      </c>
      <c r="D179" s="24" t="s">
        <v>755</v>
      </c>
      <c r="E179" s="30">
        <v>9</v>
      </c>
      <c r="F179" s="30" t="s">
        <v>1356</v>
      </c>
      <c r="G179" s="30">
        <v>7</v>
      </c>
      <c r="H179" s="26" t="s">
        <v>757</v>
      </c>
      <c r="I179" s="30">
        <v>3</v>
      </c>
      <c r="J179" s="26">
        <v>1997</v>
      </c>
      <c r="K179" s="26" t="s">
        <v>269</v>
      </c>
      <c r="L179" s="30" t="s">
        <v>1486</v>
      </c>
      <c r="M179" s="272">
        <v>1505</v>
      </c>
      <c r="N179" s="271" t="s">
        <v>1709</v>
      </c>
      <c r="O179" s="271">
        <v>77</v>
      </c>
      <c r="P179" s="30">
        <v>4</v>
      </c>
      <c r="Q179" s="301" t="s">
        <v>1637</v>
      </c>
      <c r="R179" s="30"/>
      <c r="S179" s="30"/>
    </row>
    <row r="180" spans="1:19" x14ac:dyDescent="0.25">
      <c r="A180">
        <v>179</v>
      </c>
      <c r="B180" s="156" t="s">
        <v>760</v>
      </c>
      <c r="C180" s="39" t="s">
        <v>761</v>
      </c>
      <c r="D180" s="56" t="s">
        <v>759</v>
      </c>
      <c r="E180" s="30">
        <v>10</v>
      </c>
      <c r="F180" s="30" t="s">
        <v>1368</v>
      </c>
      <c r="G180" s="30">
        <v>7</v>
      </c>
      <c r="H180" s="26" t="s">
        <v>762</v>
      </c>
      <c r="I180" s="30">
        <v>8</v>
      </c>
      <c r="J180" s="26">
        <v>2010</v>
      </c>
      <c r="K180" s="26" t="s">
        <v>270</v>
      </c>
      <c r="L180" s="30" t="s">
        <v>1487</v>
      </c>
      <c r="M180" s="272">
        <v>1505</v>
      </c>
      <c r="N180" s="271" t="s">
        <v>1709</v>
      </c>
      <c r="O180" s="271">
        <v>77</v>
      </c>
      <c r="P180" s="30">
        <v>6</v>
      </c>
      <c r="Q180" s="301" t="s">
        <v>1637</v>
      </c>
      <c r="R180" s="30"/>
      <c r="S180" s="30"/>
    </row>
    <row r="181" spans="1:19" x14ac:dyDescent="0.25">
      <c r="A181">
        <v>180</v>
      </c>
      <c r="B181" s="158" t="s">
        <v>765</v>
      </c>
      <c r="C181" s="39" t="s">
        <v>766</v>
      </c>
      <c r="D181" s="44" t="s">
        <v>764</v>
      </c>
      <c r="E181" s="30">
        <v>11</v>
      </c>
      <c r="F181" s="30" t="s">
        <v>1354</v>
      </c>
      <c r="G181" s="30">
        <v>7</v>
      </c>
      <c r="H181" s="26" t="s">
        <v>767</v>
      </c>
      <c r="I181" s="30">
        <v>8</v>
      </c>
      <c r="J181" s="26">
        <v>2010</v>
      </c>
      <c r="K181" s="26" t="s">
        <v>270</v>
      </c>
      <c r="L181" s="30" t="s">
        <v>1488</v>
      </c>
      <c r="M181" s="272">
        <v>1505</v>
      </c>
      <c r="N181" s="271" t="s">
        <v>1709</v>
      </c>
      <c r="O181" s="271">
        <v>77</v>
      </c>
      <c r="P181" s="30">
        <v>30</v>
      </c>
      <c r="Q181" s="301" t="s">
        <v>1637</v>
      </c>
      <c r="R181" s="30"/>
      <c r="S181" s="30"/>
    </row>
    <row r="182" spans="1:19" x14ac:dyDescent="0.25">
      <c r="A182">
        <v>181</v>
      </c>
      <c r="B182" s="158" t="s">
        <v>770</v>
      </c>
      <c r="C182" s="39" t="s">
        <v>771</v>
      </c>
      <c r="D182" s="44" t="s">
        <v>769</v>
      </c>
      <c r="E182" s="30">
        <v>11</v>
      </c>
      <c r="F182" s="30" t="s">
        <v>1354</v>
      </c>
      <c r="G182" s="30">
        <v>7</v>
      </c>
      <c r="H182" s="26" t="s">
        <v>772</v>
      </c>
      <c r="I182" s="30">
        <v>8</v>
      </c>
      <c r="J182" s="26">
        <v>2007</v>
      </c>
      <c r="K182" s="26" t="s">
        <v>269</v>
      </c>
      <c r="L182" s="30" t="s">
        <v>1489</v>
      </c>
      <c r="M182" s="272">
        <v>1505</v>
      </c>
      <c r="N182" s="271" t="s">
        <v>1709</v>
      </c>
      <c r="O182" s="271">
        <v>77</v>
      </c>
      <c r="P182" s="30">
        <v>30</v>
      </c>
      <c r="Q182" s="301" t="s">
        <v>1637</v>
      </c>
      <c r="R182" s="30"/>
      <c r="S182" s="30"/>
    </row>
    <row r="183" spans="1:19" x14ac:dyDescent="0.25">
      <c r="A183">
        <v>182</v>
      </c>
      <c r="B183" s="39">
        <v>340011002</v>
      </c>
      <c r="C183" s="39" t="s">
        <v>784</v>
      </c>
      <c r="D183" s="62" t="s">
        <v>783</v>
      </c>
      <c r="E183" s="30">
        <v>14</v>
      </c>
      <c r="F183" s="30" t="s">
        <v>1369</v>
      </c>
      <c r="G183" s="30">
        <v>2</v>
      </c>
      <c r="H183" s="26" t="s">
        <v>1349</v>
      </c>
      <c r="I183" s="30">
        <v>8</v>
      </c>
      <c r="J183" s="39" t="s">
        <v>250</v>
      </c>
      <c r="K183" s="39" t="s">
        <v>269</v>
      </c>
      <c r="L183" s="30" t="s">
        <v>1490</v>
      </c>
      <c r="M183" s="272">
        <v>1506</v>
      </c>
      <c r="N183" s="271" t="s">
        <v>1709</v>
      </c>
      <c r="O183" s="271" t="s">
        <v>1708</v>
      </c>
      <c r="P183" s="30">
        <v>1</v>
      </c>
      <c r="Q183" s="301" t="s">
        <v>1637</v>
      </c>
      <c r="R183" s="30"/>
      <c r="S183" s="30"/>
    </row>
    <row r="184" spans="1:19" x14ac:dyDescent="0.25">
      <c r="A184">
        <v>183</v>
      </c>
      <c r="B184" s="39">
        <v>340016381</v>
      </c>
      <c r="C184" s="39" t="s">
        <v>787</v>
      </c>
      <c r="D184" s="78" t="s">
        <v>786</v>
      </c>
      <c r="E184" s="30">
        <v>10</v>
      </c>
      <c r="F184" s="30" t="s">
        <v>1363</v>
      </c>
      <c r="G184" s="30">
        <v>4</v>
      </c>
      <c r="H184" s="26" t="s">
        <v>1349</v>
      </c>
      <c r="I184" s="30">
        <v>8</v>
      </c>
      <c r="J184" s="39" t="s">
        <v>264</v>
      </c>
      <c r="K184" s="39" t="s">
        <v>269</v>
      </c>
      <c r="L184" s="30" t="s">
        <v>1491</v>
      </c>
      <c r="M184" s="272">
        <v>1506</v>
      </c>
      <c r="N184" s="271" t="s">
        <v>1709</v>
      </c>
      <c r="O184" s="271">
        <v>11</v>
      </c>
      <c r="P184" s="30">
        <v>1</v>
      </c>
      <c r="Q184" s="301" t="s">
        <v>1637</v>
      </c>
      <c r="R184" s="30"/>
      <c r="S184" s="30"/>
    </row>
    <row r="185" spans="1:19" x14ac:dyDescent="0.25">
      <c r="A185">
        <v>184</v>
      </c>
      <c r="B185" s="39" t="s">
        <v>790</v>
      </c>
      <c r="C185" s="39" t="s">
        <v>791</v>
      </c>
      <c r="D185" s="85" t="s">
        <v>789</v>
      </c>
      <c r="E185" s="30">
        <v>6</v>
      </c>
      <c r="F185" s="30" t="s">
        <v>1361</v>
      </c>
      <c r="G185" s="30">
        <v>7</v>
      </c>
      <c r="H185" s="26" t="s">
        <v>1349</v>
      </c>
      <c r="I185" s="30">
        <v>3</v>
      </c>
      <c r="J185" s="26">
        <v>2010</v>
      </c>
      <c r="K185" s="26" t="s">
        <v>269</v>
      </c>
      <c r="L185" s="30" t="s">
        <v>1492</v>
      </c>
      <c r="M185" s="272">
        <v>1506</v>
      </c>
      <c r="N185" s="271" t="s">
        <v>1709</v>
      </c>
      <c r="O185" s="271">
        <v>11</v>
      </c>
      <c r="P185" s="30">
        <v>19</v>
      </c>
      <c r="Q185" s="301" t="s">
        <v>1637</v>
      </c>
      <c r="R185" s="30"/>
      <c r="S185" s="30"/>
    </row>
    <row r="186" spans="1:19" x14ac:dyDescent="0.25">
      <c r="A186">
        <v>185</v>
      </c>
      <c r="B186" s="39">
        <v>340053542</v>
      </c>
      <c r="C186" s="39" t="s">
        <v>794</v>
      </c>
      <c r="D186" s="44" t="s">
        <v>793</v>
      </c>
      <c r="E186" s="30">
        <v>9</v>
      </c>
      <c r="F186" s="30" t="s">
        <v>1362</v>
      </c>
      <c r="G186" s="30">
        <v>7</v>
      </c>
      <c r="H186" s="26" t="s">
        <v>1349</v>
      </c>
      <c r="I186" s="30">
        <v>6</v>
      </c>
      <c r="J186" s="79" t="s">
        <v>381</v>
      </c>
      <c r="K186" s="26" t="s">
        <v>269</v>
      </c>
      <c r="L186" s="30" t="s">
        <v>1493</v>
      </c>
      <c r="M186" s="272">
        <v>1506</v>
      </c>
      <c r="N186" s="271" t="s">
        <v>1709</v>
      </c>
      <c r="O186" s="271">
        <v>11</v>
      </c>
      <c r="P186" s="30">
        <v>19</v>
      </c>
      <c r="Q186" s="301" t="s">
        <v>1637</v>
      </c>
      <c r="R186" s="30"/>
      <c r="S186" s="30"/>
    </row>
    <row r="187" spans="1:19" x14ac:dyDescent="0.25">
      <c r="A187">
        <v>186</v>
      </c>
      <c r="B187" s="186" t="s">
        <v>797</v>
      </c>
      <c r="C187" s="186" t="s">
        <v>798</v>
      </c>
      <c r="D187" s="185" t="s">
        <v>796</v>
      </c>
      <c r="E187" s="30">
        <v>13</v>
      </c>
      <c r="F187" s="30" t="s">
        <v>1352</v>
      </c>
      <c r="G187" s="30">
        <v>6</v>
      </c>
      <c r="H187" s="26" t="s">
        <v>1348</v>
      </c>
      <c r="I187" s="30">
        <v>9</v>
      </c>
      <c r="J187" s="187">
        <v>2017</v>
      </c>
      <c r="K187" s="187" t="s">
        <v>269</v>
      </c>
      <c r="L187" s="30" t="s">
        <v>1494</v>
      </c>
      <c r="M187" s="272">
        <v>1506</v>
      </c>
      <c r="N187" s="271" t="s">
        <v>1709</v>
      </c>
      <c r="O187" s="271">
        <v>22</v>
      </c>
      <c r="P187" s="30">
        <v>7</v>
      </c>
      <c r="Q187" s="301" t="s">
        <v>1637</v>
      </c>
      <c r="R187" s="30"/>
      <c r="S187" s="30"/>
    </row>
    <row r="188" spans="1:19" x14ac:dyDescent="0.25">
      <c r="A188">
        <v>187</v>
      </c>
      <c r="B188" s="124" t="s">
        <v>801</v>
      </c>
      <c r="C188" s="39" t="s">
        <v>802</v>
      </c>
      <c r="D188" s="192" t="s">
        <v>800</v>
      </c>
      <c r="E188" s="30">
        <v>9</v>
      </c>
      <c r="F188" s="30" t="s">
        <v>1373</v>
      </c>
      <c r="G188" s="30">
        <v>7</v>
      </c>
      <c r="H188" s="26" t="s">
        <v>1349</v>
      </c>
      <c r="I188" s="30">
        <v>8</v>
      </c>
      <c r="J188" s="26">
        <v>2018</v>
      </c>
      <c r="K188" s="26" t="s">
        <v>270</v>
      </c>
      <c r="L188" s="30" t="s">
        <v>1495</v>
      </c>
      <c r="M188" s="272">
        <v>1506</v>
      </c>
      <c r="N188" s="271" t="s">
        <v>1709</v>
      </c>
      <c r="O188" s="271">
        <v>22</v>
      </c>
      <c r="P188" s="30">
        <v>6</v>
      </c>
      <c r="Q188" s="301" t="s">
        <v>1637</v>
      </c>
      <c r="R188" s="30"/>
      <c r="S188" s="30"/>
    </row>
    <row r="189" spans="1:19" x14ac:dyDescent="0.25">
      <c r="A189">
        <v>188</v>
      </c>
      <c r="B189" s="39">
        <v>340016898</v>
      </c>
      <c r="C189" s="39" t="s">
        <v>805</v>
      </c>
      <c r="D189" s="78" t="s">
        <v>804</v>
      </c>
      <c r="E189" s="30">
        <v>12</v>
      </c>
      <c r="F189" s="30" t="s">
        <v>1377</v>
      </c>
      <c r="G189" s="30">
        <v>6</v>
      </c>
      <c r="H189" s="26" t="s">
        <v>1348</v>
      </c>
      <c r="I189" s="30">
        <v>8</v>
      </c>
      <c r="J189" s="26">
        <v>2001</v>
      </c>
      <c r="K189" s="26" t="s">
        <v>269</v>
      </c>
      <c r="L189" s="30" t="s">
        <v>1496</v>
      </c>
      <c r="M189" s="272">
        <v>1506</v>
      </c>
      <c r="N189" s="271" t="s">
        <v>1709</v>
      </c>
      <c r="O189" s="271">
        <v>33</v>
      </c>
      <c r="P189" s="30">
        <v>7</v>
      </c>
      <c r="Q189" s="301" t="s">
        <v>1637</v>
      </c>
      <c r="R189" s="30"/>
      <c r="S189" s="30"/>
    </row>
    <row r="190" spans="1:19" x14ac:dyDescent="0.25">
      <c r="A190">
        <v>189</v>
      </c>
      <c r="B190" s="170">
        <v>340060941</v>
      </c>
      <c r="C190" s="169" t="s">
        <v>809</v>
      </c>
      <c r="D190" s="194" t="s">
        <v>808</v>
      </c>
      <c r="E190" s="30">
        <v>9</v>
      </c>
      <c r="F190" s="30" t="s">
        <v>1357</v>
      </c>
      <c r="G190" s="30">
        <v>7</v>
      </c>
      <c r="H190" s="26" t="s">
        <v>1349</v>
      </c>
      <c r="I190" s="30">
        <v>7</v>
      </c>
      <c r="J190" s="170" t="s">
        <v>258</v>
      </c>
      <c r="K190" s="170" t="s">
        <v>270</v>
      </c>
      <c r="L190" s="30" t="s">
        <v>1497</v>
      </c>
      <c r="M190" s="272">
        <v>1506</v>
      </c>
      <c r="N190" s="271" t="s">
        <v>1709</v>
      </c>
      <c r="O190" s="271">
        <v>33</v>
      </c>
      <c r="P190" s="30">
        <v>19</v>
      </c>
      <c r="Q190" s="301" t="s">
        <v>1637</v>
      </c>
      <c r="R190" s="30"/>
      <c r="S190" s="30"/>
    </row>
    <row r="191" spans="1:19" x14ac:dyDescent="0.25">
      <c r="A191">
        <v>190</v>
      </c>
      <c r="B191" s="37">
        <v>340055852</v>
      </c>
      <c r="C191" s="34" t="s">
        <v>812</v>
      </c>
      <c r="D191" s="24" t="s">
        <v>811</v>
      </c>
      <c r="E191" s="30">
        <v>11</v>
      </c>
      <c r="F191" s="30" t="s">
        <v>1363</v>
      </c>
      <c r="G191" s="30">
        <v>6</v>
      </c>
      <c r="H191" s="26" t="s">
        <v>1348</v>
      </c>
      <c r="I191" s="30">
        <v>9</v>
      </c>
      <c r="J191" s="34" t="s">
        <v>396</v>
      </c>
      <c r="K191" s="34" t="s">
        <v>269</v>
      </c>
      <c r="L191" s="30" t="s">
        <v>1498</v>
      </c>
      <c r="M191" s="272">
        <v>1506</v>
      </c>
      <c r="N191" s="271" t="s">
        <v>1709</v>
      </c>
      <c r="O191" s="271">
        <v>44</v>
      </c>
      <c r="P191" s="30">
        <v>7</v>
      </c>
      <c r="Q191" s="301" t="s">
        <v>1637</v>
      </c>
      <c r="R191" s="30"/>
      <c r="S191" s="30"/>
    </row>
    <row r="192" spans="1:19" x14ac:dyDescent="0.25">
      <c r="A192">
        <v>191</v>
      </c>
      <c r="B192" s="39">
        <v>340059540</v>
      </c>
      <c r="C192" s="39" t="s">
        <v>815</v>
      </c>
      <c r="D192" s="200" t="s">
        <v>814</v>
      </c>
      <c r="E192" s="30">
        <v>9</v>
      </c>
      <c r="F192" s="30" t="s">
        <v>1359</v>
      </c>
      <c r="G192" s="30">
        <v>7</v>
      </c>
      <c r="H192" s="26" t="s">
        <v>1349</v>
      </c>
      <c r="I192" s="30">
        <v>7</v>
      </c>
      <c r="J192" s="26">
        <v>2019</v>
      </c>
      <c r="K192" s="26" t="s">
        <v>270</v>
      </c>
      <c r="L192" s="30" t="s">
        <v>1499</v>
      </c>
      <c r="M192" s="272">
        <v>1506</v>
      </c>
      <c r="N192" s="271" t="s">
        <v>1709</v>
      </c>
      <c r="O192" s="271">
        <v>44</v>
      </c>
      <c r="P192" s="30">
        <v>6</v>
      </c>
      <c r="Q192" s="301" t="s">
        <v>1637</v>
      </c>
      <c r="R192" s="30"/>
      <c r="S192" s="30"/>
    </row>
    <row r="193" spans="1:19" x14ac:dyDescent="0.25">
      <c r="A193">
        <v>192</v>
      </c>
      <c r="B193" s="126" t="s">
        <v>818</v>
      </c>
      <c r="C193" s="55" t="s">
        <v>819</v>
      </c>
      <c r="D193" s="203" t="s">
        <v>817</v>
      </c>
      <c r="E193" s="30">
        <v>10</v>
      </c>
      <c r="F193" s="30" t="s">
        <v>1354</v>
      </c>
      <c r="G193" s="30">
        <v>7</v>
      </c>
      <c r="H193" s="26" t="s">
        <v>1349</v>
      </c>
      <c r="I193" s="30">
        <v>7</v>
      </c>
      <c r="J193" s="54">
        <v>2016</v>
      </c>
      <c r="K193" s="54" t="s">
        <v>269</v>
      </c>
      <c r="L193" s="30" t="s">
        <v>1500</v>
      </c>
      <c r="M193" s="272">
        <v>1506</v>
      </c>
      <c r="N193" s="271" t="s">
        <v>1709</v>
      </c>
      <c r="O193" s="271">
        <v>55</v>
      </c>
      <c r="P193" s="30">
        <v>19</v>
      </c>
      <c r="Q193" s="301" t="s">
        <v>1637</v>
      </c>
      <c r="R193" s="30"/>
      <c r="S193" s="30"/>
    </row>
    <row r="194" spans="1:19" x14ac:dyDescent="0.25">
      <c r="A194">
        <v>193</v>
      </c>
      <c r="B194" s="39">
        <v>340059997</v>
      </c>
      <c r="C194" s="39" t="s">
        <v>822</v>
      </c>
      <c r="D194" s="200" t="s">
        <v>821</v>
      </c>
      <c r="E194" s="30">
        <v>9</v>
      </c>
      <c r="F194" s="30" t="s">
        <v>1356</v>
      </c>
      <c r="G194" s="30">
        <v>7</v>
      </c>
      <c r="H194" s="26" t="s">
        <v>1349</v>
      </c>
      <c r="I194" s="30">
        <v>7</v>
      </c>
      <c r="J194" s="26">
        <v>2020</v>
      </c>
      <c r="K194" s="26" t="s">
        <v>270</v>
      </c>
      <c r="L194" s="30" t="s">
        <v>1501</v>
      </c>
      <c r="M194" s="272">
        <v>1506</v>
      </c>
      <c r="N194" s="271" t="s">
        <v>1709</v>
      </c>
      <c r="O194" s="271">
        <v>55</v>
      </c>
      <c r="P194" s="30">
        <v>6</v>
      </c>
      <c r="Q194" s="301" t="s">
        <v>1637</v>
      </c>
      <c r="R194" s="30"/>
      <c r="S194" s="30"/>
    </row>
    <row r="195" spans="1:19" x14ac:dyDescent="0.25">
      <c r="A195">
        <v>194</v>
      </c>
      <c r="B195" s="128">
        <v>340020058</v>
      </c>
      <c r="C195" s="128" t="s">
        <v>825</v>
      </c>
      <c r="D195" s="165" t="s">
        <v>824</v>
      </c>
      <c r="E195" s="30">
        <v>13</v>
      </c>
      <c r="F195" s="30" t="s">
        <v>1364</v>
      </c>
      <c r="G195" s="30">
        <v>6</v>
      </c>
      <c r="H195" s="26" t="s">
        <v>1348</v>
      </c>
      <c r="I195" s="30">
        <v>9</v>
      </c>
      <c r="J195" s="128" t="s">
        <v>262</v>
      </c>
      <c r="K195" s="128" t="s">
        <v>269</v>
      </c>
      <c r="L195" s="30" t="s">
        <v>1502</v>
      </c>
      <c r="M195" s="272">
        <v>1506</v>
      </c>
      <c r="N195" s="271" t="s">
        <v>1709</v>
      </c>
      <c r="O195" s="271">
        <v>66</v>
      </c>
      <c r="P195" s="30">
        <v>15</v>
      </c>
      <c r="Q195" s="301" t="s">
        <v>1637</v>
      </c>
      <c r="R195" s="30"/>
      <c r="S195" s="30"/>
    </row>
    <row r="196" spans="1:19" x14ac:dyDescent="0.25">
      <c r="A196">
        <v>195</v>
      </c>
      <c r="B196" s="39">
        <v>340017523</v>
      </c>
      <c r="C196" s="39" t="s">
        <v>828</v>
      </c>
      <c r="D196" s="78" t="s">
        <v>827</v>
      </c>
      <c r="E196" s="30">
        <v>9</v>
      </c>
      <c r="F196" s="30" t="s">
        <v>1356</v>
      </c>
      <c r="G196" s="30">
        <v>7</v>
      </c>
      <c r="H196" s="26" t="s">
        <v>1349</v>
      </c>
      <c r="I196" s="30">
        <v>3</v>
      </c>
      <c r="J196" s="26">
        <v>2001</v>
      </c>
      <c r="K196" s="26" t="s">
        <v>269</v>
      </c>
      <c r="L196" s="30" t="s">
        <v>1503</v>
      </c>
      <c r="M196" s="272">
        <v>1506</v>
      </c>
      <c r="N196" s="271" t="s">
        <v>1709</v>
      </c>
      <c r="O196" s="271">
        <v>66</v>
      </c>
      <c r="P196" s="30">
        <v>19</v>
      </c>
      <c r="Q196" s="301" t="s">
        <v>1637</v>
      </c>
      <c r="R196" s="30"/>
      <c r="S196" s="30"/>
    </row>
    <row r="197" spans="1:19" x14ac:dyDescent="0.25">
      <c r="A197">
        <v>196</v>
      </c>
      <c r="B197" s="206" t="s">
        <v>831</v>
      </c>
      <c r="C197" s="39" t="s">
        <v>832</v>
      </c>
      <c r="D197" s="44" t="s">
        <v>830</v>
      </c>
      <c r="E197" s="30">
        <v>10</v>
      </c>
      <c r="F197" s="30" t="s">
        <v>1356</v>
      </c>
      <c r="G197" s="30">
        <v>7</v>
      </c>
      <c r="H197" s="26" t="s">
        <v>833</v>
      </c>
      <c r="I197" s="30">
        <v>8</v>
      </c>
      <c r="J197" s="79">
        <v>2017</v>
      </c>
      <c r="K197" s="26" t="s">
        <v>269</v>
      </c>
      <c r="L197" s="30" t="s">
        <v>1504</v>
      </c>
      <c r="M197" s="272">
        <v>1506</v>
      </c>
      <c r="N197" s="271" t="s">
        <v>1709</v>
      </c>
      <c r="O197" s="271">
        <v>77</v>
      </c>
      <c r="P197" s="30">
        <v>6</v>
      </c>
      <c r="Q197" s="301" t="s">
        <v>1637</v>
      </c>
      <c r="R197" s="30"/>
      <c r="S197" s="30"/>
    </row>
    <row r="198" spans="1:19" x14ac:dyDescent="0.25">
      <c r="A198">
        <v>197</v>
      </c>
      <c r="B198" s="39" t="s">
        <v>836</v>
      </c>
      <c r="C198" s="39" t="s">
        <v>837</v>
      </c>
      <c r="D198" s="44" t="s">
        <v>835</v>
      </c>
      <c r="E198" s="30">
        <v>6</v>
      </c>
      <c r="F198" s="30" t="s">
        <v>1352</v>
      </c>
      <c r="G198" s="30">
        <v>7</v>
      </c>
      <c r="H198" s="26" t="s">
        <v>838</v>
      </c>
      <c r="I198" s="30">
        <v>3</v>
      </c>
      <c r="J198" s="26">
        <v>1997</v>
      </c>
      <c r="K198" s="26" t="s">
        <v>269</v>
      </c>
      <c r="L198" s="30" t="s">
        <v>1505</v>
      </c>
      <c r="M198" s="272">
        <v>1506</v>
      </c>
      <c r="N198" s="271" t="s">
        <v>1709</v>
      </c>
      <c r="O198" s="271">
        <v>77</v>
      </c>
      <c r="P198" s="30">
        <v>30</v>
      </c>
      <c r="Q198" s="301" t="s">
        <v>1637</v>
      </c>
      <c r="R198" s="30"/>
      <c r="S198" s="30"/>
    </row>
    <row r="199" spans="1:19" x14ac:dyDescent="0.25">
      <c r="A199">
        <v>198</v>
      </c>
      <c r="B199" s="39">
        <v>340019350</v>
      </c>
      <c r="C199" s="39" t="s">
        <v>841</v>
      </c>
      <c r="D199" s="24" t="s">
        <v>840</v>
      </c>
      <c r="E199" s="30">
        <v>8</v>
      </c>
      <c r="F199" s="30" t="s">
        <v>1354</v>
      </c>
      <c r="G199" s="30">
        <v>7</v>
      </c>
      <c r="H199" s="26" t="s">
        <v>842</v>
      </c>
      <c r="I199" s="30">
        <v>3</v>
      </c>
      <c r="J199" s="26">
        <v>2002</v>
      </c>
      <c r="K199" s="26" t="s">
        <v>270</v>
      </c>
      <c r="L199" s="30" t="s">
        <v>1506</v>
      </c>
      <c r="M199" s="272">
        <v>1506</v>
      </c>
      <c r="N199" s="271" t="s">
        <v>1709</v>
      </c>
      <c r="O199" s="271">
        <v>77</v>
      </c>
      <c r="P199" s="30">
        <v>30</v>
      </c>
      <c r="Q199" s="301" t="s">
        <v>1637</v>
      </c>
      <c r="R199" s="30"/>
      <c r="S199" s="30"/>
    </row>
    <row r="200" spans="1:19" x14ac:dyDescent="0.25">
      <c r="A200">
        <v>199</v>
      </c>
      <c r="B200" s="39">
        <v>340017149</v>
      </c>
      <c r="C200" s="39" t="s">
        <v>845</v>
      </c>
      <c r="D200" s="44" t="s">
        <v>844</v>
      </c>
      <c r="E200" s="30">
        <v>10</v>
      </c>
      <c r="F200" s="30" t="s">
        <v>1352</v>
      </c>
      <c r="G200" s="30">
        <v>7</v>
      </c>
      <c r="H200" s="26" t="s">
        <v>846</v>
      </c>
      <c r="I200" s="30">
        <v>8</v>
      </c>
      <c r="J200" s="26">
        <v>2021</v>
      </c>
      <c r="K200" s="26" t="s">
        <v>269</v>
      </c>
      <c r="L200" s="30" t="s">
        <v>1507</v>
      </c>
      <c r="M200" s="272">
        <v>1506</v>
      </c>
      <c r="N200" s="271" t="s">
        <v>1709</v>
      </c>
      <c r="O200" s="271">
        <v>77</v>
      </c>
      <c r="P200" s="30">
        <v>4</v>
      </c>
      <c r="Q200" s="301" t="s">
        <v>1637</v>
      </c>
      <c r="R200" s="30"/>
      <c r="S200" s="30"/>
    </row>
    <row r="201" spans="1:19" x14ac:dyDescent="0.25">
      <c r="A201">
        <v>200</v>
      </c>
      <c r="B201" s="39" t="s">
        <v>849</v>
      </c>
      <c r="C201" s="39" t="s">
        <v>850</v>
      </c>
      <c r="D201" s="44" t="s">
        <v>848</v>
      </c>
      <c r="E201" s="30">
        <v>6</v>
      </c>
      <c r="F201" s="30" t="s">
        <v>1352</v>
      </c>
      <c r="G201" s="30">
        <v>7</v>
      </c>
      <c r="H201" s="26" t="s">
        <v>851</v>
      </c>
      <c r="I201" s="30">
        <v>3</v>
      </c>
      <c r="J201" s="26">
        <v>2005</v>
      </c>
      <c r="K201" s="26" t="s">
        <v>269</v>
      </c>
      <c r="L201" s="30" t="s">
        <v>1508</v>
      </c>
      <c r="M201" s="272">
        <v>1506</v>
      </c>
      <c r="N201" s="271" t="s">
        <v>1709</v>
      </c>
      <c r="O201" s="271">
        <v>77</v>
      </c>
      <c r="P201" s="30">
        <v>30</v>
      </c>
      <c r="Q201" s="301" t="s">
        <v>1637</v>
      </c>
      <c r="R201" s="30"/>
      <c r="S201" s="30"/>
    </row>
    <row r="202" spans="1:19" x14ac:dyDescent="0.25">
      <c r="A202">
        <v>201</v>
      </c>
      <c r="B202" s="39">
        <v>340016915</v>
      </c>
      <c r="C202" s="39" t="s">
        <v>854</v>
      </c>
      <c r="D202" s="24" t="s">
        <v>853</v>
      </c>
      <c r="E202" s="30">
        <v>10</v>
      </c>
      <c r="F202" s="30" t="s">
        <v>1376</v>
      </c>
      <c r="G202" s="30">
        <v>7</v>
      </c>
      <c r="H202" s="26" t="s">
        <v>855</v>
      </c>
      <c r="I202" s="30">
        <v>8</v>
      </c>
      <c r="J202" s="26">
        <v>2010</v>
      </c>
      <c r="K202" s="26" t="s">
        <v>269</v>
      </c>
      <c r="L202" s="30" t="s">
        <v>1509</v>
      </c>
      <c r="M202" s="272">
        <v>1506</v>
      </c>
      <c r="N202" s="271" t="s">
        <v>1709</v>
      </c>
      <c r="O202" s="271">
        <v>77</v>
      </c>
      <c r="P202" s="30">
        <v>30</v>
      </c>
      <c r="Q202" s="301" t="s">
        <v>1637</v>
      </c>
      <c r="R202" s="30"/>
      <c r="S202" s="30"/>
    </row>
    <row r="203" spans="1:19" x14ac:dyDescent="0.25">
      <c r="A203">
        <v>202</v>
      </c>
      <c r="B203" s="39" t="s">
        <v>858</v>
      </c>
      <c r="C203" s="39" t="s">
        <v>859</v>
      </c>
      <c r="D203" s="44" t="s">
        <v>857</v>
      </c>
      <c r="E203" s="30">
        <v>9</v>
      </c>
      <c r="F203" s="30" t="s">
        <v>1356</v>
      </c>
      <c r="G203" s="30">
        <v>7</v>
      </c>
      <c r="H203" s="26" t="s">
        <v>860</v>
      </c>
      <c r="I203" s="30">
        <v>3</v>
      </c>
      <c r="J203" s="26">
        <v>1994</v>
      </c>
      <c r="K203" s="26" t="s">
        <v>269</v>
      </c>
      <c r="L203" s="30" t="s">
        <v>1510</v>
      </c>
      <c r="M203" s="272">
        <v>1506</v>
      </c>
      <c r="N203" s="271" t="s">
        <v>1709</v>
      </c>
      <c r="O203" s="271">
        <v>77</v>
      </c>
      <c r="P203" s="30">
        <v>4</v>
      </c>
      <c r="Q203" s="301" t="s">
        <v>1637</v>
      </c>
      <c r="R203" s="30"/>
      <c r="S203" s="30"/>
    </row>
    <row r="204" spans="1:19" x14ac:dyDescent="0.25">
      <c r="A204">
        <v>203</v>
      </c>
      <c r="B204" s="207" t="s">
        <v>863</v>
      </c>
      <c r="C204" s="39" t="s">
        <v>864</v>
      </c>
      <c r="D204" s="44" t="s">
        <v>862</v>
      </c>
      <c r="E204" s="30">
        <v>9</v>
      </c>
      <c r="F204" s="30" t="s">
        <v>1356</v>
      </c>
      <c r="G204" s="30">
        <v>7</v>
      </c>
      <c r="H204" s="26" t="s">
        <v>865</v>
      </c>
      <c r="I204" s="30">
        <v>3</v>
      </c>
      <c r="J204" s="26">
        <v>2004</v>
      </c>
      <c r="K204" s="26" t="s">
        <v>269</v>
      </c>
      <c r="L204" s="30" t="s">
        <v>1511</v>
      </c>
      <c r="M204" s="272">
        <v>1506</v>
      </c>
      <c r="N204" s="271" t="s">
        <v>1709</v>
      </c>
      <c r="O204" s="271">
        <v>77</v>
      </c>
      <c r="P204" s="30">
        <v>4</v>
      </c>
      <c r="Q204" s="301" t="s">
        <v>1637</v>
      </c>
      <c r="R204" s="30"/>
      <c r="S204" s="30"/>
    </row>
    <row r="205" spans="1:19" x14ac:dyDescent="0.25">
      <c r="A205">
        <v>204</v>
      </c>
      <c r="B205" s="39" t="s">
        <v>868</v>
      </c>
      <c r="C205" s="39" t="s">
        <v>869</v>
      </c>
      <c r="D205" s="85" t="s">
        <v>867</v>
      </c>
      <c r="E205" s="30">
        <v>8</v>
      </c>
      <c r="F205" s="30" t="s">
        <v>1352</v>
      </c>
      <c r="G205" s="30">
        <v>7</v>
      </c>
      <c r="H205" s="26" t="s">
        <v>870</v>
      </c>
      <c r="I205" s="30">
        <v>3</v>
      </c>
      <c r="J205" s="26">
        <v>2002</v>
      </c>
      <c r="K205" s="26" t="s">
        <v>269</v>
      </c>
      <c r="L205" s="30" t="s">
        <v>1512</v>
      </c>
      <c r="M205" s="272">
        <v>1506</v>
      </c>
      <c r="N205" s="271" t="s">
        <v>1709</v>
      </c>
      <c r="O205" s="271">
        <v>77</v>
      </c>
      <c r="P205" s="30">
        <v>30</v>
      </c>
      <c r="Q205" s="301" t="s">
        <v>1637</v>
      </c>
      <c r="R205" s="30"/>
      <c r="S205" s="30"/>
    </row>
    <row r="206" spans="1:19" x14ac:dyDescent="0.25">
      <c r="A206">
        <v>205</v>
      </c>
      <c r="B206" s="27" t="s">
        <v>873</v>
      </c>
      <c r="C206" s="39" t="s">
        <v>874</v>
      </c>
      <c r="D206" s="85" t="s">
        <v>872</v>
      </c>
      <c r="E206" s="30">
        <v>7</v>
      </c>
      <c r="F206" s="30" t="s">
        <v>1354</v>
      </c>
      <c r="G206" s="30">
        <v>7</v>
      </c>
      <c r="H206" s="26" t="s">
        <v>875</v>
      </c>
      <c r="I206" s="30">
        <v>3</v>
      </c>
      <c r="J206" s="26">
        <v>2003</v>
      </c>
      <c r="K206" s="26" t="s">
        <v>269</v>
      </c>
      <c r="L206" s="30" t="s">
        <v>1513</v>
      </c>
      <c r="M206" s="272">
        <v>1506</v>
      </c>
      <c r="N206" s="271" t="s">
        <v>1709</v>
      </c>
      <c r="O206" s="271">
        <v>77</v>
      </c>
      <c r="P206" s="30">
        <v>30</v>
      </c>
      <c r="Q206" s="301" t="s">
        <v>1637</v>
      </c>
      <c r="R206" s="30"/>
      <c r="S206" s="30"/>
    </row>
    <row r="207" spans="1:19" x14ac:dyDescent="0.25">
      <c r="A207">
        <v>206</v>
      </c>
      <c r="B207" s="124" t="s">
        <v>879</v>
      </c>
      <c r="C207" s="39" t="s">
        <v>880</v>
      </c>
      <c r="D207" s="44" t="s">
        <v>878</v>
      </c>
      <c r="E207" s="30">
        <v>9</v>
      </c>
      <c r="F207" s="30" t="s">
        <v>1352</v>
      </c>
      <c r="G207" s="30">
        <v>7</v>
      </c>
      <c r="H207" s="26" t="s">
        <v>1349</v>
      </c>
      <c r="I207" s="30">
        <v>8</v>
      </c>
      <c r="J207" s="26">
        <v>2019</v>
      </c>
      <c r="K207" s="26" t="s">
        <v>269</v>
      </c>
      <c r="L207" s="30" t="s">
        <v>1514</v>
      </c>
      <c r="M207" s="272">
        <v>1506</v>
      </c>
      <c r="N207" s="271" t="s">
        <v>1709</v>
      </c>
      <c r="O207" s="271">
        <v>77</v>
      </c>
      <c r="P207" s="30">
        <v>28</v>
      </c>
      <c r="Q207" s="301" t="s">
        <v>1637</v>
      </c>
      <c r="R207" s="30"/>
      <c r="S207" s="30"/>
    </row>
    <row r="208" spans="1:19" x14ac:dyDescent="0.25">
      <c r="A208">
        <v>207</v>
      </c>
      <c r="B208" s="124">
        <v>340015429</v>
      </c>
      <c r="C208" s="34" t="s">
        <v>885</v>
      </c>
      <c r="D208" s="24" t="s">
        <v>884</v>
      </c>
      <c r="E208" s="30">
        <v>14</v>
      </c>
      <c r="F208" s="30" t="s">
        <v>1352</v>
      </c>
      <c r="G208" s="30">
        <v>2</v>
      </c>
      <c r="H208" s="26" t="s">
        <v>1349</v>
      </c>
      <c r="I208" s="30">
        <v>9</v>
      </c>
      <c r="J208" s="34" t="s">
        <v>268</v>
      </c>
      <c r="K208" s="34" t="s">
        <v>269</v>
      </c>
      <c r="L208" s="30" t="s">
        <v>1515</v>
      </c>
      <c r="M208" s="272">
        <v>1507</v>
      </c>
      <c r="N208" s="271" t="s">
        <v>1709</v>
      </c>
      <c r="O208" s="271" t="s">
        <v>1708</v>
      </c>
      <c r="P208" s="30">
        <v>1</v>
      </c>
      <c r="Q208" s="301" t="s">
        <v>1637</v>
      </c>
      <c r="R208" s="30"/>
      <c r="S208" s="30"/>
    </row>
    <row r="209" spans="1:19" x14ac:dyDescent="0.25">
      <c r="A209">
        <v>208</v>
      </c>
      <c r="B209" s="124" t="s">
        <v>888</v>
      </c>
      <c r="C209" s="39" t="s">
        <v>889</v>
      </c>
      <c r="D209" s="44" t="s">
        <v>887</v>
      </c>
      <c r="E209" s="30">
        <v>12</v>
      </c>
      <c r="F209" s="30" t="s">
        <v>1364</v>
      </c>
      <c r="G209" s="30">
        <v>4</v>
      </c>
      <c r="H209" s="26" t="s">
        <v>1349</v>
      </c>
      <c r="I209" s="30">
        <v>8</v>
      </c>
      <c r="J209" s="79" t="s">
        <v>247</v>
      </c>
      <c r="K209" s="26" t="s">
        <v>269</v>
      </c>
      <c r="L209" s="30" t="s">
        <v>1516</v>
      </c>
      <c r="M209" s="272">
        <v>1507</v>
      </c>
      <c r="N209" s="271" t="s">
        <v>1709</v>
      </c>
      <c r="O209" s="271">
        <v>11</v>
      </c>
      <c r="P209" s="30">
        <v>1</v>
      </c>
      <c r="Q209" s="301" t="s">
        <v>1637</v>
      </c>
      <c r="R209" s="30"/>
      <c r="S209" s="30"/>
    </row>
    <row r="210" spans="1:19" x14ac:dyDescent="0.25">
      <c r="A210">
        <v>209</v>
      </c>
      <c r="B210" s="283">
        <v>340054652</v>
      </c>
      <c r="C210" s="34" t="s">
        <v>892</v>
      </c>
      <c r="D210" s="218" t="s">
        <v>891</v>
      </c>
      <c r="E210" s="30">
        <v>9</v>
      </c>
      <c r="F210" s="30" t="s">
        <v>1354</v>
      </c>
      <c r="G210" s="30">
        <v>7</v>
      </c>
      <c r="H210" s="26" t="s">
        <v>1349</v>
      </c>
      <c r="I210" s="30">
        <v>6</v>
      </c>
      <c r="J210" s="26">
        <v>2007</v>
      </c>
      <c r="K210" s="26" t="s">
        <v>270</v>
      </c>
      <c r="L210" s="30" t="s">
        <v>1517</v>
      </c>
      <c r="M210" s="272">
        <v>1507</v>
      </c>
      <c r="N210" s="271" t="s">
        <v>1709</v>
      </c>
      <c r="O210" s="271">
        <v>11</v>
      </c>
      <c r="P210" s="30">
        <v>19</v>
      </c>
      <c r="Q210" s="301" t="s">
        <v>1637</v>
      </c>
      <c r="R210" s="30"/>
      <c r="S210" s="30"/>
    </row>
    <row r="211" spans="1:19" x14ac:dyDescent="0.25">
      <c r="A211">
        <v>210</v>
      </c>
      <c r="B211" s="284">
        <v>340053553</v>
      </c>
      <c r="C211" s="34" t="s">
        <v>895</v>
      </c>
      <c r="D211" s="32" t="s">
        <v>894</v>
      </c>
      <c r="E211" s="30">
        <v>11</v>
      </c>
      <c r="F211" s="30" t="s">
        <v>1364</v>
      </c>
      <c r="G211" s="30">
        <v>7</v>
      </c>
      <c r="H211" s="26" t="s">
        <v>1349</v>
      </c>
      <c r="I211" s="30">
        <v>8</v>
      </c>
      <c r="J211" s="27" t="s">
        <v>385</v>
      </c>
      <c r="K211" s="39" t="s">
        <v>269</v>
      </c>
      <c r="L211" s="30" t="s">
        <v>1518</v>
      </c>
      <c r="M211" s="272">
        <v>1507</v>
      </c>
      <c r="N211" s="271" t="s">
        <v>1709</v>
      </c>
      <c r="O211" s="271">
        <v>11</v>
      </c>
      <c r="P211" s="30">
        <v>19</v>
      </c>
      <c r="Q211" s="301" t="s">
        <v>1637</v>
      </c>
      <c r="R211" s="30"/>
      <c r="S211" s="30"/>
    </row>
    <row r="212" spans="1:19" x14ac:dyDescent="0.25">
      <c r="A212">
        <v>211</v>
      </c>
      <c r="B212" s="285">
        <v>340057033</v>
      </c>
      <c r="C212" s="34" t="s">
        <v>898</v>
      </c>
      <c r="D212" s="218" t="s">
        <v>897</v>
      </c>
      <c r="E212" s="30">
        <v>11</v>
      </c>
      <c r="F212" s="30" t="s">
        <v>1356</v>
      </c>
      <c r="G212" s="30">
        <v>6</v>
      </c>
      <c r="H212" s="26" t="s">
        <v>1348</v>
      </c>
      <c r="I212" s="30">
        <v>7</v>
      </c>
      <c r="J212" s="26">
        <v>2014</v>
      </c>
      <c r="K212" s="26" t="s">
        <v>270</v>
      </c>
      <c r="L212" s="30" t="s">
        <v>1519</v>
      </c>
      <c r="M212" s="272">
        <v>1507</v>
      </c>
      <c r="N212" s="271" t="s">
        <v>1709</v>
      </c>
      <c r="O212" s="271">
        <v>22</v>
      </c>
      <c r="P212" s="30">
        <v>7</v>
      </c>
      <c r="Q212" s="301" t="s">
        <v>1637</v>
      </c>
      <c r="R212" s="30"/>
      <c r="S212" s="30"/>
    </row>
    <row r="213" spans="1:19" x14ac:dyDescent="0.25">
      <c r="A213">
        <v>212</v>
      </c>
      <c r="B213" s="285">
        <v>340058922</v>
      </c>
      <c r="C213" s="34" t="s">
        <v>901</v>
      </c>
      <c r="D213" s="218" t="s">
        <v>900</v>
      </c>
      <c r="E213" s="30">
        <v>9</v>
      </c>
      <c r="F213" s="30" t="s">
        <v>1355</v>
      </c>
      <c r="G213" s="30">
        <v>7</v>
      </c>
      <c r="H213" s="26" t="s">
        <v>1349</v>
      </c>
      <c r="I213" s="30">
        <v>7</v>
      </c>
      <c r="J213" s="26">
        <v>2014</v>
      </c>
      <c r="K213" s="26" t="s">
        <v>269</v>
      </c>
      <c r="L213" s="30" t="s">
        <v>1520</v>
      </c>
      <c r="M213" s="272">
        <v>1507</v>
      </c>
      <c r="N213" s="271" t="s">
        <v>1709</v>
      </c>
      <c r="O213" s="271">
        <v>22</v>
      </c>
      <c r="P213" s="30">
        <v>6</v>
      </c>
      <c r="Q213" s="301" t="s">
        <v>1637</v>
      </c>
      <c r="R213" s="30"/>
      <c r="S213" s="30"/>
    </row>
    <row r="214" spans="1:19" x14ac:dyDescent="0.25">
      <c r="A214">
        <v>213</v>
      </c>
      <c r="B214" s="285">
        <v>340060151</v>
      </c>
      <c r="C214" s="34" t="s">
        <v>904</v>
      </c>
      <c r="D214" s="218" t="s">
        <v>903</v>
      </c>
      <c r="E214" s="30">
        <v>9</v>
      </c>
      <c r="F214" s="30" t="s">
        <v>1356</v>
      </c>
      <c r="G214" s="30">
        <v>7</v>
      </c>
      <c r="H214" s="26" t="s">
        <v>1349</v>
      </c>
      <c r="I214" s="30">
        <v>7</v>
      </c>
      <c r="J214" s="26">
        <v>2020</v>
      </c>
      <c r="K214" s="26" t="s">
        <v>269</v>
      </c>
      <c r="L214" s="30" t="s">
        <v>1521</v>
      </c>
      <c r="M214" s="272">
        <v>1507</v>
      </c>
      <c r="N214" s="271" t="s">
        <v>1709</v>
      </c>
      <c r="O214" s="271">
        <v>22</v>
      </c>
      <c r="P214" s="30">
        <v>6</v>
      </c>
      <c r="Q214" s="301" t="s">
        <v>1637</v>
      </c>
      <c r="R214" s="30"/>
      <c r="S214" s="30"/>
    </row>
    <row r="215" spans="1:19" x14ac:dyDescent="0.25">
      <c r="A215">
        <v>214</v>
      </c>
      <c r="B215" s="283">
        <v>340060881</v>
      </c>
      <c r="C215" s="37" t="s">
        <v>907</v>
      </c>
      <c r="D215" s="218" t="s">
        <v>906</v>
      </c>
      <c r="E215" s="30">
        <v>9</v>
      </c>
      <c r="F215" s="30" t="s">
        <v>1357</v>
      </c>
      <c r="G215" s="30">
        <v>7</v>
      </c>
      <c r="H215" s="26" t="s">
        <v>1349</v>
      </c>
      <c r="I215" s="30">
        <v>7</v>
      </c>
      <c r="J215" s="26">
        <v>2021</v>
      </c>
      <c r="K215" s="26" t="s">
        <v>270</v>
      </c>
      <c r="L215" s="30" t="s">
        <v>1522</v>
      </c>
      <c r="M215" s="272">
        <v>1507</v>
      </c>
      <c r="N215" s="271" t="s">
        <v>1709</v>
      </c>
      <c r="O215" s="271">
        <v>22</v>
      </c>
      <c r="P215" s="30">
        <v>19</v>
      </c>
      <c r="Q215" s="301" t="s">
        <v>1637</v>
      </c>
      <c r="R215" s="30"/>
      <c r="S215" s="30"/>
    </row>
    <row r="216" spans="1:19" x14ac:dyDescent="0.25">
      <c r="A216">
        <v>215</v>
      </c>
      <c r="B216" s="34" t="s">
        <v>910</v>
      </c>
      <c r="C216" s="34" t="s">
        <v>911</v>
      </c>
      <c r="D216" s="218" t="s">
        <v>909</v>
      </c>
      <c r="E216" s="30">
        <v>12</v>
      </c>
      <c r="F216" s="30" t="s">
        <v>1361</v>
      </c>
      <c r="G216" s="30">
        <v>6</v>
      </c>
      <c r="H216" s="26" t="s">
        <v>1348</v>
      </c>
      <c r="I216" s="30">
        <v>8</v>
      </c>
      <c r="J216" s="33">
        <v>2007</v>
      </c>
      <c r="K216" s="26" t="s">
        <v>269</v>
      </c>
      <c r="L216" s="30" t="s">
        <v>1523</v>
      </c>
      <c r="M216" s="272">
        <v>1507</v>
      </c>
      <c r="N216" s="271" t="s">
        <v>1709</v>
      </c>
      <c r="O216" s="271">
        <v>33</v>
      </c>
      <c r="P216" s="30">
        <v>7</v>
      </c>
      <c r="Q216" s="301" t="s">
        <v>1637</v>
      </c>
      <c r="R216" s="30"/>
      <c r="S216" s="30"/>
    </row>
    <row r="217" spans="1:19" x14ac:dyDescent="0.25">
      <c r="A217">
        <v>216</v>
      </c>
      <c r="B217" s="283">
        <v>340061338</v>
      </c>
      <c r="C217" s="37" t="s">
        <v>914</v>
      </c>
      <c r="D217" s="218" t="s">
        <v>913</v>
      </c>
      <c r="E217" s="30">
        <v>7</v>
      </c>
      <c r="F217" s="30" t="s">
        <v>1360</v>
      </c>
      <c r="G217" s="30">
        <v>7</v>
      </c>
      <c r="H217" s="26" t="s">
        <v>1349</v>
      </c>
      <c r="I217" s="30">
        <v>6</v>
      </c>
      <c r="J217" s="26">
        <v>2021</v>
      </c>
      <c r="K217" s="26" t="s">
        <v>269</v>
      </c>
      <c r="L217" s="30" t="s">
        <v>1524</v>
      </c>
      <c r="M217" s="272">
        <v>1507</v>
      </c>
      <c r="N217" s="271" t="s">
        <v>1709</v>
      </c>
      <c r="O217" s="271">
        <v>33</v>
      </c>
      <c r="P217" s="30">
        <v>19</v>
      </c>
      <c r="Q217" s="301" t="s">
        <v>1637</v>
      </c>
      <c r="R217" s="30"/>
      <c r="S217" s="30"/>
    </row>
    <row r="218" spans="1:19" x14ac:dyDescent="0.25">
      <c r="A218">
        <v>217</v>
      </c>
      <c r="B218" s="34">
        <v>340055683</v>
      </c>
      <c r="C218" s="34" t="s">
        <v>917</v>
      </c>
      <c r="D218" s="82" t="s">
        <v>916</v>
      </c>
      <c r="E218" s="30">
        <v>11</v>
      </c>
      <c r="F218" s="30" t="s">
        <v>1354</v>
      </c>
      <c r="G218" s="30">
        <v>6</v>
      </c>
      <c r="H218" s="26" t="s">
        <v>1348</v>
      </c>
      <c r="I218" s="30">
        <v>8</v>
      </c>
      <c r="J218" s="26">
        <v>2005</v>
      </c>
      <c r="K218" s="26" t="s">
        <v>270</v>
      </c>
      <c r="L218" s="30" t="s">
        <v>1525</v>
      </c>
      <c r="M218" s="272">
        <v>1507</v>
      </c>
      <c r="N218" s="271" t="s">
        <v>1709</v>
      </c>
      <c r="O218" s="271">
        <v>44</v>
      </c>
      <c r="P218" s="30">
        <v>7</v>
      </c>
      <c r="Q218" s="301" t="s">
        <v>1637</v>
      </c>
      <c r="R218" s="30"/>
      <c r="S218" s="30"/>
    </row>
    <row r="219" spans="1:19" x14ac:dyDescent="0.25">
      <c r="A219">
        <v>218</v>
      </c>
      <c r="B219" s="34" t="s">
        <v>920</v>
      </c>
      <c r="C219" s="34" t="s">
        <v>921</v>
      </c>
      <c r="D219" s="218" t="s">
        <v>919</v>
      </c>
      <c r="E219" s="30">
        <v>12</v>
      </c>
      <c r="F219" s="30" t="s">
        <v>1378</v>
      </c>
      <c r="G219" s="30">
        <v>7</v>
      </c>
      <c r="H219" s="26" t="s">
        <v>1349</v>
      </c>
      <c r="I219" s="30">
        <v>3</v>
      </c>
      <c r="J219" s="33">
        <v>1988</v>
      </c>
      <c r="K219" s="33" t="s">
        <v>269</v>
      </c>
      <c r="L219" s="30" t="s">
        <v>1526</v>
      </c>
      <c r="M219" s="272">
        <v>1507</v>
      </c>
      <c r="N219" s="271" t="s">
        <v>1709</v>
      </c>
      <c r="O219" s="271">
        <v>44</v>
      </c>
      <c r="P219" s="30">
        <v>5</v>
      </c>
      <c r="Q219" s="301" t="s">
        <v>1637</v>
      </c>
      <c r="R219" s="30"/>
      <c r="S219" s="30"/>
    </row>
    <row r="220" spans="1:19" x14ac:dyDescent="0.25">
      <c r="A220">
        <v>219</v>
      </c>
      <c r="B220" s="34" t="s">
        <v>925</v>
      </c>
      <c r="C220" s="37" t="s">
        <v>926</v>
      </c>
      <c r="D220" s="218" t="s">
        <v>924</v>
      </c>
      <c r="E220" s="30">
        <v>9</v>
      </c>
      <c r="F220" s="30" t="s">
        <v>1359</v>
      </c>
      <c r="G220" s="30">
        <v>7</v>
      </c>
      <c r="H220" s="26" t="s">
        <v>1349</v>
      </c>
      <c r="I220" s="30">
        <v>7</v>
      </c>
      <c r="J220" s="33">
        <v>2019</v>
      </c>
      <c r="K220" s="33" t="s">
        <v>270</v>
      </c>
      <c r="L220" s="30" t="s">
        <v>1527</v>
      </c>
      <c r="M220" s="272">
        <v>1507</v>
      </c>
      <c r="N220" s="271" t="s">
        <v>1709</v>
      </c>
      <c r="O220" s="271">
        <v>44</v>
      </c>
      <c r="P220" s="30">
        <v>6</v>
      </c>
      <c r="Q220" s="301" t="s">
        <v>1637</v>
      </c>
      <c r="R220" s="30"/>
      <c r="S220" s="30"/>
    </row>
    <row r="221" spans="1:19" x14ac:dyDescent="0.25">
      <c r="A221">
        <v>220</v>
      </c>
      <c r="B221" s="34" t="s">
        <v>929</v>
      </c>
      <c r="C221" s="34" t="s">
        <v>930</v>
      </c>
      <c r="D221" s="218" t="s">
        <v>928</v>
      </c>
      <c r="E221" s="30">
        <v>12</v>
      </c>
      <c r="F221" s="30" t="s">
        <v>1376</v>
      </c>
      <c r="G221" s="30">
        <v>6</v>
      </c>
      <c r="H221" s="26" t="s">
        <v>1348</v>
      </c>
      <c r="I221" s="30">
        <v>7</v>
      </c>
      <c r="J221" s="33">
        <v>2005</v>
      </c>
      <c r="K221" s="33" t="s">
        <v>270</v>
      </c>
      <c r="L221" s="30" t="s">
        <v>1528</v>
      </c>
      <c r="M221" s="272">
        <v>1507</v>
      </c>
      <c r="N221" s="271" t="s">
        <v>1709</v>
      </c>
      <c r="O221" s="271">
        <v>55</v>
      </c>
      <c r="P221" s="30">
        <v>7</v>
      </c>
      <c r="Q221" s="301" t="s">
        <v>1637</v>
      </c>
      <c r="R221" s="30"/>
      <c r="S221" s="30"/>
    </row>
    <row r="222" spans="1:19" x14ac:dyDescent="0.25">
      <c r="A222">
        <v>221</v>
      </c>
      <c r="B222" s="34">
        <v>340013113</v>
      </c>
      <c r="C222" s="34" t="s">
        <v>933</v>
      </c>
      <c r="D222" s="218" t="s">
        <v>932</v>
      </c>
      <c r="E222" s="30">
        <v>10</v>
      </c>
      <c r="F222" s="30" t="s">
        <v>1372</v>
      </c>
      <c r="G222" s="30">
        <v>7</v>
      </c>
      <c r="H222" s="26" t="s">
        <v>1349</v>
      </c>
      <c r="I222" s="30">
        <v>3</v>
      </c>
      <c r="J222" s="26">
        <v>1989</v>
      </c>
      <c r="K222" s="26" t="s">
        <v>270</v>
      </c>
      <c r="L222" s="30" t="s">
        <v>1529</v>
      </c>
      <c r="M222" s="272">
        <v>1507</v>
      </c>
      <c r="N222" s="271" t="s">
        <v>1709</v>
      </c>
      <c r="O222" s="271">
        <v>55</v>
      </c>
      <c r="P222" s="30">
        <v>19</v>
      </c>
      <c r="Q222" s="301" t="s">
        <v>1637</v>
      </c>
      <c r="R222" s="30"/>
      <c r="S222" s="30"/>
    </row>
    <row r="223" spans="1:19" x14ac:dyDescent="0.25">
      <c r="A223">
        <v>222</v>
      </c>
      <c r="B223" s="283">
        <v>340060859</v>
      </c>
      <c r="C223" s="37" t="s">
        <v>936</v>
      </c>
      <c r="D223" s="218" t="s">
        <v>935</v>
      </c>
      <c r="E223" s="30">
        <v>9</v>
      </c>
      <c r="F223" s="30" t="s">
        <v>1357</v>
      </c>
      <c r="G223" s="30">
        <v>7</v>
      </c>
      <c r="H223" s="26" t="s">
        <v>1349</v>
      </c>
      <c r="I223" s="30">
        <v>7</v>
      </c>
      <c r="J223" s="26">
        <v>2021</v>
      </c>
      <c r="K223" s="26" t="s">
        <v>270</v>
      </c>
      <c r="L223" s="30" t="s">
        <v>1530</v>
      </c>
      <c r="M223" s="272">
        <v>1507</v>
      </c>
      <c r="N223" s="271" t="s">
        <v>1709</v>
      </c>
      <c r="O223" s="271">
        <v>55</v>
      </c>
      <c r="P223" s="30">
        <v>19</v>
      </c>
      <c r="Q223" s="301" t="s">
        <v>1637</v>
      </c>
      <c r="R223" s="30"/>
      <c r="S223" s="30"/>
    </row>
    <row r="224" spans="1:19" x14ac:dyDescent="0.25">
      <c r="A224">
        <v>223</v>
      </c>
      <c r="B224" s="283">
        <v>340059162</v>
      </c>
      <c r="C224" s="34" t="s">
        <v>939</v>
      </c>
      <c r="D224" s="218" t="s">
        <v>938</v>
      </c>
      <c r="E224" s="30">
        <v>9</v>
      </c>
      <c r="F224" s="30" t="s">
        <v>1373</v>
      </c>
      <c r="G224" s="30">
        <v>7</v>
      </c>
      <c r="H224" s="26" t="s">
        <v>1349</v>
      </c>
      <c r="I224" s="30">
        <v>8</v>
      </c>
      <c r="J224" s="26">
        <v>2015</v>
      </c>
      <c r="K224" s="26" t="s">
        <v>270</v>
      </c>
      <c r="L224" s="30" t="s">
        <v>1531</v>
      </c>
      <c r="M224" s="272">
        <v>1507</v>
      </c>
      <c r="N224" s="271" t="s">
        <v>1709</v>
      </c>
      <c r="O224" s="271">
        <v>66</v>
      </c>
      <c r="P224" s="30">
        <v>6</v>
      </c>
      <c r="Q224" s="301" t="s">
        <v>1637</v>
      </c>
      <c r="R224" s="30"/>
      <c r="S224" s="30"/>
    </row>
    <row r="225" spans="1:19" x14ac:dyDescent="0.25">
      <c r="A225">
        <v>224</v>
      </c>
      <c r="B225" s="283">
        <v>340061232</v>
      </c>
      <c r="C225" s="37" t="s">
        <v>942</v>
      </c>
      <c r="D225" s="222" t="s">
        <v>941</v>
      </c>
      <c r="E225" s="30">
        <v>7</v>
      </c>
      <c r="F225" s="30" t="s">
        <v>1360</v>
      </c>
      <c r="G225" s="30">
        <v>7</v>
      </c>
      <c r="H225" s="26" t="s">
        <v>1349</v>
      </c>
      <c r="I225" s="30">
        <v>6</v>
      </c>
      <c r="J225" s="26">
        <v>2019</v>
      </c>
      <c r="K225" s="26" t="s">
        <v>270</v>
      </c>
      <c r="L225" s="30" t="s">
        <v>1532</v>
      </c>
      <c r="M225" s="272">
        <v>1507</v>
      </c>
      <c r="N225" s="271" t="s">
        <v>1709</v>
      </c>
      <c r="O225" s="271">
        <v>66</v>
      </c>
      <c r="P225" s="30">
        <v>19</v>
      </c>
      <c r="Q225" s="301" t="s">
        <v>1637</v>
      </c>
      <c r="R225" s="30"/>
      <c r="S225" s="30"/>
    </row>
    <row r="226" spans="1:19" x14ac:dyDescent="0.25">
      <c r="A226">
        <v>225</v>
      </c>
      <c r="B226" s="37">
        <v>340017148</v>
      </c>
      <c r="C226" s="34" t="s">
        <v>945</v>
      </c>
      <c r="D226" s="218" t="s">
        <v>944</v>
      </c>
      <c r="E226" s="30">
        <v>10</v>
      </c>
      <c r="F226" s="30" t="s">
        <v>1356</v>
      </c>
      <c r="G226" s="30">
        <v>7</v>
      </c>
      <c r="H226" s="26" t="s">
        <v>946</v>
      </c>
      <c r="I226" s="30">
        <v>3</v>
      </c>
      <c r="J226" s="26">
        <v>1996</v>
      </c>
      <c r="K226" s="26" t="s">
        <v>269</v>
      </c>
      <c r="L226" s="30" t="s">
        <v>1533</v>
      </c>
      <c r="M226" s="272">
        <v>1507</v>
      </c>
      <c r="N226" s="271" t="s">
        <v>1709</v>
      </c>
      <c r="O226" s="271">
        <v>77</v>
      </c>
      <c r="P226" s="30">
        <v>4</v>
      </c>
      <c r="Q226" s="301" t="s">
        <v>1637</v>
      </c>
      <c r="R226" s="30"/>
      <c r="S226" s="30"/>
    </row>
    <row r="227" spans="1:19" x14ac:dyDescent="0.25">
      <c r="A227">
        <v>226</v>
      </c>
      <c r="B227" s="34" t="s">
        <v>949</v>
      </c>
      <c r="C227" s="34" t="s">
        <v>950</v>
      </c>
      <c r="D227" s="218" t="s">
        <v>948</v>
      </c>
      <c r="E227" s="30">
        <v>10</v>
      </c>
      <c r="F227" s="30" t="s">
        <v>1352</v>
      </c>
      <c r="G227" s="30">
        <v>7</v>
      </c>
      <c r="H227" s="26" t="s">
        <v>951</v>
      </c>
      <c r="I227" s="30">
        <v>3</v>
      </c>
      <c r="J227" s="26">
        <v>2001</v>
      </c>
      <c r="K227" s="26" t="s">
        <v>269</v>
      </c>
      <c r="L227" s="30" t="s">
        <v>1534</v>
      </c>
      <c r="M227" s="272">
        <v>1507</v>
      </c>
      <c r="N227" s="271" t="s">
        <v>1709</v>
      </c>
      <c r="O227" s="271">
        <v>77</v>
      </c>
      <c r="P227" s="30">
        <v>4</v>
      </c>
      <c r="Q227" s="301" t="s">
        <v>1637</v>
      </c>
      <c r="R227" s="30"/>
      <c r="S227" s="30"/>
    </row>
    <row r="228" spans="1:19" x14ac:dyDescent="0.25">
      <c r="A228">
        <v>227</v>
      </c>
      <c r="B228" s="34">
        <v>340019893</v>
      </c>
      <c r="C228" s="34" t="s">
        <v>954</v>
      </c>
      <c r="D228" s="218" t="s">
        <v>953</v>
      </c>
      <c r="E228" s="30">
        <v>8</v>
      </c>
      <c r="F228" s="30" t="s">
        <v>1363</v>
      </c>
      <c r="G228" s="30">
        <v>7</v>
      </c>
      <c r="H228" s="26" t="s">
        <v>955</v>
      </c>
      <c r="I228" s="30">
        <v>3</v>
      </c>
      <c r="J228" s="26">
        <v>2002</v>
      </c>
      <c r="K228" s="26" t="s">
        <v>269</v>
      </c>
      <c r="L228" s="30" t="s">
        <v>1535</v>
      </c>
      <c r="M228" s="272">
        <v>1507</v>
      </c>
      <c r="N228" s="271" t="s">
        <v>1709</v>
      </c>
      <c r="O228" s="271">
        <v>77</v>
      </c>
      <c r="P228" s="30">
        <v>30</v>
      </c>
      <c r="Q228" s="301" t="s">
        <v>1637</v>
      </c>
      <c r="R228" s="30"/>
      <c r="S228" s="30"/>
    </row>
    <row r="229" spans="1:19" x14ac:dyDescent="0.25">
      <c r="A229">
        <v>228</v>
      </c>
      <c r="B229" s="223" t="s">
        <v>958</v>
      </c>
      <c r="C229" s="34" t="s">
        <v>959</v>
      </c>
      <c r="D229" s="218" t="s">
        <v>957</v>
      </c>
      <c r="E229" s="30">
        <v>11</v>
      </c>
      <c r="F229" s="30" t="s">
        <v>1354</v>
      </c>
      <c r="G229" s="30">
        <v>7</v>
      </c>
      <c r="H229" s="26" t="s">
        <v>960</v>
      </c>
      <c r="I229" s="30">
        <v>8</v>
      </c>
      <c r="J229" s="33">
        <v>2009</v>
      </c>
      <c r="K229" s="26" t="s">
        <v>270</v>
      </c>
      <c r="L229" s="30" t="s">
        <v>1536</v>
      </c>
      <c r="M229" s="272">
        <v>1507</v>
      </c>
      <c r="N229" s="271" t="s">
        <v>1709</v>
      </c>
      <c r="O229" s="271">
        <v>77</v>
      </c>
      <c r="P229" s="30">
        <v>30</v>
      </c>
      <c r="Q229" s="301" t="s">
        <v>1637</v>
      </c>
      <c r="R229" s="30"/>
      <c r="S229" s="30"/>
    </row>
    <row r="230" spans="1:19" x14ac:dyDescent="0.25">
      <c r="A230">
        <v>229</v>
      </c>
      <c r="B230" s="37" t="s">
        <v>963</v>
      </c>
      <c r="C230" s="34" t="s">
        <v>964</v>
      </c>
      <c r="D230" s="218" t="s">
        <v>962</v>
      </c>
      <c r="E230" s="30">
        <v>11</v>
      </c>
      <c r="F230" s="30" t="s">
        <v>1371</v>
      </c>
      <c r="G230" s="30">
        <v>7</v>
      </c>
      <c r="H230" s="26" t="s">
        <v>965</v>
      </c>
      <c r="I230" s="30">
        <v>3</v>
      </c>
      <c r="J230" s="26">
        <v>1984</v>
      </c>
      <c r="K230" s="26" t="s">
        <v>269</v>
      </c>
      <c r="L230" s="30" t="s">
        <v>1632</v>
      </c>
      <c r="M230" s="272">
        <v>1507</v>
      </c>
      <c r="N230" s="271" t="s">
        <v>1709</v>
      </c>
      <c r="O230" s="271">
        <v>77</v>
      </c>
      <c r="P230" s="30">
        <v>30</v>
      </c>
      <c r="Q230" s="301" t="s">
        <v>1637</v>
      </c>
      <c r="R230" s="30"/>
      <c r="S230" s="30"/>
    </row>
    <row r="231" spans="1:19" x14ac:dyDescent="0.25">
      <c r="A231">
        <v>230</v>
      </c>
      <c r="B231" s="37">
        <v>340018105</v>
      </c>
      <c r="C231" s="34" t="s">
        <v>967</v>
      </c>
      <c r="D231" s="218" t="s">
        <v>966</v>
      </c>
      <c r="E231" s="30">
        <v>10</v>
      </c>
      <c r="F231" s="30" t="s">
        <v>1363</v>
      </c>
      <c r="G231" s="30">
        <v>7</v>
      </c>
      <c r="H231" s="26" t="s">
        <v>968</v>
      </c>
      <c r="I231" s="30">
        <v>8</v>
      </c>
      <c r="J231" s="26">
        <v>2016</v>
      </c>
      <c r="K231" s="26" t="s">
        <v>269</v>
      </c>
      <c r="L231" s="30" t="s">
        <v>1537</v>
      </c>
      <c r="M231" s="272">
        <v>1507</v>
      </c>
      <c r="N231" s="271" t="s">
        <v>1709</v>
      </c>
      <c r="O231" s="271">
        <v>77</v>
      </c>
      <c r="P231" s="30">
        <v>4</v>
      </c>
      <c r="Q231" s="301" t="s">
        <v>1637</v>
      </c>
      <c r="R231" s="30"/>
      <c r="S231" s="30"/>
    </row>
    <row r="232" spans="1:19" x14ac:dyDescent="0.25">
      <c r="A232">
        <v>231</v>
      </c>
      <c r="B232" s="34">
        <v>340013489</v>
      </c>
      <c r="C232" s="34" t="s">
        <v>971</v>
      </c>
      <c r="D232" s="218" t="s">
        <v>970</v>
      </c>
      <c r="E232" s="30">
        <v>11</v>
      </c>
      <c r="F232" s="30" t="s">
        <v>1379</v>
      </c>
      <c r="G232" s="30">
        <v>7</v>
      </c>
      <c r="H232" s="26" t="s">
        <v>973</v>
      </c>
      <c r="I232" s="30">
        <v>3</v>
      </c>
      <c r="J232" s="26">
        <v>1992</v>
      </c>
      <c r="K232" s="26" t="s">
        <v>269</v>
      </c>
      <c r="L232" s="30" t="s">
        <v>1538</v>
      </c>
      <c r="M232" s="272">
        <v>1507</v>
      </c>
      <c r="N232" s="271" t="s">
        <v>1709</v>
      </c>
      <c r="O232" s="271">
        <v>77</v>
      </c>
      <c r="P232" s="30">
        <v>30</v>
      </c>
      <c r="Q232" s="301" t="s">
        <v>1637</v>
      </c>
      <c r="R232" s="30"/>
      <c r="S232" s="30"/>
    </row>
    <row r="233" spans="1:19" x14ac:dyDescent="0.25">
      <c r="A233">
        <v>232</v>
      </c>
      <c r="B233" s="55">
        <v>340057694</v>
      </c>
      <c r="C233" s="55" t="s">
        <v>982</v>
      </c>
      <c r="D233" s="58" t="s">
        <v>981</v>
      </c>
      <c r="E233" s="30">
        <v>10</v>
      </c>
      <c r="F233" s="30" t="s">
        <v>1356</v>
      </c>
      <c r="G233" s="30">
        <v>7</v>
      </c>
      <c r="H233" s="26" t="s">
        <v>1349</v>
      </c>
      <c r="I233" s="30">
        <v>7</v>
      </c>
      <c r="J233" s="54">
        <v>2016</v>
      </c>
      <c r="K233" s="54" t="s">
        <v>269</v>
      </c>
      <c r="L233" s="30" t="s">
        <v>1539</v>
      </c>
      <c r="M233" s="272">
        <v>1507</v>
      </c>
      <c r="N233" s="271" t="s">
        <v>1709</v>
      </c>
      <c r="O233" s="271">
        <v>88</v>
      </c>
      <c r="P233" s="30">
        <v>28</v>
      </c>
      <c r="Q233" s="301" t="s">
        <v>1637</v>
      </c>
      <c r="R233" s="30"/>
      <c r="S233" s="30"/>
    </row>
    <row r="234" spans="1:19" x14ac:dyDescent="0.25">
      <c r="A234">
        <v>233</v>
      </c>
      <c r="B234" s="39">
        <v>340014251</v>
      </c>
      <c r="C234" s="39" t="s">
        <v>987</v>
      </c>
      <c r="D234" s="78" t="s">
        <v>986</v>
      </c>
      <c r="E234" s="30">
        <v>14</v>
      </c>
      <c r="F234" s="30" t="s">
        <v>1380</v>
      </c>
      <c r="G234" s="30">
        <v>2</v>
      </c>
      <c r="H234" s="26" t="s">
        <v>1349</v>
      </c>
      <c r="I234" s="30">
        <v>9</v>
      </c>
      <c r="J234" s="26">
        <v>2009</v>
      </c>
      <c r="K234" s="26" t="s">
        <v>269</v>
      </c>
      <c r="L234" s="30" t="s">
        <v>1540</v>
      </c>
      <c r="M234" s="272">
        <v>1508</v>
      </c>
      <c r="N234" s="271" t="s">
        <v>1709</v>
      </c>
      <c r="O234" s="271" t="s">
        <v>1708</v>
      </c>
      <c r="P234" s="30">
        <v>1</v>
      </c>
      <c r="Q234" s="301" t="s">
        <v>1637</v>
      </c>
      <c r="R234" s="30"/>
      <c r="S234" s="30"/>
    </row>
    <row r="235" spans="1:19" x14ac:dyDescent="0.25">
      <c r="A235">
        <v>234</v>
      </c>
      <c r="B235" s="39" t="s">
        <v>991</v>
      </c>
      <c r="C235" s="39" t="s">
        <v>992</v>
      </c>
      <c r="D235" s="44" t="s">
        <v>990</v>
      </c>
      <c r="E235" s="30">
        <v>11</v>
      </c>
      <c r="F235" s="30" t="s">
        <v>1356</v>
      </c>
      <c r="G235" s="30">
        <v>4</v>
      </c>
      <c r="H235" s="26" t="s">
        <v>1349</v>
      </c>
      <c r="I235" s="30">
        <v>8</v>
      </c>
      <c r="J235" s="26">
        <v>2008</v>
      </c>
      <c r="K235" s="26" t="s">
        <v>269</v>
      </c>
      <c r="L235" s="30" t="s">
        <v>1541</v>
      </c>
      <c r="M235" s="272">
        <v>1508</v>
      </c>
      <c r="N235" s="271" t="s">
        <v>1709</v>
      </c>
      <c r="O235" s="271">
        <v>11</v>
      </c>
      <c r="P235" s="30">
        <v>1</v>
      </c>
      <c r="Q235" s="301" t="s">
        <v>1637</v>
      </c>
      <c r="R235" s="30"/>
      <c r="S235" s="30"/>
    </row>
    <row r="236" spans="1:19" x14ac:dyDescent="0.25">
      <c r="A236">
        <v>235</v>
      </c>
      <c r="B236" s="229" t="s">
        <v>995</v>
      </c>
      <c r="C236" s="39" t="s">
        <v>996</v>
      </c>
      <c r="D236" s="85" t="s">
        <v>994</v>
      </c>
      <c r="E236" s="30">
        <v>9</v>
      </c>
      <c r="F236" s="30" t="s">
        <v>1373</v>
      </c>
      <c r="G236" s="30">
        <v>7</v>
      </c>
      <c r="H236" s="26" t="s">
        <v>1349</v>
      </c>
      <c r="I236" s="30">
        <v>8</v>
      </c>
      <c r="J236" s="26">
        <v>2015</v>
      </c>
      <c r="K236" s="26" t="s">
        <v>270</v>
      </c>
      <c r="L236" s="30" t="s">
        <v>1542</v>
      </c>
      <c r="M236" s="272">
        <v>1508</v>
      </c>
      <c r="N236" s="271" t="s">
        <v>1709</v>
      </c>
      <c r="O236" s="271">
        <v>11</v>
      </c>
      <c r="P236" s="30">
        <v>19</v>
      </c>
      <c r="Q236" s="301" t="s">
        <v>1637</v>
      </c>
      <c r="R236" s="30"/>
      <c r="S236" s="30"/>
    </row>
    <row r="237" spans="1:19" x14ac:dyDescent="0.25">
      <c r="A237">
        <v>236</v>
      </c>
      <c r="B237" s="286">
        <v>340058698</v>
      </c>
      <c r="C237" s="39" t="s">
        <v>999</v>
      </c>
      <c r="D237" s="78" t="s">
        <v>998</v>
      </c>
      <c r="E237" s="30">
        <v>9</v>
      </c>
      <c r="F237" s="30" t="s">
        <v>1355</v>
      </c>
      <c r="G237" s="30">
        <v>7</v>
      </c>
      <c r="H237" s="26" t="s">
        <v>1349</v>
      </c>
      <c r="I237" s="30">
        <v>7</v>
      </c>
      <c r="J237" s="79">
        <v>2018</v>
      </c>
      <c r="K237" s="26" t="s">
        <v>269</v>
      </c>
      <c r="L237" s="30" t="s">
        <v>1543</v>
      </c>
      <c r="M237" s="272">
        <v>1508</v>
      </c>
      <c r="N237" s="271" t="s">
        <v>1709</v>
      </c>
      <c r="O237" s="271">
        <v>22</v>
      </c>
      <c r="P237" s="30">
        <v>6</v>
      </c>
      <c r="Q237" s="301" t="s">
        <v>1637</v>
      </c>
      <c r="R237" s="30"/>
      <c r="S237" s="30"/>
    </row>
    <row r="238" spans="1:19" x14ac:dyDescent="0.25">
      <c r="A238">
        <v>237</v>
      </c>
      <c r="B238" s="286">
        <v>340059983</v>
      </c>
      <c r="C238" s="39" t="s">
        <v>1002</v>
      </c>
      <c r="D238" s="78" t="s">
        <v>1001</v>
      </c>
      <c r="E238" s="30">
        <v>9</v>
      </c>
      <c r="F238" s="30" t="s">
        <v>1356</v>
      </c>
      <c r="G238" s="30">
        <v>7</v>
      </c>
      <c r="H238" s="26" t="s">
        <v>1349</v>
      </c>
      <c r="I238" s="30">
        <v>7</v>
      </c>
      <c r="J238" s="79">
        <v>2020</v>
      </c>
      <c r="K238" s="26" t="s">
        <v>269</v>
      </c>
      <c r="L238" s="30" t="s">
        <v>1544</v>
      </c>
      <c r="M238" s="272">
        <v>1508</v>
      </c>
      <c r="N238" s="271" t="s">
        <v>1709</v>
      </c>
      <c r="O238" s="271">
        <v>22</v>
      </c>
      <c r="P238" s="30">
        <v>6</v>
      </c>
      <c r="Q238" s="301" t="s">
        <v>1637</v>
      </c>
      <c r="R238" s="30"/>
      <c r="S238" s="30"/>
    </row>
    <row r="239" spans="1:19" x14ac:dyDescent="0.25">
      <c r="A239">
        <v>238</v>
      </c>
      <c r="B239" s="229" t="s">
        <v>1005</v>
      </c>
      <c r="C239" s="39" t="s">
        <v>1006</v>
      </c>
      <c r="D239" s="85" t="s">
        <v>1004</v>
      </c>
      <c r="E239" s="30">
        <v>11</v>
      </c>
      <c r="F239" s="30" t="s">
        <v>1356</v>
      </c>
      <c r="G239" s="30">
        <v>7</v>
      </c>
      <c r="H239" s="26" t="s">
        <v>1349</v>
      </c>
      <c r="I239" s="30">
        <v>8</v>
      </c>
      <c r="J239" s="26">
        <v>2011</v>
      </c>
      <c r="K239" s="26" t="s">
        <v>270</v>
      </c>
      <c r="L239" s="30" t="s">
        <v>1545</v>
      </c>
      <c r="M239" s="272">
        <v>1508</v>
      </c>
      <c r="N239" s="271" t="s">
        <v>1709</v>
      </c>
      <c r="O239" s="271">
        <v>22</v>
      </c>
      <c r="P239" s="30">
        <v>19</v>
      </c>
      <c r="Q239" s="301" t="s">
        <v>1637</v>
      </c>
      <c r="R239" s="30"/>
      <c r="S239" s="30"/>
    </row>
    <row r="240" spans="1:19" x14ac:dyDescent="0.25">
      <c r="A240">
        <v>239</v>
      </c>
      <c r="B240" s="39">
        <v>340061529</v>
      </c>
      <c r="C240" s="39" t="s">
        <v>1009</v>
      </c>
      <c r="D240" s="78" t="s">
        <v>1008</v>
      </c>
      <c r="E240" s="30">
        <v>7</v>
      </c>
      <c r="F240" s="30" t="s">
        <v>1360</v>
      </c>
      <c r="G240" s="30">
        <v>7</v>
      </c>
      <c r="H240" s="26" t="s">
        <v>1349</v>
      </c>
      <c r="I240" s="30">
        <v>6</v>
      </c>
      <c r="J240" s="33">
        <v>2017</v>
      </c>
      <c r="K240" s="26" t="s">
        <v>270</v>
      </c>
      <c r="L240" s="30" t="s">
        <v>1546</v>
      </c>
      <c r="M240" s="272">
        <v>1508</v>
      </c>
      <c r="N240" s="271" t="s">
        <v>1709</v>
      </c>
      <c r="O240" s="271">
        <v>22</v>
      </c>
      <c r="P240" s="30">
        <v>19</v>
      </c>
      <c r="Q240" s="301" t="s">
        <v>1637</v>
      </c>
      <c r="R240" s="30"/>
      <c r="S240" s="30"/>
    </row>
    <row r="241" spans="1:19" x14ac:dyDescent="0.25">
      <c r="A241">
        <v>240</v>
      </c>
      <c r="B241" s="39">
        <v>340057693</v>
      </c>
      <c r="C241" s="39" t="s">
        <v>1012</v>
      </c>
      <c r="D241" s="78" t="s">
        <v>1011</v>
      </c>
      <c r="E241" s="30">
        <v>10</v>
      </c>
      <c r="F241" s="30" t="s">
        <v>1356</v>
      </c>
      <c r="G241" s="30">
        <v>7</v>
      </c>
      <c r="H241" s="26" t="s">
        <v>1349</v>
      </c>
      <c r="I241" s="30">
        <v>7</v>
      </c>
      <c r="J241" s="26">
        <v>2016</v>
      </c>
      <c r="K241" s="26" t="s">
        <v>270</v>
      </c>
      <c r="L241" s="30" t="s">
        <v>1547</v>
      </c>
      <c r="M241" s="272">
        <v>1508</v>
      </c>
      <c r="N241" s="271" t="s">
        <v>1709</v>
      </c>
      <c r="O241" s="271">
        <v>33</v>
      </c>
      <c r="P241" s="30">
        <v>19</v>
      </c>
      <c r="Q241" s="301" t="s">
        <v>1637</v>
      </c>
      <c r="R241" s="30"/>
      <c r="S241" s="30"/>
    </row>
    <row r="242" spans="1:19" x14ac:dyDescent="0.25">
      <c r="A242">
        <v>241</v>
      </c>
      <c r="B242" s="39">
        <v>340059726</v>
      </c>
      <c r="C242" s="39" t="s">
        <v>1015</v>
      </c>
      <c r="D242" s="78" t="s">
        <v>1014</v>
      </c>
      <c r="E242" s="30">
        <v>9</v>
      </c>
      <c r="F242" s="30" t="s">
        <v>1359</v>
      </c>
      <c r="G242" s="30">
        <v>7</v>
      </c>
      <c r="H242" s="26" t="s">
        <v>1349</v>
      </c>
      <c r="I242" s="30">
        <v>7</v>
      </c>
      <c r="J242" s="33">
        <v>2019</v>
      </c>
      <c r="K242" s="26" t="s">
        <v>270</v>
      </c>
      <c r="L242" s="30" t="s">
        <v>1548</v>
      </c>
      <c r="M242" s="272">
        <v>1508</v>
      </c>
      <c r="N242" s="271" t="s">
        <v>1709</v>
      </c>
      <c r="O242" s="271">
        <v>33</v>
      </c>
      <c r="P242" s="30">
        <v>6</v>
      </c>
      <c r="Q242" s="301" t="s">
        <v>1637</v>
      </c>
      <c r="R242" s="30"/>
      <c r="S242" s="30"/>
    </row>
    <row r="243" spans="1:19" x14ac:dyDescent="0.25">
      <c r="A243">
        <v>242</v>
      </c>
      <c r="B243" s="39">
        <v>340060457</v>
      </c>
      <c r="C243" s="39" t="s">
        <v>1018</v>
      </c>
      <c r="D243" s="78" t="s">
        <v>1017</v>
      </c>
      <c r="E243" s="30">
        <v>9</v>
      </c>
      <c r="F243" s="30" t="s">
        <v>1356</v>
      </c>
      <c r="G243" s="30">
        <v>7</v>
      </c>
      <c r="H243" s="26" t="s">
        <v>1349</v>
      </c>
      <c r="I243" s="30">
        <v>7</v>
      </c>
      <c r="J243" s="33">
        <v>2020</v>
      </c>
      <c r="K243" s="26" t="s">
        <v>270</v>
      </c>
      <c r="L243" s="30" t="s">
        <v>1549</v>
      </c>
      <c r="M243" s="272">
        <v>1508</v>
      </c>
      <c r="N243" s="271" t="s">
        <v>1709</v>
      </c>
      <c r="O243" s="271">
        <v>33</v>
      </c>
      <c r="P243" s="30">
        <v>6</v>
      </c>
      <c r="Q243" s="301" t="s">
        <v>1637</v>
      </c>
      <c r="R243" s="30"/>
      <c r="S243" s="30"/>
    </row>
    <row r="244" spans="1:19" x14ac:dyDescent="0.25">
      <c r="A244">
        <v>243</v>
      </c>
      <c r="B244" s="39">
        <v>340061191</v>
      </c>
      <c r="C244" s="39" t="s">
        <v>1021</v>
      </c>
      <c r="D244" s="78" t="s">
        <v>1020</v>
      </c>
      <c r="E244" s="30">
        <v>7</v>
      </c>
      <c r="F244" s="30" t="s">
        <v>1360</v>
      </c>
      <c r="G244" s="30">
        <v>7</v>
      </c>
      <c r="H244" s="26" t="s">
        <v>1349</v>
      </c>
      <c r="I244" s="30">
        <v>6</v>
      </c>
      <c r="J244" s="33">
        <v>2014</v>
      </c>
      <c r="K244" s="26" t="s">
        <v>269</v>
      </c>
      <c r="L244" s="30" t="s">
        <v>1550</v>
      </c>
      <c r="M244" s="272">
        <v>1508</v>
      </c>
      <c r="N244" s="271" t="s">
        <v>1709</v>
      </c>
      <c r="O244" s="271">
        <v>33</v>
      </c>
      <c r="P244" s="30">
        <v>19</v>
      </c>
      <c r="Q244" s="301" t="s">
        <v>1637</v>
      </c>
      <c r="R244" s="30"/>
      <c r="S244" s="30"/>
    </row>
    <row r="245" spans="1:19" x14ac:dyDescent="0.25">
      <c r="A245">
        <v>244</v>
      </c>
      <c r="B245" s="39" t="s">
        <v>1023</v>
      </c>
      <c r="C245" s="39" t="s">
        <v>1024</v>
      </c>
      <c r="D245" s="44" t="s">
        <v>1022</v>
      </c>
      <c r="E245" s="30">
        <v>11</v>
      </c>
      <c r="F245" s="30" t="s">
        <v>1364</v>
      </c>
      <c r="G245" s="30">
        <v>6</v>
      </c>
      <c r="H245" s="26" t="s">
        <v>1348</v>
      </c>
      <c r="I245" s="30">
        <v>8</v>
      </c>
      <c r="J245" s="26">
        <v>2017</v>
      </c>
      <c r="K245" s="26" t="s">
        <v>269</v>
      </c>
      <c r="L245" s="30" t="s">
        <v>1551</v>
      </c>
      <c r="M245" s="272">
        <v>1508</v>
      </c>
      <c r="N245" s="271" t="s">
        <v>1709</v>
      </c>
      <c r="O245" s="271">
        <v>44</v>
      </c>
      <c r="P245" s="30">
        <v>7</v>
      </c>
      <c r="Q245" s="301" t="s">
        <v>1637</v>
      </c>
      <c r="R245" s="30"/>
      <c r="S245" s="30"/>
    </row>
    <row r="246" spans="1:19" x14ac:dyDescent="0.25">
      <c r="A246">
        <v>245</v>
      </c>
      <c r="B246" s="287">
        <v>340054172</v>
      </c>
      <c r="C246" s="39" t="s">
        <v>1027</v>
      </c>
      <c r="D246" s="78" t="s">
        <v>1026</v>
      </c>
      <c r="E246" s="30">
        <v>11</v>
      </c>
      <c r="F246" s="30" t="s">
        <v>1353</v>
      </c>
      <c r="G246" s="30">
        <v>7</v>
      </c>
      <c r="H246" s="26" t="s">
        <v>1349</v>
      </c>
      <c r="I246" s="30">
        <v>7</v>
      </c>
      <c r="J246" s="39" t="s">
        <v>260</v>
      </c>
      <c r="K246" s="39" t="s">
        <v>270</v>
      </c>
      <c r="L246" s="30" t="s">
        <v>1552</v>
      </c>
      <c r="M246" s="272">
        <v>1508</v>
      </c>
      <c r="N246" s="271" t="s">
        <v>1709</v>
      </c>
      <c r="O246" s="271">
        <v>44</v>
      </c>
      <c r="P246" s="30">
        <v>7</v>
      </c>
      <c r="Q246" s="301" t="s">
        <v>1637</v>
      </c>
      <c r="R246" s="30"/>
      <c r="S246" s="30"/>
    </row>
    <row r="247" spans="1:19" x14ac:dyDescent="0.25">
      <c r="A247">
        <v>246</v>
      </c>
      <c r="B247" s="39">
        <v>340019349</v>
      </c>
      <c r="C247" s="39" t="s">
        <v>1030</v>
      </c>
      <c r="D247" s="85" t="s">
        <v>1029</v>
      </c>
      <c r="E247" s="30">
        <v>11</v>
      </c>
      <c r="F247" s="30" t="s">
        <v>1363</v>
      </c>
      <c r="G247" s="30">
        <v>6</v>
      </c>
      <c r="H247" s="26" t="s">
        <v>1348</v>
      </c>
      <c r="I247" s="30">
        <v>8</v>
      </c>
      <c r="J247" s="26">
        <v>1998</v>
      </c>
      <c r="K247" s="26" t="s">
        <v>270</v>
      </c>
      <c r="L247" s="30" t="s">
        <v>1553</v>
      </c>
      <c r="M247" s="272">
        <v>1508</v>
      </c>
      <c r="N247" s="271" t="s">
        <v>1709</v>
      </c>
      <c r="O247" s="271">
        <v>55</v>
      </c>
      <c r="P247" s="30">
        <v>7</v>
      </c>
      <c r="Q247" s="301" t="s">
        <v>1637</v>
      </c>
      <c r="R247" s="30"/>
      <c r="S247" s="30"/>
    </row>
    <row r="248" spans="1:19" x14ac:dyDescent="0.25">
      <c r="A248">
        <v>247</v>
      </c>
      <c r="B248" s="39">
        <v>340019821</v>
      </c>
      <c r="C248" s="39" t="s">
        <v>1033</v>
      </c>
      <c r="D248" s="78" t="s">
        <v>1032</v>
      </c>
      <c r="E248" s="30">
        <v>10</v>
      </c>
      <c r="F248" s="30" t="s">
        <v>1363</v>
      </c>
      <c r="G248" s="30">
        <v>7</v>
      </c>
      <c r="H248" s="26" t="s">
        <v>1349</v>
      </c>
      <c r="I248" s="30">
        <v>3</v>
      </c>
      <c r="J248" s="26">
        <v>1997</v>
      </c>
      <c r="K248" s="26" t="s">
        <v>270</v>
      </c>
      <c r="L248" s="30" t="s">
        <v>1554</v>
      </c>
      <c r="M248" s="272">
        <v>1508</v>
      </c>
      <c r="N248" s="271" t="s">
        <v>1709</v>
      </c>
      <c r="O248" s="271">
        <v>55</v>
      </c>
      <c r="P248" s="30">
        <v>6</v>
      </c>
      <c r="Q248" s="301" t="s">
        <v>1637</v>
      </c>
      <c r="R248" s="30"/>
      <c r="S248" s="30"/>
    </row>
    <row r="249" spans="1:19" x14ac:dyDescent="0.25">
      <c r="A249">
        <v>248</v>
      </c>
      <c r="B249" s="39">
        <v>340013538</v>
      </c>
      <c r="C249" s="39" t="s">
        <v>1036</v>
      </c>
      <c r="D249" s="78" t="s">
        <v>1035</v>
      </c>
      <c r="E249" s="30">
        <v>12</v>
      </c>
      <c r="F249" s="30" t="s">
        <v>1369</v>
      </c>
      <c r="G249" s="30">
        <v>6</v>
      </c>
      <c r="H249" s="26" t="s">
        <v>1348</v>
      </c>
      <c r="I249" s="30">
        <v>8</v>
      </c>
      <c r="J249" s="26">
        <v>2007</v>
      </c>
      <c r="K249" s="26" t="s">
        <v>269</v>
      </c>
      <c r="L249" s="30" t="s">
        <v>1555</v>
      </c>
      <c r="M249" s="272">
        <v>1508</v>
      </c>
      <c r="N249" s="271" t="s">
        <v>1709</v>
      </c>
      <c r="O249" s="271">
        <v>66</v>
      </c>
      <c r="P249" s="30">
        <v>15</v>
      </c>
      <c r="Q249" s="301" t="s">
        <v>1637</v>
      </c>
      <c r="R249" s="30"/>
      <c r="S249" s="30"/>
    </row>
    <row r="250" spans="1:19" x14ac:dyDescent="0.25">
      <c r="A250">
        <v>249</v>
      </c>
      <c r="B250" s="39">
        <v>340059426</v>
      </c>
      <c r="C250" s="39" t="s">
        <v>1039</v>
      </c>
      <c r="D250" s="78" t="s">
        <v>1038</v>
      </c>
      <c r="E250" s="30">
        <v>9</v>
      </c>
      <c r="F250" s="30" t="s">
        <v>1359</v>
      </c>
      <c r="G250" s="30">
        <v>7</v>
      </c>
      <c r="H250" s="26" t="s">
        <v>1349</v>
      </c>
      <c r="I250" s="30">
        <v>7</v>
      </c>
      <c r="J250" s="33">
        <v>2019</v>
      </c>
      <c r="K250" s="26" t="s">
        <v>269</v>
      </c>
      <c r="L250" s="30" t="s">
        <v>1556</v>
      </c>
      <c r="M250" s="272">
        <v>1508</v>
      </c>
      <c r="N250" s="271" t="s">
        <v>1709</v>
      </c>
      <c r="O250" s="271">
        <v>66</v>
      </c>
      <c r="P250" s="30">
        <v>6</v>
      </c>
      <c r="Q250" s="301" t="s">
        <v>1637</v>
      </c>
      <c r="R250" s="30"/>
      <c r="S250" s="30"/>
    </row>
    <row r="251" spans="1:19" x14ac:dyDescent="0.25">
      <c r="A251">
        <v>250</v>
      </c>
      <c r="B251" s="39">
        <v>340019345</v>
      </c>
      <c r="C251" s="39" t="s">
        <v>1042</v>
      </c>
      <c r="D251" s="24" t="s">
        <v>1041</v>
      </c>
      <c r="E251" s="30">
        <v>10</v>
      </c>
      <c r="F251" s="30" t="s">
        <v>1363</v>
      </c>
      <c r="G251" s="30">
        <v>7</v>
      </c>
      <c r="H251" s="26" t="s">
        <v>1043</v>
      </c>
      <c r="I251" s="30">
        <v>8</v>
      </c>
      <c r="J251" s="26">
        <v>2017</v>
      </c>
      <c r="K251" s="26" t="s">
        <v>269</v>
      </c>
      <c r="L251" s="30" t="s">
        <v>1557</v>
      </c>
      <c r="M251" s="272">
        <v>1508</v>
      </c>
      <c r="N251" s="271" t="s">
        <v>1709</v>
      </c>
      <c r="O251" s="271">
        <v>77</v>
      </c>
      <c r="P251" s="30">
        <v>4</v>
      </c>
      <c r="Q251" s="301" t="s">
        <v>1637</v>
      </c>
      <c r="R251" s="30"/>
      <c r="S251" s="30"/>
    </row>
    <row r="252" spans="1:19" x14ac:dyDescent="0.25">
      <c r="A252">
        <v>251</v>
      </c>
      <c r="B252" s="39">
        <v>340019755</v>
      </c>
      <c r="C252" s="39" t="s">
        <v>1046</v>
      </c>
      <c r="D252" s="24" t="s">
        <v>1045</v>
      </c>
      <c r="E252" s="30">
        <v>8</v>
      </c>
      <c r="F252" s="30" t="s">
        <v>1363</v>
      </c>
      <c r="G252" s="30">
        <v>7</v>
      </c>
      <c r="H252" s="26" t="s">
        <v>1047</v>
      </c>
      <c r="I252" s="30">
        <v>3</v>
      </c>
      <c r="J252" s="26">
        <v>2000</v>
      </c>
      <c r="K252" s="26" t="s">
        <v>269</v>
      </c>
      <c r="L252" s="30" t="s">
        <v>1558</v>
      </c>
      <c r="M252" s="272">
        <v>1508</v>
      </c>
      <c r="N252" s="271" t="s">
        <v>1709</v>
      </c>
      <c r="O252" s="271">
        <v>77</v>
      </c>
      <c r="P252" s="30">
        <v>30</v>
      </c>
      <c r="Q252" s="301" t="s">
        <v>1637</v>
      </c>
      <c r="R252" s="30"/>
      <c r="S252" s="30"/>
    </row>
    <row r="253" spans="1:19" x14ac:dyDescent="0.25">
      <c r="A253">
        <v>252</v>
      </c>
      <c r="B253" s="124">
        <v>340017521</v>
      </c>
      <c r="C253" s="34" t="s">
        <v>1050</v>
      </c>
      <c r="D253" s="24" t="s">
        <v>1049</v>
      </c>
      <c r="E253" s="30">
        <v>8</v>
      </c>
      <c r="F253" s="30" t="s">
        <v>1354</v>
      </c>
      <c r="G253" s="30">
        <v>7</v>
      </c>
      <c r="H253" s="26" t="s">
        <v>1051</v>
      </c>
      <c r="I253" s="30">
        <v>3</v>
      </c>
      <c r="J253" s="26">
        <v>1999</v>
      </c>
      <c r="K253" s="26" t="s">
        <v>269</v>
      </c>
      <c r="L253" s="30" t="s">
        <v>1559</v>
      </c>
      <c r="M253" s="272">
        <v>1508</v>
      </c>
      <c r="N253" s="271" t="s">
        <v>1709</v>
      </c>
      <c r="O253" s="271">
        <v>77</v>
      </c>
      <c r="P253" s="30">
        <v>3</v>
      </c>
      <c r="Q253" s="301" t="s">
        <v>1637</v>
      </c>
      <c r="R253" s="30"/>
      <c r="S253" s="30"/>
    </row>
    <row r="254" spans="1:19" x14ac:dyDescent="0.25">
      <c r="A254">
        <v>253</v>
      </c>
      <c r="B254" s="288">
        <v>340057155</v>
      </c>
      <c r="C254" s="39" t="s">
        <v>1063</v>
      </c>
      <c r="D254" s="78" t="s">
        <v>1062</v>
      </c>
      <c r="E254" s="30">
        <v>11</v>
      </c>
      <c r="F254" s="30" t="s">
        <v>1356</v>
      </c>
      <c r="G254" s="30">
        <v>7</v>
      </c>
      <c r="H254" s="26" t="s">
        <v>1349</v>
      </c>
      <c r="I254" s="30">
        <v>7</v>
      </c>
      <c r="J254" s="79">
        <v>2014</v>
      </c>
      <c r="K254" s="26" t="s">
        <v>270</v>
      </c>
      <c r="L254" s="30" t="s">
        <v>1560</v>
      </c>
      <c r="M254" s="272">
        <v>1508</v>
      </c>
      <c r="N254" s="271" t="s">
        <v>1709</v>
      </c>
      <c r="O254" s="271">
        <v>77</v>
      </c>
      <c r="P254" s="30">
        <v>28</v>
      </c>
      <c r="Q254" s="301" t="s">
        <v>1637</v>
      </c>
      <c r="R254" s="30"/>
      <c r="S254" s="30"/>
    </row>
    <row r="255" spans="1:19" x14ac:dyDescent="0.25">
      <c r="A255">
        <v>254</v>
      </c>
      <c r="B255" s="27" t="s">
        <v>1068</v>
      </c>
      <c r="C255" s="39" t="s">
        <v>1069</v>
      </c>
      <c r="D255" s="78" t="s">
        <v>1067</v>
      </c>
      <c r="E255" s="30">
        <v>14</v>
      </c>
      <c r="F255" s="30" t="s">
        <v>1375</v>
      </c>
      <c r="G255" s="30">
        <v>2</v>
      </c>
      <c r="H255" s="26" t="s">
        <v>1349</v>
      </c>
      <c r="I255" s="30">
        <v>9</v>
      </c>
      <c r="J255" s="39" t="s">
        <v>263</v>
      </c>
      <c r="K255" s="39" t="s">
        <v>269</v>
      </c>
      <c r="L255" s="30" t="s">
        <v>1561</v>
      </c>
      <c r="M255" s="272">
        <v>1509</v>
      </c>
      <c r="N255" s="271" t="s">
        <v>1709</v>
      </c>
      <c r="O255" s="271" t="s">
        <v>1708</v>
      </c>
      <c r="P255" s="30">
        <v>1</v>
      </c>
      <c r="Q255" s="301" t="s">
        <v>1637</v>
      </c>
      <c r="R255" s="30"/>
      <c r="S255" s="30"/>
    </row>
    <row r="256" spans="1:19" x14ac:dyDescent="0.25">
      <c r="A256">
        <v>255</v>
      </c>
      <c r="B256" s="39">
        <v>340054149</v>
      </c>
      <c r="C256" s="39" t="s">
        <v>1072</v>
      </c>
      <c r="D256" s="85" t="s">
        <v>1071</v>
      </c>
      <c r="E256" s="30">
        <v>12</v>
      </c>
      <c r="F256" s="30" t="s">
        <v>1361</v>
      </c>
      <c r="G256" s="30">
        <v>4</v>
      </c>
      <c r="H256" s="26" t="s">
        <v>1349</v>
      </c>
      <c r="I256" s="30">
        <v>7</v>
      </c>
      <c r="J256" s="26">
        <v>2010</v>
      </c>
      <c r="K256" s="26" t="s">
        <v>270</v>
      </c>
      <c r="L256" s="30" t="s">
        <v>1562</v>
      </c>
      <c r="M256" s="272">
        <v>1509</v>
      </c>
      <c r="N256" s="271" t="s">
        <v>1709</v>
      </c>
      <c r="O256" s="271">
        <v>11</v>
      </c>
      <c r="P256" s="30">
        <v>1</v>
      </c>
      <c r="Q256" s="301" t="s">
        <v>1637</v>
      </c>
      <c r="R256" s="30"/>
      <c r="S256" s="30"/>
    </row>
    <row r="257" spans="1:19" x14ac:dyDescent="0.25">
      <c r="A257">
        <v>256</v>
      </c>
      <c r="B257" s="39">
        <v>340054666</v>
      </c>
      <c r="C257" s="39" t="s">
        <v>1075</v>
      </c>
      <c r="D257" s="85" t="s">
        <v>1074</v>
      </c>
      <c r="E257" s="30">
        <v>9</v>
      </c>
      <c r="F257" s="30" t="s">
        <v>1354</v>
      </c>
      <c r="G257" s="30">
        <v>7</v>
      </c>
      <c r="H257" s="26" t="s">
        <v>1349</v>
      </c>
      <c r="I257" s="30">
        <v>6</v>
      </c>
      <c r="J257" s="26">
        <v>2008</v>
      </c>
      <c r="K257" s="26" t="s">
        <v>269</v>
      </c>
      <c r="L257" s="30" t="s">
        <v>1563</v>
      </c>
      <c r="M257" s="272">
        <v>1509</v>
      </c>
      <c r="N257" s="271" t="s">
        <v>1709</v>
      </c>
      <c r="O257" s="271">
        <v>11</v>
      </c>
      <c r="P257" s="30">
        <v>24</v>
      </c>
      <c r="Q257" s="301" t="s">
        <v>1637</v>
      </c>
      <c r="R257" s="30"/>
      <c r="S257" s="30"/>
    </row>
    <row r="258" spans="1:19" x14ac:dyDescent="0.25">
      <c r="A258">
        <v>257</v>
      </c>
      <c r="B258" s="39">
        <v>340020480</v>
      </c>
      <c r="C258" s="39" t="s">
        <v>1078</v>
      </c>
      <c r="D258" s="85" t="s">
        <v>1077</v>
      </c>
      <c r="E258" s="30">
        <v>8</v>
      </c>
      <c r="F258" s="30" t="s">
        <v>1352</v>
      </c>
      <c r="G258" s="30">
        <v>7</v>
      </c>
      <c r="H258" s="26" t="s">
        <v>1349</v>
      </c>
      <c r="I258" s="30">
        <v>3</v>
      </c>
      <c r="J258" s="26">
        <v>2001</v>
      </c>
      <c r="K258" s="26" t="s">
        <v>269</v>
      </c>
      <c r="L258" s="30" t="s">
        <v>1564</v>
      </c>
      <c r="M258" s="272">
        <v>1509</v>
      </c>
      <c r="N258" s="271" t="s">
        <v>1709</v>
      </c>
      <c r="O258" s="271">
        <v>11</v>
      </c>
      <c r="P258" s="30">
        <v>19</v>
      </c>
      <c r="Q258" s="301" t="s">
        <v>1637</v>
      </c>
      <c r="R258" s="30"/>
      <c r="S258" s="30"/>
    </row>
    <row r="259" spans="1:19" x14ac:dyDescent="0.25">
      <c r="A259">
        <v>258</v>
      </c>
      <c r="B259" s="39" t="s">
        <v>1081</v>
      </c>
      <c r="C259" s="39" t="s">
        <v>1082</v>
      </c>
      <c r="D259" s="44" t="s">
        <v>1080</v>
      </c>
      <c r="E259" s="30">
        <v>11</v>
      </c>
      <c r="F259" s="30" t="s">
        <v>1356</v>
      </c>
      <c r="G259" s="30">
        <v>6</v>
      </c>
      <c r="H259" s="26" t="s">
        <v>1348</v>
      </c>
      <c r="I259" s="30">
        <v>8</v>
      </c>
      <c r="J259" s="26">
        <v>2004</v>
      </c>
      <c r="K259" s="26" t="s">
        <v>270</v>
      </c>
      <c r="L259" s="30" t="s">
        <v>1565</v>
      </c>
      <c r="M259" s="272">
        <v>1509</v>
      </c>
      <c r="N259" s="271" t="s">
        <v>1709</v>
      </c>
      <c r="O259" s="271">
        <v>22</v>
      </c>
      <c r="P259" s="30">
        <v>7</v>
      </c>
      <c r="Q259" s="301" t="s">
        <v>1637</v>
      </c>
      <c r="R259" s="30"/>
      <c r="S259" s="30"/>
    </row>
    <row r="260" spans="1:19" x14ac:dyDescent="0.25">
      <c r="A260">
        <v>259</v>
      </c>
      <c r="B260" s="39">
        <v>340059643</v>
      </c>
      <c r="C260" s="39" t="s">
        <v>1085</v>
      </c>
      <c r="D260" s="85" t="s">
        <v>1084</v>
      </c>
      <c r="E260" s="30">
        <v>9</v>
      </c>
      <c r="F260" s="30" t="s">
        <v>1359</v>
      </c>
      <c r="G260" s="30">
        <v>7</v>
      </c>
      <c r="H260" s="26" t="s">
        <v>1349</v>
      </c>
      <c r="I260" s="30">
        <v>7</v>
      </c>
      <c r="J260" s="26">
        <v>2019</v>
      </c>
      <c r="K260" s="26" t="s">
        <v>269</v>
      </c>
      <c r="L260" s="30" t="s">
        <v>1566</v>
      </c>
      <c r="M260" s="272">
        <v>1509</v>
      </c>
      <c r="N260" s="271" t="s">
        <v>1709</v>
      </c>
      <c r="O260" s="271">
        <v>22</v>
      </c>
      <c r="P260" s="30">
        <v>6</v>
      </c>
      <c r="Q260" s="301" t="s">
        <v>1637</v>
      </c>
      <c r="R260" s="30"/>
      <c r="S260" s="30"/>
    </row>
    <row r="261" spans="1:19" x14ac:dyDescent="0.25">
      <c r="A261">
        <v>260</v>
      </c>
      <c r="B261" s="39">
        <v>340053503</v>
      </c>
      <c r="C261" s="39" t="s">
        <v>1088</v>
      </c>
      <c r="D261" s="85" t="s">
        <v>1087</v>
      </c>
      <c r="E261" s="30">
        <v>9</v>
      </c>
      <c r="F261" s="30" t="s">
        <v>1363</v>
      </c>
      <c r="G261" s="30">
        <v>7</v>
      </c>
      <c r="H261" s="26" t="s">
        <v>1349</v>
      </c>
      <c r="I261" s="30">
        <v>8</v>
      </c>
      <c r="J261" s="26">
        <v>2019</v>
      </c>
      <c r="K261" s="26" t="s">
        <v>270</v>
      </c>
      <c r="L261" s="30" t="s">
        <v>1567</v>
      </c>
      <c r="M261" s="272">
        <v>1509</v>
      </c>
      <c r="N261" s="271" t="s">
        <v>1709</v>
      </c>
      <c r="O261" s="271">
        <v>22</v>
      </c>
      <c r="P261" s="30">
        <v>4</v>
      </c>
      <c r="Q261" s="301" t="s">
        <v>1637</v>
      </c>
      <c r="R261" s="30"/>
      <c r="S261" s="30"/>
    </row>
    <row r="262" spans="1:19" x14ac:dyDescent="0.25">
      <c r="A262">
        <v>261</v>
      </c>
      <c r="B262" s="289">
        <v>340060697</v>
      </c>
      <c r="C262" s="27" t="s">
        <v>1091</v>
      </c>
      <c r="D262" s="239" t="s">
        <v>1090</v>
      </c>
      <c r="E262" s="30">
        <v>9</v>
      </c>
      <c r="F262" s="30" t="s">
        <v>1357</v>
      </c>
      <c r="G262" s="30">
        <v>7</v>
      </c>
      <c r="H262" s="26" t="s">
        <v>1349</v>
      </c>
      <c r="I262" s="30">
        <v>7</v>
      </c>
      <c r="J262" s="26">
        <v>2021</v>
      </c>
      <c r="K262" s="26" t="s">
        <v>270</v>
      </c>
      <c r="L262" s="30" t="s">
        <v>1568</v>
      </c>
      <c r="M262" s="272">
        <v>1509</v>
      </c>
      <c r="N262" s="271" t="s">
        <v>1709</v>
      </c>
      <c r="O262" s="271">
        <v>22</v>
      </c>
      <c r="P262" s="30">
        <v>19</v>
      </c>
      <c r="Q262" s="301" t="s">
        <v>1637</v>
      </c>
      <c r="R262" s="30"/>
      <c r="S262" s="30"/>
    </row>
    <row r="263" spans="1:19" x14ac:dyDescent="0.25">
      <c r="A263">
        <v>262</v>
      </c>
      <c r="B263" s="39">
        <v>340016577</v>
      </c>
      <c r="C263" s="39" t="s">
        <v>1094</v>
      </c>
      <c r="D263" s="85" t="s">
        <v>1093</v>
      </c>
      <c r="E263" s="30">
        <v>13</v>
      </c>
      <c r="F263" s="30" t="s">
        <v>1361</v>
      </c>
      <c r="G263" s="30">
        <v>6</v>
      </c>
      <c r="H263" s="26" t="s">
        <v>1348</v>
      </c>
      <c r="I263" s="30">
        <v>9</v>
      </c>
      <c r="J263" s="26">
        <v>2014</v>
      </c>
      <c r="K263" s="26" t="s">
        <v>270</v>
      </c>
      <c r="L263" s="30" t="s">
        <v>1569</v>
      </c>
      <c r="M263" s="272">
        <v>1509</v>
      </c>
      <c r="N263" s="271" t="s">
        <v>1709</v>
      </c>
      <c r="O263" s="271">
        <v>33</v>
      </c>
      <c r="P263" s="30">
        <v>7</v>
      </c>
      <c r="Q263" s="301" t="s">
        <v>1637</v>
      </c>
      <c r="R263" s="30"/>
      <c r="S263" s="30"/>
    </row>
    <row r="264" spans="1:19" x14ac:dyDescent="0.25">
      <c r="A264">
        <v>263</v>
      </c>
      <c r="B264" s="289">
        <v>340061583</v>
      </c>
      <c r="C264" s="27" t="s">
        <v>1097</v>
      </c>
      <c r="D264" s="239" t="s">
        <v>1096</v>
      </c>
      <c r="E264" s="30">
        <v>7</v>
      </c>
      <c r="F264" s="30" t="s">
        <v>1360</v>
      </c>
      <c r="G264" s="30">
        <v>7</v>
      </c>
      <c r="H264" s="26" t="s">
        <v>1349</v>
      </c>
      <c r="I264" s="30">
        <v>6</v>
      </c>
      <c r="J264" s="26">
        <v>2018</v>
      </c>
      <c r="K264" s="26" t="s">
        <v>270</v>
      </c>
      <c r="L264" s="30" t="s">
        <v>1570</v>
      </c>
      <c r="M264" s="272">
        <v>1509</v>
      </c>
      <c r="N264" s="271" t="s">
        <v>1709</v>
      </c>
      <c r="O264" s="271">
        <v>33</v>
      </c>
      <c r="P264" s="30">
        <v>19</v>
      </c>
      <c r="Q264" s="301" t="s">
        <v>1637</v>
      </c>
      <c r="R264" s="30"/>
      <c r="S264" s="30"/>
    </row>
    <row r="265" spans="1:19" x14ac:dyDescent="0.25">
      <c r="A265">
        <v>264</v>
      </c>
      <c r="B265" s="290">
        <v>340061476</v>
      </c>
      <c r="C265" s="160" t="s">
        <v>1100</v>
      </c>
      <c r="D265" s="240" t="s">
        <v>1099</v>
      </c>
      <c r="E265" s="30">
        <v>7</v>
      </c>
      <c r="F265" s="30" t="s">
        <v>1360</v>
      </c>
      <c r="G265" s="30">
        <v>7</v>
      </c>
      <c r="H265" s="26" t="s">
        <v>1349</v>
      </c>
      <c r="I265" s="30">
        <v>6</v>
      </c>
      <c r="J265" s="25">
        <v>2017</v>
      </c>
      <c r="K265" s="25" t="s">
        <v>270</v>
      </c>
      <c r="L265" s="30" t="s">
        <v>1571</v>
      </c>
      <c r="M265" s="272">
        <v>1509</v>
      </c>
      <c r="N265" s="271" t="s">
        <v>1709</v>
      </c>
      <c r="O265" s="271">
        <v>33</v>
      </c>
      <c r="P265" s="30">
        <v>19</v>
      </c>
      <c r="Q265" s="301" t="s">
        <v>1637</v>
      </c>
      <c r="R265" s="30"/>
      <c r="S265" s="30"/>
    </row>
    <row r="266" spans="1:19" x14ac:dyDescent="0.25">
      <c r="A266">
        <v>265</v>
      </c>
      <c r="B266" s="39">
        <v>340056458</v>
      </c>
      <c r="C266" s="39" t="s">
        <v>1103</v>
      </c>
      <c r="D266" s="85" t="s">
        <v>1102</v>
      </c>
      <c r="E266" s="30">
        <v>11</v>
      </c>
      <c r="F266" s="30" t="s">
        <v>1363</v>
      </c>
      <c r="G266" s="30">
        <v>6</v>
      </c>
      <c r="H266" s="26" t="s">
        <v>1348</v>
      </c>
      <c r="I266" s="30">
        <v>7</v>
      </c>
      <c r="J266" s="26">
        <v>2012</v>
      </c>
      <c r="K266" s="26" t="s">
        <v>269</v>
      </c>
      <c r="L266" s="30" t="s">
        <v>1572</v>
      </c>
      <c r="M266" s="272">
        <v>1509</v>
      </c>
      <c r="N266" s="271" t="s">
        <v>1709</v>
      </c>
      <c r="O266" s="271">
        <v>44</v>
      </c>
      <c r="P266" s="30">
        <v>7</v>
      </c>
      <c r="Q266" s="301" t="s">
        <v>1637</v>
      </c>
      <c r="R266" s="30"/>
      <c r="S266" s="30"/>
    </row>
    <row r="267" spans="1:19" x14ac:dyDescent="0.25">
      <c r="A267">
        <v>266</v>
      </c>
      <c r="B267" s="124">
        <v>340018880</v>
      </c>
      <c r="C267" s="39" t="s">
        <v>1106</v>
      </c>
      <c r="D267" s="24" t="s">
        <v>1105</v>
      </c>
      <c r="E267" s="30">
        <v>8</v>
      </c>
      <c r="F267" s="30" t="s">
        <v>1356</v>
      </c>
      <c r="G267" s="30">
        <v>7</v>
      </c>
      <c r="H267" s="26" t="s">
        <v>1349</v>
      </c>
      <c r="I267" s="30">
        <v>3</v>
      </c>
      <c r="J267" s="26">
        <v>1995</v>
      </c>
      <c r="K267" s="26" t="s">
        <v>269</v>
      </c>
      <c r="L267" s="30" t="s">
        <v>1573</v>
      </c>
      <c r="M267" s="272">
        <v>1509</v>
      </c>
      <c r="N267" s="271" t="s">
        <v>1709</v>
      </c>
      <c r="O267" s="271">
        <v>44</v>
      </c>
      <c r="P267" s="30">
        <v>19</v>
      </c>
      <c r="Q267" s="301" t="s">
        <v>1637</v>
      </c>
      <c r="R267" s="30"/>
      <c r="S267" s="30"/>
    </row>
    <row r="268" spans="1:19" x14ac:dyDescent="0.25">
      <c r="A268">
        <v>267</v>
      </c>
      <c r="B268" s="289">
        <v>340060615</v>
      </c>
      <c r="C268" s="27" t="s">
        <v>1109</v>
      </c>
      <c r="D268" s="239" t="s">
        <v>1108</v>
      </c>
      <c r="E268" s="30">
        <v>9</v>
      </c>
      <c r="F268" s="30" t="s">
        <v>1357</v>
      </c>
      <c r="G268" s="30">
        <v>7</v>
      </c>
      <c r="H268" s="26" t="s">
        <v>1349</v>
      </c>
      <c r="I268" s="30">
        <v>7</v>
      </c>
      <c r="J268" s="26">
        <v>2021</v>
      </c>
      <c r="K268" s="26" t="s">
        <v>269</v>
      </c>
      <c r="L268" s="30" t="s">
        <v>1574</v>
      </c>
      <c r="M268" s="272">
        <v>1509</v>
      </c>
      <c r="N268" s="271" t="s">
        <v>1709</v>
      </c>
      <c r="O268" s="271">
        <v>44</v>
      </c>
      <c r="P268" s="30">
        <v>19</v>
      </c>
      <c r="Q268" s="301" t="s">
        <v>1637</v>
      </c>
      <c r="R268" s="30"/>
      <c r="S268" s="30"/>
    </row>
    <row r="269" spans="1:19" x14ac:dyDescent="0.25">
      <c r="A269">
        <v>268</v>
      </c>
      <c r="B269" s="286">
        <v>340057169</v>
      </c>
      <c r="C269" s="39" t="s">
        <v>1112</v>
      </c>
      <c r="D269" s="78" t="s">
        <v>1111</v>
      </c>
      <c r="E269" s="30">
        <v>11</v>
      </c>
      <c r="F269" s="30" t="s">
        <v>1361</v>
      </c>
      <c r="G269" s="30">
        <v>6</v>
      </c>
      <c r="H269" s="26" t="s">
        <v>1348</v>
      </c>
      <c r="I269" s="30">
        <v>7</v>
      </c>
      <c r="J269" s="79">
        <v>2014</v>
      </c>
      <c r="K269" s="26" t="s">
        <v>270</v>
      </c>
      <c r="L269" s="30" t="s">
        <v>1575</v>
      </c>
      <c r="M269" s="272">
        <v>1509</v>
      </c>
      <c r="N269" s="271" t="s">
        <v>1709</v>
      </c>
      <c r="O269" s="271">
        <v>55</v>
      </c>
      <c r="P269" s="30">
        <v>7</v>
      </c>
      <c r="Q269" s="301" t="s">
        <v>1637</v>
      </c>
      <c r="R269" s="30"/>
      <c r="S269" s="30"/>
    </row>
    <row r="270" spans="1:19" x14ac:dyDescent="0.25">
      <c r="A270">
        <v>269</v>
      </c>
      <c r="B270" s="39">
        <v>340060289</v>
      </c>
      <c r="C270" s="39" t="s">
        <v>1115</v>
      </c>
      <c r="D270" s="85" t="s">
        <v>1114</v>
      </c>
      <c r="E270" s="30">
        <v>9</v>
      </c>
      <c r="F270" s="30" t="s">
        <v>1356</v>
      </c>
      <c r="G270" s="30">
        <v>7</v>
      </c>
      <c r="H270" s="26" t="s">
        <v>1349</v>
      </c>
      <c r="I270" s="30">
        <v>7</v>
      </c>
      <c r="J270" s="26">
        <v>2020</v>
      </c>
      <c r="K270" s="26" t="s">
        <v>269</v>
      </c>
      <c r="L270" s="30" t="s">
        <v>1576</v>
      </c>
      <c r="M270" s="272">
        <v>1509</v>
      </c>
      <c r="N270" s="271" t="s">
        <v>1709</v>
      </c>
      <c r="O270" s="271">
        <v>55</v>
      </c>
      <c r="P270" s="30">
        <v>6</v>
      </c>
      <c r="Q270" s="301" t="s">
        <v>1637</v>
      </c>
      <c r="R270" s="30"/>
      <c r="S270" s="30"/>
    </row>
    <row r="271" spans="1:19" x14ac:dyDescent="0.25">
      <c r="A271">
        <v>270</v>
      </c>
      <c r="B271" s="39">
        <v>340053544</v>
      </c>
      <c r="C271" s="39" t="s">
        <v>1118</v>
      </c>
      <c r="D271" s="85" t="s">
        <v>1117</v>
      </c>
      <c r="E271" s="30">
        <v>12</v>
      </c>
      <c r="F271" s="30" t="s">
        <v>1364</v>
      </c>
      <c r="G271" s="30">
        <v>6</v>
      </c>
      <c r="H271" s="26" t="s">
        <v>1348</v>
      </c>
      <c r="I271" s="30">
        <v>8</v>
      </c>
      <c r="J271" s="79" t="s">
        <v>259</v>
      </c>
      <c r="K271" s="26" t="s">
        <v>269</v>
      </c>
      <c r="L271" s="30" t="s">
        <v>1577</v>
      </c>
      <c r="M271" s="272">
        <v>1509</v>
      </c>
      <c r="N271" s="271" t="s">
        <v>1709</v>
      </c>
      <c r="O271" s="271">
        <v>66</v>
      </c>
      <c r="P271" s="30">
        <v>15</v>
      </c>
      <c r="Q271" s="301" t="s">
        <v>1637</v>
      </c>
      <c r="R271" s="30"/>
      <c r="S271" s="30"/>
    </row>
    <row r="272" spans="1:19" x14ac:dyDescent="0.25">
      <c r="A272">
        <v>271</v>
      </c>
      <c r="B272" s="289">
        <v>340059160</v>
      </c>
      <c r="C272" s="39" t="s">
        <v>1121</v>
      </c>
      <c r="D272" s="239" t="s">
        <v>1120</v>
      </c>
      <c r="E272" s="30">
        <v>9</v>
      </c>
      <c r="F272" s="30" t="s">
        <v>1373</v>
      </c>
      <c r="G272" s="30">
        <v>7</v>
      </c>
      <c r="H272" s="26" t="s">
        <v>1349</v>
      </c>
      <c r="I272" s="30">
        <v>8</v>
      </c>
      <c r="J272" s="26">
        <v>2014</v>
      </c>
      <c r="K272" s="26" t="s">
        <v>269</v>
      </c>
      <c r="L272" s="30" t="s">
        <v>1578</v>
      </c>
      <c r="M272" s="272">
        <v>1509</v>
      </c>
      <c r="N272" s="271" t="s">
        <v>1709</v>
      </c>
      <c r="O272" s="271">
        <v>66</v>
      </c>
      <c r="P272" s="30">
        <v>6</v>
      </c>
      <c r="Q272" s="301" t="s">
        <v>1637</v>
      </c>
      <c r="R272" s="30"/>
      <c r="S272" s="30"/>
    </row>
    <row r="273" spans="1:19" x14ac:dyDescent="0.25">
      <c r="A273">
        <v>272</v>
      </c>
      <c r="B273" s="289">
        <v>340059545</v>
      </c>
      <c r="C273" s="39" t="s">
        <v>1124</v>
      </c>
      <c r="D273" s="239" t="s">
        <v>1123</v>
      </c>
      <c r="E273" s="30">
        <v>9</v>
      </c>
      <c r="F273" s="30" t="s">
        <v>1359</v>
      </c>
      <c r="G273" s="30">
        <v>7</v>
      </c>
      <c r="H273" s="26" t="s">
        <v>1349</v>
      </c>
      <c r="I273" s="30">
        <v>7</v>
      </c>
      <c r="J273" s="26">
        <v>2019</v>
      </c>
      <c r="K273" s="26" t="s">
        <v>269</v>
      </c>
      <c r="L273" s="30" t="s">
        <v>1579</v>
      </c>
      <c r="M273" s="272">
        <v>1509</v>
      </c>
      <c r="N273" s="271" t="s">
        <v>1709</v>
      </c>
      <c r="O273" s="271">
        <v>66</v>
      </c>
      <c r="P273" s="30">
        <v>6</v>
      </c>
      <c r="Q273" s="301" t="s">
        <v>1637</v>
      </c>
      <c r="R273" s="30"/>
      <c r="S273" s="30"/>
    </row>
    <row r="274" spans="1:19" x14ac:dyDescent="0.25">
      <c r="A274">
        <v>273</v>
      </c>
      <c r="B274" s="290">
        <v>340061476</v>
      </c>
      <c r="C274" s="160" t="s">
        <v>1100</v>
      </c>
      <c r="D274" s="240" t="s">
        <v>1099</v>
      </c>
      <c r="E274" s="30">
        <v>7</v>
      </c>
      <c r="F274" s="30" t="s">
        <v>1360</v>
      </c>
      <c r="G274" s="30">
        <v>7</v>
      </c>
      <c r="H274" s="26" t="s">
        <v>1349</v>
      </c>
      <c r="I274" s="30">
        <v>6</v>
      </c>
      <c r="J274" s="25">
        <v>2017</v>
      </c>
      <c r="K274" s="25" t="s">
        <v>270</v>
      </c>
      <c r="L274" s="30" t="s">
        <v>1571</v>
      </c>
      <c r="M274" s="272">
        <v>1509</v>
      </c>
      <c r="N274" s="271" t="s">
        <v>1709</v>
      </c>
      <c r="O274" s="271">
        <v>66</v>
      </c>
      <c r="P274" s="30">
        <v>19</v>
      </c>
      <c r="Q274" s="301" t="s">
        <v>1637</v>
      </c>
      <c r="R274" s="30"/>
      <c r="S274" s="30"/>
    </row>
    <row r="275" spans="1:19" x14ac:dyDescent="0.25">
      <c r="A275">
        <v>274</v>
      </c>
      <c r="B275" s="39">
        <v>340053550</v>
      </c>
      <c r="C275" s="39" t="s">
        <v>1127</v>
      </c>
      <c r="D275" s="44" t="s">
        <v>1126</v>
      </c>
      <c r="E275" s="30">
        <v>9</v>
      </c>
      <c r="F275" s="30" t="s">
        <v>1375</v>
      </c>
      <c r="G275" s="30">
        <v>7</v>
      </c>
      <c r="H275" s="26" t="s">
        <v>1128</v>
      </c>
      <c r="I275" s="30">
        <v>6</v>
      </c>
      <c r="J275" s="79" t="s">
        <v>381</v>
      </c>
      <c r="K275" s="26" t="s">
        <v>270</v>
      </c>
      <c r="L275" s="30" t="s">
        <v>1580</v>
      </c>
      <c r="M275" s="272">
        <v>1509</v>
      </c>
      <c r="N275" s="271" t="s">
        <v>1709</v>
      </c>
      <c r="O275" s="271">
        <v>77</v>
      </c>
      <c r="P275" s="30">
        <v>4</v>
      </c>
      <c r="Q275" s="301" t="s">
        <v>1637</v>
      </c>
      <c r="R275" s="30"/>
      <c r="S275" s="30"/>
    </row>
    <row r="276" spans="1:19" x14ac:dyDescent="0.25">
      <c r="A276">
        <v>275</v>
      </c>
      <c r="B276" s="39" t="s">
        <v>1131</v>
      </c>
      <c r="C276" s="39" t="s">
        <v>1132</v>
      </c>
      <c r="D276" s="44" t="s">
        <v>1130</v>
      </c>
      <c r="E276" s="30">
        <v>10</v>
      </c>
      <c r="F276" s="30" t="s">
        <v>1374</v>
      </c>
      <c r="G276" s="30">
        <v>7</v>
      </c>
      <c r="H276" s="26" t="s">
        <v>1133</v>
      </c>
      <c r="I276" s="30">
        <v>8</v>
      </c>
      <c r="J276" s="26">
        <v>2003</v>
      </c>
      <c r="K276" s="26" t="s">
        <v>269</v>
      </c>
      <c r="L276" s="30" t="s">
        <v>1581</v>
      </c>
      <c r="M276" s="272">
        <v>1509</v>
      </c>
      <c r="N276" s="271" t="s">
        <v>1709</v>
      </c>
      <c r="O276" s="271">
        <v>77</v>
      </c>
      <c r="P276" s="30">
        <v>6</v>
      </c>
      <c r="Q276" s="301" t="s">
        <v>1637</v>
      </c>
      <c r="R276" s="30"/>
      <c r="S276" s="30"/>
    </row>
    <row r="277" spans="1:19" x14ac:dyDescent="0.25">
      <c r="A277">
        <v>276</v>
      </c>
      <c r="B277" s="39" t="s">
        <v>1136</v>
      </c>
      <c r="C277" s="39" t="s">
        <v>1137</v>
      </c>
      <c r="D277" s="44" t="s">
        <v>1135</v>
      </c>
      <c r="E277" s="30">
        <v>11</v>
      </c>
      <c r="F277" s="30" t="s">
        <v>1364</v>
      </c>
      <c r="G277" s="30">
        <v>7</v>
      </c>
      <c r="H277" s="26" t="s">
        <v>1138</v>
      </c>
      <c r="I277" s="30">
        <v>8</v>
      </c>
      <c r="J277" s="26">
        <v>2007</v>
      </c>
      <c r="K277" s="26" t="s">
        <v>270</v>
      </c>
      <c r="L277" s="30" t="s">
        <v>1582</v>
      </c>
      <c r="M277" s="272">
        <v>1509</v>
      </c>
      <c r="N277" s="271" t="s">
        <v>1709</v>
      </c>
      <c r="O277" s="271">
        <v>77</v>
      </c>
      <c r="P277" s="30">
        <v>7</v>
      </c>
      <c r="Q277" s="301" t="s">
        <v>1637</v>
      </c>
      <c r="R277" s="30"/>
      <c r="S277" s="30"/>
    </row>
    <row r="278" spans="1:19" x14ac:dyDescent="0.25">
      <c r="A278">
        <v>277</v>
      </c>
      <c r="B278" s="39">
        <v>340014526</v>
      </c>
      <c r="C278" s="39" t="s">
        <v>1141</v>
      </c>
      <c r="D278" s="44" t="s">
        <v>1140</v>
      </c>
      <c r="E278" s="30">
        <v>9</v>
      </c>
      <c r="F278" s="30" t="s">
        <v>1379</v>
      </c>
      <c r="G278" s="30">
        <v>7</v>
      </c>
      <c r="H278" s="26" t="s">
        <v>1142</v>
      </c>
      <c r="I278" s="30">
        <v>3</v>
      </c>
      <c r="J278" s="26">
        <v>1991</v>
      </c>
      <c r="K278" s="26" t="s">
        <v>270</v>
      </c>
      <c r="L278" s="30" t="s">
        <v>1583</v>
      </c>
      <c r="M278" s="272">
        <v>1509</v>
      </c>
      <c r="N278" s="271" t="s">
        <v>1709</v>
      </c>
      <c r="O278" s="271">
        <v>77</v>
      </c>
      <c r="P278" s="30">
        <v>4</v>
      </c>
      <c r="Q278" s="301" t="s">
        <v>1637</v>
      </c>
      <c r="R278" s="30"/>
      <c r="S278" s="30"/>
    </row>
    <row r="279" spans="1:19" x14ac:dyDescent="0.25">
      <c r="A279">
        <v>278</v>
      </c>
      <c r="B279" s="39">
        <v>340054654</v>
      </c>
      <c r="C279" s="39" t="s">
        <v>1145</v>
      </c>
      <c r="D279" s="44" t="s">
        <v>1144</v>
      </c>
      <c r="E279" s="30">
        <v>9</v>
      </c>
      <c r="F279" s="30" t="s">
        <v>1354</v>
      </c>
      <c r="G279" s="30">
        <v>7</v>
      </c>
      <c r="H279" s="26" t="s">
        <v>1146</v>
      </c>
      <c r="I279" s="30">
        <v>6</v>
      </c>
      <c r="J279" s="26">
        <v>2006</v>
      </c>
      <c r="K279" s="26" t="s">
        <v>269</v>
      </c>
      <c r="L279" s="30" t="s">
        <v>1584</v>
      </c>
      <c r="M279" s="272">
        <v>1509</v>
      </c>
      <c r="N279" s="271" t="s">
        <v>1709</v>
      </c>
      <c r="O279" s="271">
        <v>77</v>
      </c>
      <c r="P279" s="30">
        <v>4</v>
      </c>
      <c r="Q279" s="301" t="s">
        <v>1637</v>
      </c>
      <c r="R279" s="30"/>
      <c r="S279" s="30"/>
    </row>
    <row r="280" spans="1:19" x14ac:dyDescent="0.25">
      <c r="A280">
        <v>279</v>
      </c>
      <c r="B280" s="39">
        <v>340014504</v>
      </c>
      <c r="C280" s="39" t="s">
        <v>1163</v>
      </c>
      <c r="D280" s="85" t="s">
        <v>1162</v>
      </c>
      <c r="E280" s="30">
        <v>14</v>
      </c>
      <c r="F280" s="30" t="s">
        <v>1353</v>
      </c>
      <c r="G280" s="30">
        <v>2</v>
      </c>
      <c r="H280" s="26" t="s">
        <v>1349</v>
      </c>
      <c r="I280" s="30">
        <v>9</v>
      </c>
      <c r="J280" s="26">
        <v>2016</v>
      </c>
      <c r="K280" s="85" t="s">
        <v>269</v>
      </c>
      <c r="L280" s="30" t="s">
        <v>1585</v>
      </c>
      <c r="M280" s="272">
        <v>1571</v>
      </c>
      <c r="N280" s="271" t="s">
        <v>1709</v>
      </c>
      <c r="O280" s="271" t="s">
        <v>1708</v>
      </c>
      <c r="P280" s="30">
        <v>1</v>
      </c>
      <c r="Q280" s="301" t="s">
        <v>1637</v>
      </c>
      <c r="R280" s="30"/>
      <c r="S280" s="30"/>
    </row>
    <row r="281" spans="1:19" x14ac:dyDescent="0.25">
      <c r="A281">
        <v>280</v>
      </c>
      <c r="B281" s="291">
        <v>340012010</v>
      </c>
      <c r="C281" s="34" t="s">
        <v>1166</v>
      </c>
      <c r="D281" s="82" t="s">
        <v>1165</v>
      </c>
      <c r="E281" s="30">
        <v>14</v>
      </c>
      <c r="F281" s="30" t="s">
        <v>1358</v>
      </c>
      <c r="G281" s="30">
        <v>7</v>
      </c>
      <c r="H281" s="26" t="s">
        <v>1349</v>
      </c>
      <c r="I281" s="30">
        <v>9</v>
      </c>
      <c r="J281" s="33">
        <v>2003</v>
      </c>
      <c r="K281" s="33" t="s">
        <v>270</v>
      </c>
      <c r="L281" s="30" t="s">
        <v>1586</v>
      </c>
      <c r="M281" s="272">
        <v>1571</v>
      </c>
      <c r="N281" s="271" t="s">
        <v>1709</v>
      </c>
      <c r="O281" s="271" t="s">
        <v>1708</v>
      </c>
      <c r="P281" s="30">
        <v>8</v>
      </c>
      <c r="Q281" s="301" t="s">
        <v>1637</v>
      </c>
      <c r="R281" s="30"/>
      <c r="S281" s="30"/>
    </row>
    <row r="282" spans="1:19" x14ac:dyDescent="0.25">
      <c r="A282">
        <v>281</v>
      </c>
      <c r="B282" s="39">
        <v>340015539</v>
      </c>
      <c r="C282" s="39" t="s">
        <v>1169</v>
      </c>
      <c r="D282" s="78" t="s">
        <v>1168</v>
      </c>
      <c r="E282" s="30">
        <v>12</v>
      </c>
      <c r="F282" s="30" t="s">
        <v>1631</v>
      </c>
      <c r="G282" s="30">
        <v>7</v>
      </c>
      <c r="H282" s="26" t="s">
        <v>1349</v>
      </c>
      <c r="I282" s="30">
        <v>7</v>
      </c>
      <c r="J282" s="26">
        <v>2003</v>
      </c>
      <c r="K282" s="26" t="s">
        <v>270</v>
      </c>
      <c r="L282" s="30" t="s">
        <v>1587</v>
      </c>
      <c r="M282" s="272">
        <v>1571</v>
      </c>
      <c r="N282" s="271" t="s">
        <v>1709</v>
      </c>
      <c r="O282" s="271" t="s">
        <v>1708</v>
      </c>
      <c r="P282" s="30">
        <v>7</v>
      </c>
      <c r="Q282" s="301" t="s">
        <v>1637</v>
      </c>
      <c r="R282" s="30"/>
      <c r="S282" s="30"/>
    </row>
    <row r="283" spans="1:19" x14ac:dyDescent="0.25">
      <c r="A283">
        <v>282</v>
      </c>
      <c r="B283" s="292">
        <v>340053549</v>
      </c>
      <c r="C283" s="39" t="s">
        <v>1172</v>
      </c>
      <c r="D283" s="78" t="s">
        <v>1171</v>
      </c>
      <c r="E283" s="30">
        <v>12</v>
      </c>
      <c r="F283" s="30" t="s">
        <v>1372</v>
      </c>
      <c r="G283" s="30">
        <v>4</v>
      </c>
      <c r="H283" s="26" t="s">
        <v>1349</v>
      </c>
      <c r="I283" s="30">
        <v>8</v>
      </c>
      <c r="J283" s="79" t="s">
        <v>247</v>
      </c>
      <c r="K283" s="26" t="s">
        <v>269</v>
      </c>
      <c r="L283" s="30" t="s">
        <v>1588</v>
      </c>
      <c r="M283" s="272">
        <v>1571</v>
      </c>
      <c r="N283" s="271" t="s">
        <v>1709</v>
      </c>
      <c r="O283" s="271">
        <v>11</v>
      </c>
      <c r="P283" s="30">
        <v>1</v>
      </c>
      <c r="Q283" s="301" t="s">
        <v>1637</v>
      </c>
      <c r="R283" s="30"/>
      <c r="S283" s="30"/>
    </row>
    <row r="284" spans="1:19" x14ac:dyDescent="0.25">
      <c r="A284">
        <v>283</v>
      </c>
      <c r="B284" s="27" t="s">
        <v>1175</v>
      </c>
      <c r="C284" s="39" t="s">
        <v>1176</v>
      </c>
      <c r="D284" s="24" t="s">
        <v>1174</v>
      </c>
      <c r="E284" s="30">
        <v>10</v>
      </c>
      <c r="F284" s="30" t="s">
        <v>1357</v>
      </c>
      <c r="G284" s="30">
        <v>7</v>
      </c>
      <c r="H284" s="26" t="s">
        <v>627</v>
      </c>
      <c r="I284" s="30">
        <v>3</v>
      </c>
      <c r="J284" s="39" t="s">
        <v>1177</v>
      </c>
      <c r="K284" s="39" t="s">
        <v>270</v>
      </c>
      <c r="L284" s="30" t="s">
        <v>1589</v>
      </c>
      <c r="M284" s="272">
        <v>1571</v>
      </c>
      <c r="N284" s="271" t="s">
        <v>1709</v>
      </c>
      <c r="O284" s="271">
        <v>11</v>
      </c>
      <c r="P284" s="30">
        <v>29</v>
      </c>
      <c r="Q284" s="301" t="s">
        <v>1637</v>
      </c>
      <c r="R284" s="30"/>
      <c r="S284" s="30"/>
    </row>
    <row r="285" spans="1:19" x14ac:dyDescent="0.25">
      <c r="A285">
        <v>284</v>
      </c>
      <c r="B285" s="27">
        <v>340061116</v>
      </c>
      <c r="C285" s="27" t="s">
        <v>1180</v>
      </c>
      <c r="D285" s="24" t="s">
        <v>1179</v>
      </c>
      <c r="E285" s="30">
        <v>7</v>
      </c>
      <c r="F285" s="30" t="s">
        <v>1631</v>
      </c>
      <c r="G285" s="30">
        <v>7</v>
      </c>
      <c r="H285" s="26" t="s">
        <v>1349</v>
      </c>
      <c r="I285" s="30">
        <v>6</v>
      </c>
      <c r="J285" s="39" t="s">
        <v>258</v>
      </c>
      <c r="K285" s="39" t="s">
        <v>270</v>
      </c>
      <c r="L285" s="30" t="s">
        <v>1590</v>
      </c>
      <c r="M285" s="272">
        <v>1571</v>
      </c>
      <c r="N285" s="271" t="s">
        <v>1709</v>
      </c>
      <c r="O285" s="271">
        <v>11</v>
      </c>
      <c r="P285" s="30">
        <v>19</v>
      </c>
      <c r="Q285" s="301" t="s">
        <v>1637</v>
      </c>
      <c r="R285" s="30"/>
      <c r="S285" s="30"/>
    </row>
    <row r="286" spans="1:19" x14ac:dyDescent="0.25">
      <c r="A286">
        <v>285</v>
      </c>
      <c r="B286" s="39">
        <v>340057209</v>
      </c>
      <c r="C286" s="39" t="s">
        <v>1183</v>
      </c>
      <c r="D286" s="85" t="s">
        <v>1182</v>
      </c>
      <c r="E286" s="30">
        <v>10</v>
      </c>
      <c r="F286" s="30" t="s">
        <v>1357</v>
      </c>
      <c r="G286" s="30">
        <v>7</v>
      </c>
      <c r="H286" s="26" t="s">
        <v>1349</v>
      </c>
      <c r="I286" s="30">
        <v>7</v>
      </c>
      <c r="J286" s="26">
        <v>2014</v>
      </c>
      <c r="K286" s="26" t="s">
        <v>270</v>
      </c>
      <c r="L286" s="30" t="s">
        <v>1591</v>
      </c>
      <c r="M286" s="272">
        <v>1571</v>
      </c>
      <c r="N286" s="271" t="s">
        <v>1709</v>
      </c>
      <c r="O286" s="271">
        <v>22</v>
      </c>
      <c r="P286" s="30">
        <v>6</v>
      </c>
      <c r="Q286" s="301" t="s">
        <v>1637</v>
      </c>
      <c r="R286" s="30"/>
      <c r="S286" s="30"/>
    </row>
    <row r="287" spans="1:19" x14ac:dyDescent="0.25">
      <c r="A287">
        <v>286</v>
      </c>
      <c r="B287" s="124">
        <v>340060543</v>
      </c>
      <c r="C287" s="27" t="s">
        <v>1186</v>
      </c>
      <c r="D287" s="24" t="s">
        <v>1185</v>
      </c>
      <c r="E287" s="30">
        <v>9</v>
      </c>
      <c r="F287" s="30" t="s">
        <v>1631</v>
      </c>
      <c r="G287" s="30">
        <v>7</v>
      </c>
      <c r="H287" s="26" t="s">
        <v>1349</v>
      </c>
      <c r="I287" s="30">
        <v>7</v>
      </c>
      <c r="J287" s="26">
        <v>2021</v>
      </c>
      <c r="K287" s="26" t="s">
        <v>270</v>
      </c>
      <c r="L287" s="30" t="s">
        <v>1592</v>
      </c>
      <c r="M287" s="272">
        <v>1571</v>
      </c>
      <c r="N287" s="271" t="s">
        <v>1709</v>
      </c>
      <c r="O287" s="271">
        <v>22</v>
      </c>
      <c r="P287" s="30">
        <v>19</v>
      </c>
      <c r="Q287" s="301" t="s">
        <v>1637</v>
      </c>
      <c r="R287" s="30"/>
      <c r="S287" s="30"/>
    </row>
    <row r="288" spans="1:19" x14ac:dyDescent="0.25">
      <c r="A288">
        <v>287</v>
      </c>
      <c r="B288" s="27" t="s">
        <v>1189</v>
      </c>
      <c r="C288" s="39" t="s">
        <v>1190</v>
      </c>
      <c r="D288" s="78" t="s">
        <v>1188</v>
      </c>
      <c r="E288" s="30">
        <v>10</v>
      </c>
      <c r="F288" s="30" t="s">
        <v>1364</v>
      </c>
      <c r="G288" s="30">
        <v>7</v>
      </c>
      <c r="H288" s="26" t="s">
        <v>1349</v>
      </c>
      <c r="I288" s="30">
        <v>7</v>
      </c>
      <c r="J288" s="26">
        <v>2015</v>
      </c>
      <c r="K288" s="26" t="s">
        <v>270</v>
      </c>
      <c r="L288" s="30" t="s">
        <v>1593</v>
      </c>
      <c r="M288" s="272">
        <v>1571</v>
      </c>
      <c r="N288" s="271" t="s">
        <v>1709</v>
      </c>
      <c r="O288" s="271">
        <v>33</v>
      </c>
      <c r="P288" s="30">
        <v>6</v>
      </c>
      <c r="Q288" s="301" t="s">
        <v>1637</v>
      </c>
      <c r="R288" s="30"/>
      <c r="S288" s="30"/>
    </row>
    <row r="289" spans="1:19" x14ac:dyDescent="0.25">
      <c r="A289">
        <v>288</v>
      </c>
      <c r="B289" s="39">
        <v>340017519</v>
      </c>
      <c r="C289" s="39" t="s">
        <v>1193</v>
      </c>
      <c r="D289" s="78" t="s">
        <v>1192</v>
      </c>
      <c r="E289" s="30">
        <v>9</v>
      </c>
      <c r="F289" s="30" t="s">
        <v>1356</v>
      </c>
      <c r="G289" s="30">
        <v>7</v>
      </c>
      <c r="H289" s="26" t="s">
        <v>1349</v>
      </c>
      <c r="I289" s="30">
        <v>3</v>
      </c>
      <c r="J289" s="39" t="s">
        <v>1194</v>
      </c>
      <c r="K289" s="39" t="s">
        <v>270</v>
      </c>
      <c r="L289" s="30" t="s">
        <v>1594</v>
      </c>
      <c r="M289" s="272">
        <v>1571</v>
      </c>
      <c r="N289" s="271" t="s">
        <v>1709</v>
      </c>
      <c r="O289" s="271">
        <v>33</v>
      </c>
      <c r="P289" s="30">
        <v>19</v>
      </c>
      <c r="Q289" s="301" t="s">
        <v>1637</v>
      </c>
      <c r="R289" s="30"/>
      <c r="S289" s="30"/>
    </row>
    <row r="290" spans="1:19" x14ac:dyDescent="0.25">
      <c r="A290">
        <v>289</v>
      </c>
      <c r="B290" s="293">
        <v>340056328</v>
      </c>
      <c r="C290" s="39" t="s">
        <v>1197</v>
      </c>
      <c r="D290" s="78" t="s">
        <v>1196</v>
      </c>
      <c r="E290" s="30">
        <v>11</v>
      </c>
      <c r="F290" s="30" t="s">
        <v>1363</v>
      </c>
      <c r="G290" s="30">
        <v>7</v>
      </c>
      <c r="H290" s="26" t="s">
        <v>1349</v>
      </c>
      <c r="I290" s="30">
        <v>7</v>
      </c>
      <c r="J290" s="39" t="s">
        <v>264</v>
      </c>
      <c r="K290" s="39" t="s">
        <v>270</v>
      </c>
      <c r="L290" s="30" t="s">
        <v>1595</v>
      </c>
      <c r="M290" s="272">
        <v>1571</v>
      </c>
      <c r="N290" s="271" t="s">
        <v>1709</v>
      </c>
      <c r="O290" s="271">
        <v>33</v>
      </c>
      <c r="P290" s="30">
        <v>19</v>
      </c>
      <c r="Q290" s="301" t="s">
        <v>1637</v>
      </c>
      <c r="R290" s="30"/>
      <c r="S290" s="30"/>
    </row>
    <row r="291" spans="1:19" x14ac:dyDescent="0.25">
      <c r="A291">
        <v>290</v>
      </c>
      <c r="B291" s="294">
        <v>340055783</v>
      </c>
      <c r="C291" s="39" t="s">
        <v>1200</v>
      </c>
      <c r="D291" s="85" t="s">
        <v>1199</v>
      </c>
      <c r="E291" s="30">
        <v>11</v>
      </c>
      <c r="F291" s="30" t="s">
        <v>1375</v>
      </c>
      <c r="G291" s="30">
        <v>7</v>
      </c>
      <c r="H291" s="26" t="s">
        <v>1349</v>
      </c>
      <c r="I291" s="30">
        <v>7</v>
      </c>
      <c r="J291" s="26">
        <v>2011</v>
      </c>
      <c r="K291" s="26" t="s">
        <v>270</v>
      </c>
      <c r="L291" s="30" t="s">
        <v>1596</v>
      </c>
      <c r="M291" s="272">
        <v>1571</v>
      </c>
      <c r="N291" s="271" t="s">
        <v>1709</v>
      </c>
      <c r="O291" s="271">
        <v>33</v>
      </c>
      <c r="P291" s="30">
        <v>6</v>
      </c>
      <c r="Q291" s="301" t="s">
        <v>1637</v>
      </c>
      <c r="R291" s="30"/>
      <c r="S291" s="30"/>
    </row>
    <row r="292" spans="1:19" x14ac:dyDescent="0.25">
      <c r="A292">
        <v>291</v>
      </c>
      <c r="B292" s="249" t="s">
        <v>1203</v>
      </c>
      <c r="C292" s="39" t="s">
        <v>1204</v>
      </c>
      <c r="D292" s="44" t="s">
        <v>1202</v>
      </c>
      <c r="E292" s="30">
        <v>11</v>
      </c>
      <c r="F292" s="30" t="s">
        <v>1631</v>
      </c>
      <c r="G292" s="30">
        <v>7</v>
      </c>
      <c r="H292" s="26" t="s">
        <v>1205</v>
      </c>
      <c r="I292" s="30">
        <v>8</v>
      </c>
      <c r="J292" s="27" t="s">
        <v>385</v>
      </c>
      <c r="K292" s="39" t="s">
        <v>270</v>
      </c>
      <c r="L292" s="30" t="s">
        <v>1597</v>
      </c>
      <c r="M292" s="272">
        <v>1571</v>
      </c>
      <c r="N292" s="271" t="s">
        <v>1709</v>
      </c>
      <c r="O292" s="271">
        <v>33</v>
      </c>
      <c r="P292" s="30">
        <v>30</v>
      </c>
      <c r="Q292" s="301" t="s">
        <v>1637</v>
      </c>
      <c r="R292" s="30"/>
      <c r="S292" s="30"/>
    </row>
    <row r="293" spans="1:19" x14ac:dyDescent="0.25">
      <c r="A293">
        <v>292</v>
      </c>
      <c r="B293" s="39">
        <v>340017516</v>
      </c>
      <c r="C293" s="39" t="s">
        <v>1208</v>
      </c>
      <c r="D293" s="78" t="s">
        <v>1207</v>
      </c>
      <c r="E293" s="30">
        <v>12</v>
      </c>
      <c r="F293" s="30" t="s">
        <v>1373</v>
      </c>
      <c r="G293" s="30">
        <v>6</v>
      </c>
      <c r="H293" s="26" t="s">
        <v>1348</v>
      </c>
      <c r="I293" s="30">
        <v>9</v>
      </c>
      <c r="J293" s="39" t="s">
        <v>339</v>
      </c>
      <c r="K293" s="39" t="s">
        <v>270</v>
      </c>
      <c r="L293" s="30" t="s">
        <v>1598</v>
      </c>
      <c r="M293" s="272">
        <v>1571</v>
      </c>
      <c r="N293" s="271" t="s">
        <v>1709</v>
      </c>
      <c r="O293" s="271">
        <v>44</v>
      </c>
      <c r="P293" s="30">
        <v>7</v>
      </c>
      <c r="Q293" s="301" t="s">
        <v>1637</v>
      </c>
      <c r="R293" s="30"/>
      <c r="S293" s="30"/>
    </row>
    <row r="294" spans="1:19" x14ac:dyDescent="0.25">
      <c r="A294">
        <v>293</v>
      </c>
      <c r="B294" s="39">
        <v>340059159</v>
      </c>
      <c r="C294" s="39" t="s">
        <v>1211</v>
      </c>
      <c r="D294" s="78" t="s">
        <v>1210</v>
      </c>
      <c r="E294" s="30">
        <v>9</v>
      </c>
      <c r="F294" s="30" t="s">
        <v>1364</v>
      </c>
      <c r="G294" s="30">
        <v>7</v>
      </c>
      <c r="H294" s="26" t="s">
        <v>1349</v>
      </c>
      <c r="I294" s="30">
        <v>8</v>
      </c>
      <c r="J294" s="39" t="s">
        <v>266</v>
      </c>
      <c r="K294" s="39" t="s">
        <v>270</v>
      </c>
      <c r="L294" s="30" t="s">
        <v>1599</v>
      </c>
      <c r="M294" s="272">
        <v>1571</v>
      </c>
      <c r="N294" s="271" t="s">
        <v>1709</v>
      </c>
      <c r="O294" s="271">
        <v>44</v>
      </c>
      <c r="P294" s="30">
        <v>6</v>
      </c>
      <c r="Q294" s="301" t="s">
        <v>1637</v>
      </c>
      <c r="R294" s="30"/>
      <c r="S294" s="30"/>
    </row>
    <row r="295" spans="1:19" x14ac:dyDescent="0.25">
      <c r="A295">
        <v>294</v>
      </c>
      <c r="B295" s="39">
        <v>340058335</v>
      </c>
      <c r="C295" s="39" t="s">
        <v>1214</v>
      </c>
      <c r="D295" s="78" t="s">
        <v>1213</v>
      </c>
      <c r="E295" s="30">
        <v>10</v>
      </c>
      <c r="F295" s="30" t="s">
        <v>1631</v>
      </c>
      <c r="G295" s="30">
        <v>7</v>
      </c>
      <c r="H295" s="26" t="s">
        <v>1349</v>
      </c>
      <c r="I295" s="30">
        <v>7</v>
      </c>
      <c r="J295" s="39" t="s">
        <v>254</v>
      </c>
      <c r="K295" s="39" t="s">
        <v>270</v>
      </c>
      <c r="L295" s="30" t="s">
        <v>1600</v>
      </c>
      <c r="M295" s="272">
        <v>1571</v>
      </c>
      <c r="N295" s="271" t="s">
        <v>1709</v>
      </c>
      <c r="O295" s="271">
        <v>44</v>
      </c>
      <c r="P295" s="30">
        <v>19</v>
      </c>
      <c r="Q295" s="301" t="s">
        <v>1637</v>
      </c>
      <c r="R295" s="30"/>
      <c r="S295" s="30"/>
    </row>
    <row r="296" spans="1:19" x14ac:dyDescent="0.25">
      <c r="A296">
        <v>295</v>
      </c>
      <c r="B296" s="39">
        <v>340015998</v>
      </c>
      <c r="C296" s="39" t="s">
        <v>1217</v>
      </c>
      <c r="D296" s="78" t="s">
        <v>1216</v>
      </c>
      <c r="E296" s="30">
        <v>12</v>
      </c>
      <c r="F296" s="30" t="s">
        <v>1631</v>
      </c>
      <c r="G296" s="30">
        <v>6</v>
      </c>
      <c r="H296" s="26" t="s">
        <v>1348</v>
      </c>
      <c r="I296" s="30">
        <v>9</v>
      </c>
      <c r="J296" s="26">
        <v>2020</v>
      </c>
      <c r="K296" s="26" t="s">
        <v>269</v>
      </c>
      <c r="L296" s="30" t="s">
        <v>1601</v>
      </c>
      <c r="M296" s="272">
        <v>1571</v>
      </c>
      <c r="N296" s="271" t="s">
        <v>1709</v>
      </c>
      <c r="O296" s="271">
        <v>55</v>
      </c>
      <c r="P296" s="30">
        <v>7</v>
      </c>
      <c r="Q296" s="301" t="s">
        <v>1637</v>
      </c>
      <c r="R296" s="30"/>
      <c r="S296" s="30"/>
    </row>
    <row r="297" spans="1:19" x14ac:dyDescent="0.25">
      <c r="A297">
        <v>296</v>
      </c>
      <c r="B297" s="39">
        <v>340013479</v>
      </c>
      <c r="C297" s="39" t="s">
        <v>1220</v>
      </c>
      <c r="D297" s="78" t="s">
        <v>1219</v>
      </c>
      <c r="E297" s="30">
        <v>13</v>
      </c>
      <c r="F297" s="30" t="s">
        <v>1355</v>
      </c>
      <c r="G297" s="30">
        <v>6</v>
      </c>
      <c r="H297" s="26" t="s">
        <v>1348</v>
      </c>
      <c r="I297" s="30">
        <v>9</v>
      </c>
      <c r="J297" s="26">
        <v>2015</v>
      </c>
      <c r="K297" s="26" t="s">
        <v>269</v>
      </c>
      <c r="L297" s="30" t="s">
        <v>1602</v>
      </c>
      <c r="M297" s="272">
        <v>1571</v>
      </c>
      <c r="N297" s="271" t="s">
        <v>1709</v>
      </c>
      <c r="O297" s="271">
        <v>66</v>
      </c>
      <c r="P297" s="30">
        <v>15</v>
      </c>
      <c r="Q297" s="301" t="s">
        <v>1637</v>
      </c>
      <c r="R297" s="30"/>
      <c r="S297" s="30"/>
    </row>
    <row r="298" spans="1:19" x14ac:dyDescent="0.25">
      <c r="A298">
        <v>297</v>
      </c>
      <c r="B298" s="39">
        <v>340058679</v>
      </c>
      <c r="C298" s="39" t="s">
        <v>1223</v>
      </c>
      <c r="D298" s="78" t="s">
        <v>1222</v>
      </c>
      <c r="E298" s="30">
        <v>9</v>
      </c>
      <c r="F298" s="30" t="s">
        <v>1356</v>
      </c>
      <c r="G298" s="30">
        <v>7</v>
      </c>
      <c r="H298" s="26" t="s">
        <v>1349</v>
      </c>
      <c r="I298" s="30">
        <v>7</v>
      </c>
      <c r="J298" s="26">
        <v>2018</v>
      </c>
      <c r="K298" s="26" t="s">
        <v>270</v>
      </c>
      <c r="L298" s="30" t="s">
        <v>1603</v>
      </c>
      <c r="M298" s="272">
        <v>1571</v>
      </c>
      <c r="N298" s="271" t="s">
        <v>1709</v>
      </c>
      <c r="O298" s="271">
        <v>66</v>
      </c>
      <c r="P298" s="30">
        <v>6</v>
      </c>
      <c r="Q298" s="301" t="s">
        <v>1637</v>
      </c>
      <c r="R298" s="30"/>
      <c r="S298" s="30"/>
    </row>
    <row r="299" spans="1:19" x14ac:dyDescent="0.25">
      <c r="A299">
        <v>298</v>
      </c>
      <c r="B299" s="124">
        <v>340053369</v>
      </c>
      <c r="C299" s="39" t="s">
        <v>1226</v>
      </c>
      <c r="D299" s="24" t="s">
        <v>1225</v>
      </c>
      <c r="E299" s="30">
        <v>11</v>
      </c>
      <c r="F299" s="30" t="s">
        <v>1631</v>
      </c>
      <c r="G299" s="30">
        <v>7</v>
      </c>
      <c r="H299" s="26" t="s">
        <v>1349</v>
      </c>
      <c r="I299" s="30">
        <v>7</v>
      </c>
      <c r="J299" s="26">
        <v>2009</v>
      </c>
      <c r="K299" s="26" t="s">
        <v>270</v>
      </c>
      <c r="L299" s="30" t="s">
        <v>1604</v>
      </c>
      <c r="M299" s="272">
        <v>1571</v>
      </c>
      <c r="N299" s="271" t="s">
        <v>1709</v>
      </c>
      <c r="O299" s="271">
        <v>66</v>
      </c>
      <c r="P299" s="30">
        <v>6</v>
      </c>
      <c r="Q299" s="301" t="s">
        <v>1637</v>
      </c>
      <c r="R299" s="30"/>
      <c r="S299" s="30"/>
    </row>
    <row r="300" spans="1:19" x14ac:dyDescent="0.25">
      <c r="A300">
        <v>299</v>
      </c>
      <c r="B300" s="39">
        <v>340011411</v>
      </c>
      <c r="C300" s="39" t="s">
        <v>1229</v>
      </c>
      <c r="D300" s="78" t="s">
        <v>1228</v>
      </c>
      <c r="E300" s="30">
        <v>12</v>
      </c>
      <c r="F300" s="30" t="s">
        <v>1375</v>
      </c>
      <c r="G300" s="30">
        <v>7</v>
      </c>
      <c r="H300" s="26" t="s">
        <v>1230</v>
      </c>
      <c r="I300" s="30">
        <v>8</v>
      </c>
      <c r="J300" s="26">
        <v>2008</v>
      </c>
      <c r="K300" s="26" t="s">
        <v>269</v>
      </c>
      <c r="L300" s="30" t="s">
        <v>1605</v>
      </c>
      <c r="M300" s="272">
        <v>1571</v>
      </c>
      <c r="N300" s="271" t="s">
        <v>1709</v>
      </c>
      <c r="O300" s="271">
        <v>77</v>
      </c>
      <c r="P300" s="30">
        <v>5</v>
      </c>
      <c r="Q300" s="301" t="s">
        <v>1637</v>
      </c>
      <c r="R300" s="30"/>
      <c r="S300" s="30"/>
    </row>
    <row r="301" spans="1:19" x14ac:dyDescent="0.25">
      <c r="A301">
        <v>300</v>
      </c>
      <c r="B301" s="39">
        <v>340014689</v>
      </c>
      <c r="C301" s="39" t="s">
        <v>1233</v>
      </c>
      <c r="D301" s="24" t="s">
        <v>1232</v>
      </c>
      <c r="E301" s="30">
        <v>12</v>
      </c>
      <c r="F301" s="30" t="s">
        <v>1369</v>
      </c>
      <c r="G301" s="30">
        <v>7</v>
      </c>
      <c r="H301" s="26" t="s">
        <v>1234</v>
      </c>
      <c r="I301" s="30">
        <v>3</v>
      </c>
      <c r="J301" s="26">
        <v>1989</v>
      </c>
      <c r="K301" s="26" t="s">
        <v>269</v>
      </c>
      <c r="L301" s="30" t="s">
        <v>1606</v>
      </c>
      <c r="M301" s="272">
        <v>1571</v>
      </c>
      <c r="N301" s="271" t="s">
        <v>1709</v>
      </c>
      <c r="O301" s="271">
        <v>77</v>
      </c>
      <c r="P301" s="30">
        <v>5</v>
      </c>
      <c r="Q301" s="301" t="s">
        <v>1637</v>
      </c>
      <c r="R301" s="30"/>
      <c r="S301" s="30"/>
    </row>
    <row r="302" spans="1:19" x14ac:dyDescent="0.25">
      <c r="A302">
        <v>301</v>
      </c>
      <c r="B302" s="39">
        <v>340012348</v>
      </c>
      <c r="C302" s="39" t="s">
        <v>1237</v>
      </c>
      <c r="D302" s="24" t="s">
        <v>1236</v>
      </c>
      <c r="E302" s="30">
        <v>12</v>
      </c>
      <c r="F302" s="30" t="s">
        <v>1356</v>
      </c>
      <c r="G302" s="30">
        <v>7</v>
      </c>
      <c r="H302" s="26" t="s">
        <v>1238</v>
      </c>
      <c r="I302" s="30">
        <v>3</v>
      </c>
      <c r="J302" s="26">
        <v>1982</v>
      </c>
      <c r="K302" s="26" t="s">
        <v>269</v>
      </c>
      <c r="L302" s="30" t="s">
        <v>1607</v>
      </c>
      <c r="M302" s="272">
        <v>1571</v>
      </c>
      <c r="N302" s="271" t="s">
        <v>1709</v>
      </c>
      <c r="O302" s="271">
        <v>77</v>
      </c>
      <c r="P302" s="30">
        <v>5</v>
      </c>
      <c r="Q302" s="301" t="s">
        <v>1637</v>
      </c>
      <c r="R302" s="30"/>
      <c r="S302" s="30"/>
    </row>
    <row r="303" spans="1:19" x14ac:dyDescent="0.25">
      <c r="A303">
        <v>302</v>
      </c>
      <c r="B303" s="39">
        <v>340012343</v>
      </c>
      <c r="C303" s="39" t="s">
        <v>1241</v>
      </c>
      <c r="D303" s="24" t="s">
        <v>1240</v>
      </c>
      <c r="E303" s="30">
        <v>10</v>
      </c>
      <c r="F303" s="30" t="s">
        <v>1356</v>
      </c>
      <c r="G303" s="30">
        <v>7</v>
      </c>
      <c r="H303" s="26" t="s">
        <v>1242</v>
      </c>
      <c r="I303" s="30">
        <v>3</v>
      </c>
      <c r="J303" s="39" t="s">
        <v>385</v>
      </c>
      <c r="K303" s="39" t="s">
        <v>269</v>
      </c>
      <c r="L303" s="30" t="s">
        <v>1608</v>
      </c>
      <c r="M303" s="272">
        <v>1571</v>
      </c>
      <c r="N303" s="271" t="s">
        <v>1709</v>
      </c>
      <c r="O303" s="271">
        <v>77</v>
      </c>
      <c r="P303" s="30">
        <v>30</v>
      </c>
      <c r="Q303" s="301" t="s">
        <v>1637</v>
      </c>
      <c r="R303" s="30"/>
      <c r="S303" s="30"/>
    </row>
    <row r="304" spans="1:19" x14ac:dyDescent="0.25">
      <c r="A304">
        <v>303</v>
      </c>
      <c r="B304" s="39" t="s">
        <v>1245</v>
      </c>
      <c r="C304" s="39" t="s">
        <v>1246</v>
      </c>
      <c r="D304" s="44" t="s">
        <v>1244</v>
      </c>
      <c r="E304" s="30">
        <v>9</v>
      </c>
      <c r="F304" s="30" t="s">
        <v>1631</v>
      </c>
      <c r="G304" s="30">
        <v>7</v>
      </c>
      <c r="H304" s="26" t="s">
        <v>1247</v>
      </c>
      <c r="I304" s="30">
        <v>8</v>
      </c>
      <c r="J304" s="26">
        <v>2019</v>
      </c>
      <c r="K304" s="26" t="s">
        <v>269</v>
      </c>
      <c r="L304" s="30" t="s">
        <v>1609</v>
      </c>
      <c r="M304" s="272">
        <v>1571</v>
      </c>
      <c r="N304" s="271" t="s">
        <v>1709</v>
      </c>
      <c r="O304" s="271">
        <v>77</v>
      </c>
      <c r="P304" s="30">
        <v>30</v>
      </c>
      <c r="Q304" s="301" t="s">
        <v>1637</v>
      </c>
      <c r="R304" s="30"/>
      <c r="S304" s="30"/>
    </row>
    <row r="305" spans="1:19" x14ac:dyDescent="0.25">
      <c r="A305">
        <v>304</v>
      </c>
      <c r="B305" s="27">
        <v>340054168</v>
      </c>
      <c r="C305" s="39" t="s">
        <v>1254</v>
      </c>
      <c r="D305" s="78" t="s">
        <v>1253</v>
      </c>
      <c r="E305" s="30">
        <v>11</v>
      </c>
      <c r="F305" s="30" t="s">
        <v>1631</v>
      </c>
      <c r="G305" s="30">
        <v>7</v>
      </c>
      <c r="H305" s="26" t="s">
        <v>1349</v>
      </c>
      <c r="I305" s="30">
        <v>7</v>
      </c>
      <c r="J305" s="39" t="s">
        <v>260</v>
      </c>
      <c r="K305" s="39" t="s">
        <v>270</v>
      </c>
      <c r="L305" s="30" t="s">
        <v>1610</v>
      </c>
      <c r="M305" s="272">
        <v>1571</v>
      </c>
      <c r="N305" s="271" t="s">
        <v>1709</v>
      </c>
      <c r="O305" s="271">
        <v>88</v>
      </c>
      <c r="P305" s="30">
        <v>28</v>
      </c>
      <c r="Q305" s="301" t="s">
        <v>1637</v>
      </c>
      <c r="R305" s="30"/>
      <c r="S305" s="30"/>
    </row>
    <row r="306" spans="1:19" x14ac:dyDescent="0.25">
      <c r="A306">
        <v>305</v>
      </c>
      <c r="B306" s="34" t="s">
        <v>1260</v>
      </c>
      <c r="C306" s="34" t="s">
        <v>1261</v>
      </c>
      <c r="D306" s="33" t="s">
        <v>1259</v>
      </c>
      <c r="E306" s="30">
        <v>14</v>
      </c>
      <c r="F306" s="30" t="s">
        <v>1631</v>
      </c>
      <c r="G306" s="30">
        <v>2</v>
      </c>
      <c r="H306" s="26" t="s">
        <v>1349</v>
      </c>
      <c r="I306" s="30">
        <v>9</v>
      </c>
      <c r="J306" s="33">
        <v>2013</v>
      </c>
      <c r="K306" s="33" t="s">
        <v>269</v>
      </c>
      <c r="L306" s="30" t="s">
        <v>1611</v>
      </c>
      <c r="M306" s="272">
        <v>1572</v>
      </c>
      <c r="N306" s="271" t="s">
        <v>1709</v>
      </c>
      <c r="O306" s="271" t="s">
        <v>1708</v>
      </c>
      <c r="P306" s="30">
        <v>1</v>
      </c>
      <c r="Q306" s="301" t="s">
        <v>1637</v>
      </c>
      <c r="R306" s="30"/>
      <c r="S306" s="30"/>
    </row>
    <row r="307" spans="1:19" x14ac:dyDescent="0.25">
      <c r="A307">
        <v>306</v>
      </c>
      <c r="B307" s="126" t="s">
        <v>1264</v>
      </c>
      <c r="C307" s="55" t="s">
        <v>1265</v>
      </c>
      <c r="D307" s="58" t="s">
        <v>1263</v>
      </c>
      <c r="E307" s="30">
        <v>12</v>
      </c>
      <c r="F307" s="30" t="s">
        <v>1363</v>
      </c>
      <c r="G307" s="30">
        <v>4</v>
      </c>
      <c r="H307" s="26" t="s">
        <v>1349</v>
      </c>
      <c r="I307" s="30">
        <v>8</v>
      </c>
      <c r="J307" s="54">
        <v>2004</v>
      </c>
      <c r="K307" s="54" t="s">
        <v>269</v>
      </c>
      <c r="L307" s="30" t="s">
        <v>1612</v>
      </c>
      <c r="M307" s="272">
        <v>1572</v>
      </c>
      <c r="N307" s="271" t="s">
        <v>1709</v>
      </c>
      <c r="O307" s="271">
        <v>11</v>
      </c>
      <c r="P307" s="30">
        <v>1</v>
      </c>
      <c r="Q307" s="301" t="s">
        <v>1637</v>
      </c>
      <c r="R307" s="30"/>
      <c r="S307" s="30"/>
    </row>
    <row r="308" spans="1:19" x14ac:dyDescent="0.25">
      <c r="A308">
        <v>307</v>
      </c>
      <c r="B308" s="295">
        <v>340013226</v>
      </c>
      <c r="C308" s="34" t="s">
        <v>1268</v>
      </c>
      <c r="D308" s="32" t="s">
        <v>1267</v>
      </c>
      <c r="E308" s="30">
        <v>12</v>
      </c>
      <c r="F308" s="30" t="s">
        <v>1364</v>
      </c>
      <c r="G308" s="30">
        <v>7</v>
      </c>
      <c r="H308" s="26" t="s">
        <v>1349</v>
      </c>
      <c r="I308" s="30">
        <v>8</v>
      </c>
      <c r="J308" s="39" t="s">
        <v>261</v>
      </c>
      <c r="K308" s="39" t="s">
        <v>269</v>
      </c>
      <c r="L308" s="30" t="s">
        <v>1613</v>
      </c>
      <c r="M308" s="272">
        <v>1572</v>
      </c>
      <c r="N308" s="271" t="s">
        <v>1709</v>
      </c>
      <c r="O308" s="271">
        <v>11</v>
      </c>
      <c r="P308" s="30">
        <v>19</v>
      </c>
      <c r="Q308" s="301" t="s">
        <v>1637</v>
      </c>
      <c r="R308" s="30"/>
      <c r="S308" s="30"/>
    </row>
    <row r="309" spans="1:19" x14ac:dyDescent="0.25">
      <c r="A309">
        <v>308</v>
      </c>
      <c r="B309" s="34" t="s">
        <v>1271</v>
      </c>
      <c r="C309" s="34" t="s">
        <v>1272</v>
      </c>
      <c r="D309" s="82" t="s">
        <v>1270</v>
      </c>
      <c r="E309" s="30">
        <v>10</v>
      </c>
      <c r="F309" s="30" t="s">
        <v>1631</v>
      </c>
      <c r="G309" s="30">
        <v>7</v>
      </c>
      <c r="H309" s="26" t="s">
        <v>1349</v>
      </c>
      <c r="I309" s="30">
        <v>6</v>
      </c>
      <c r="J309" s="27" t="s">
        <v>259</v>
      </c>
      <c r="K309" s="39" t="s">
        <v>270</v>
      </c>
      <c r="L309" s="30" t="s">
        <v>1614</v>
      </c>
      <c r="M309" s="272">
        <v>1572</v>
      </c>
      <c r="N309" s="271" t="s">
        <v>1709</v>
      </c>
      <c r="O309" s="271">
        <v>11</v>
      </c>
      <c r="P309" s="30">
        <v>19</v>
      </c>
      <c r="Q309" s="301" t="s">
        <v>1637</v>
      </c>
      <c r="R309" s="30"/>
      <c r="S309" s="30"/>
    </row>
    <row r="310" spans="1:19" x14ac:dyDescent="0.25">
      <c r="A310">
        <v>309</v>
      </c>
      <c r="B310" s="37" t="s">
        <v>1275</v>
      </c>
      <c r="C310" s="34" t="s">
        <v>1276</v>
      </c>
      <c r="D310" s="24" t="s">
        <v>1274</v>
      </c>
      <c r="E310" s="30">
        <v>12</v>
      </c>
      <c r="F310" s="30" t="s">
        <v>1364</v>
      </c>
      <c r="G310" s="30">
        <v>6</v>
      </c>
      <c r="H310" s="26" t="s">
        <v>1348</v>
      </c>
      <c r="I310" s="30">
        <v>8</v>
      </c>
      <c r="J310" s="39" t="s">
        <v>253</v>
      </c>
      <c r="K310" s="39" t="s">
        <v>269</v>
      </c>
      <c r="L310" s="30" t="s">
        <v>1615</v>
      </c>
      <c r="M310" s="272">
        <v>1572</v>
      </c>
      <c r="N310" s="271" t="s">
        <v>1709</v>
      </c>
      <c r="O310" s="271">
        <v>22</v>
      </c>
      <c r="P310" s="30">
        <v>7</v>
      </c>
      <c r="Q310" s="301" t="s">
        <v>1637</v>
      </c>
      <c r="R310" s="30"/>
      <c r="S310" s="30"/>
    </row>
    <row r="311" spans="1:19" x14ac:dyDescent="0.25">
      <c r="A311">
        <v>310</v>
      </c>
      <c r="B311" s="34">
        <v>340058174</v>
      </c>
      <c r="C311" s="296" t="s">
        <v>1279</v>
      </c>
      <c r="D311" s="218" t="s">
        <v>1278</v>
      </c>
      <c r="E311" s="30">
        <v>10</v>
      </c>
      <c r="F311" s="30" t="s">
        <v>1631</v>
      </c>
      <c r="G311" s="30">
        <v>7</v>
      </c>
      <c r="H311" s="26" t="s">
        <v>1349</v>
      </c>
      <c r="I311" s="30">
        <v>7</v>
      </c>
      <c r="J311" s="33">
        <v>2017</v>
      </c>
      <c r="K311" s="33" t="s">
        <v>270</v>
      </c>
      <c r="L311" s="30" t="s">
        <v>1616</v>
      </c>
      <c r="M311" s="272">
        <v>1572</v>
      </c>
      <c r="N311" s="271" t="s">
        <v>1709</v>
      </c>
      <c r="O311" s="271">
        <v>22</v>
      </c>
      <c r="P311" s="30">
        <v>19</v>
      </c>
      <c r="Q311" s="301" t="s">
        <v>1637</v>
      </c>
      <c r="R311" s="30"/>
      <c r="S311" s="30"/>
    </row>
    <row r="312" spans="1:19" x14ac:dyDescent="0.25">
      <c r="A312">
        <v>311</v>
      </c>
      <c r="B312" s="34" t="s">
        <v>1282</v>
      </c>
      <c r="C312" s="34" t="s">
        <v>1283</v>
      </c>
      <c r="D312" s="82" t="s">
        <v>1281</v>
      </c>
      <c r="E312" s="30">
        <v>12</v>
      </c>
      <c r="F312" s="30" t="s">
        <v>1359</v>
      </c>
      <c r="G312" s="30">
        <v>6</v>
      </c>
      <c r="H312" s="26" t="s">
        <v>1348</v>
      </c>
      <c r="I312" s="30">
        <v>9</v>
      </c>
      <c r="J312" s="27" t="s">
        <v>339</v>
      </c>
      <c r="K312" s="39" t="s">
        <v>270</v>
      </c>
      <c r="L312" s="30" t="s">
        <v>1617</v>
      </c>
      <c r="M312" s="272">
        <v>1572</v>
      </c>
      <c r="N312" s="271" t="s">
        <v>1709</v>
      </c>
      <c r="O312" s="271">
        <v>33</v>
      </c>
      <c r="P312" s="30">
        <v>7</v>
      </c>
      <c r="Q312" s="301" t="s">
        <v>1637</v>
      </c>
      <c r="R312" s="30"/>
      <c r="S312" s="30"/>
    </row>
    <row r="313" spans="1:19" x14ac:dyDescent="0.25">
      <c r="A313">
        <v>312</v>
      </c>
      <c r="B313" s="34">
        <v>340059679</v>
      </c>
      <c r="C313" s="297" t="s">
        <v>1286</v>
      </c>
      <c r="D313" s="82" t="s">
        <v>1285</v>
      </c>
      <c r="E313" s="30">
        <v>9</v>
      </c>
      <c r="F313" s="30" t="s">
        <v>1369</v>
      </c>
      <c r="G313" s="30">
        <v>7</v>
      </c>
      <c r="H313" s="26" t="s">
        <v>1349</v>
      </c>
      <c r="I313" s="30">
        <v>7</v>
      </c>
      <c r="J313" s="39" t="s">
        <v>262</v>
      </c>
      <c r="K313" s="39" t="s">
        <v>270</v>
      </c>
      <c r="L313" s="30" t="s">
        <v>1618</v>
      </c>
      <c r="M313" s="272">
        <v>1572</v>
      </c>
      <c r="N313" s="271" t="s">
        <v>1709</v>
      </c>
      <c r="O313" s="271">
        <v>33</v>
      </c>
      <c r="P313" s="30">
        <v>6</v>
      </c>
      <c r="Q313" s="301" t="s">
        <v>1637</v>
      </c>
      <c r="R313" s="30"/>
      <c r="S313" s="30"/>
    </row>
    <row r="314" spans="1:19" x14ac:dyDescent="0.25">
      <c r="A314">
        <v>313</v>
      </c>
      <c r="B314" s="37" t="s">
        <v>1289</v>
      </c>
      <c r="C314" s="34" t="s">
        <v>1290</v>
      </c>
      <c r="D314" s="32" t="s">
        <v>1288</v>
      </c>
      <c r="E314" s="30">
        <v>10</v>
      </c>
      <c r="F314" s="30" t="s">
        <v>1631</v>
      </c>
      <c r="G314" s="30">
        <v>7</v>
      </c>
      <c r="H314" s="26" t="s">
        <v>1349</v>
      </c>
      <c r="I314" s="30">
        <v>3</v>
      </c>
      <c r="J314" s="39" t="s">
        <v>250</v>
      </c>
      <c r="K314" s="39" t="s">
        <v>270</v>
      </c>
      <c r="L314" s="30" t="s">
        <v>1619</v>
      </c>
      <c r="M314" s="272">
        <v>1572</v>
      </c>
      <c r="N314" s="271" t="s">
        <v>1709</v>
      </c>
      <c r="O314" s="271">
        <v>33</v>
      </c>
      <c r="P314" s="30">
        <v>19</v>
      </c>
      <c r="Q314" s="301" t="s">
        <v>1637</v>
      </c>
      <c r="R314" s="30"/>
      <c r="S314" s="30"/>
    </row>
    <row r="315" spans="1:19" x14ac:dyDescent="0.25">
      <c r="A315">
        <v>314</v>
      </c>
      <c r="B315" s="37" t="s">
        <v>1293</v>
      </c>
      <c r="C315" s="34" t="s">
        <v>1294</v>
      </c>
      <c r="D315" s="32" t="s">
        <v>1292</v>
      </c>
      <c r="E315" s="30">
        <v>12</v>
      </c>
      <c r="F315" s="30" t="s">
        <v>1373</v>
      </c>
      <c r="G315" s="30">
        <v>6</v>
      </c>
      <c r="H315" s="26" t="s">
        <v>1348</v>
      </c>
      <c r="I315" s="30">
        <v>8</v>
      </c>
      <c r="J315" s="39" t="s">
        <v>364</v>
      </c>
      <c r="K315" s="39" t="s">
        <v>269</v>
      </c>
      <c r="L315" s="30" t="s">
        <v>1620</v>
      </c>
      <c r="M315" s="272">
        <v>1572</v>
      </c>
      <c r="N315" s="271" t="s">
        <v>1709</v>
      </c>
      <c r="O315" s="271">
        <v>44</v>
      </c>
      <c r="P315" s="30">
        <v>7</v>
      </c>
      <c r="Q315" s="301" t="s">
        <v>1637</v>
      </c>
      <c r="R315" s="30"/>
      <c r="S315" s="30"/>
    </row>
    <row r="316" spans="1:19" x14ac:dyDescent="0.25">
      <c r="A316">
        <v>315</v>
      </c>
      <c r="B316" s="34" t="s">
        <v>1297</v>
      </c>
      <c r="C316" s="34" t="s">
        <v>1298</v>
      </c>
      <c r="D316" s="82" t="s">
        <v>1296</v>
      </c>
      <c r="E316" s="30">
        <v>9</v>
      </c>
      <c r="F316" s="30" t="s">
        <v>1631</v>
      </c>
      <c r="G316" s="30">
        <v>7</v>
      </c>
      <c r="H316" s="26" t="s">
        <v>1349</v>
      </c>
      <c r="I316" s="30">
        <v>8</v>
      </c>
      <c r="J316" s="39" t="s">
        <v>339</v>
      </c>
      <c r="K316" s="39" t="s">
        <v>270</v>
      </c>
      <c r="L316" s="30" t="s">
        <v>1621</v>
      </c>
      <c r="M316" s="272">
        <v>1572</v>
      </c>
      <c r="N316" s="271" t="s">
        <v>1709</v>
      </c>
      <c r="O316" s="271">
        <v>44</v>
      </c>
      <c r="P316" s="30">
        <v>6</v>
      </c>
      <c r="Q316" s="301" t="s">
        <v>1637</v>
      </c>
      <c r="R316" s="30"/>
      <c r="S316" s="30"/>
    </row>
    <row r="317" spans="1:19" x14ac:dyDescent="0.25">
      <c r="A317">
        <v>316</v>
      </c>
      <c r="B317" s="298">
        <v>340053545</v>
      </c>
      <c r="C317" s="55" t="s">
        <v>1301</v>
      </c>
      <c r="D317" s="24" t="s">
        <v>1300</v>
      </c>
      <c r="E317" s="30">
        <v>12</v>
      </c>
      <c r="F317" s="30" t="s">
        <v>1356</v>
      </c>
      <c r="G317" s="30">
        <v>6</v>
      </c>
      <c r="H317" s="26" t="s">
        <v>1348</v>
      </c>
      <c r="I317" s="30">
        <v>8</v>
      </c>
      <c r="J317" s="204" t="s">
        <v>253</v>
      </c>
      <c r="K317" s="54" t="s">
        <v>269</v>
      </c>
      <c r="L317" s="30" t="s">
        <v>1622</v>
      </c>
      <c r="M317" s="272">
        <v>1572</v>
      </c>
      <c r="N317" s="271" t="s">
        <v>1709</v>
      </c>
      <c r="O317" s="271">
        <v>55</v>
      </c>
      <c r="P317" s="30">
        <v>7</v>
      </c>
      <c r="Q317" s="301" t="s">
        <v>1637</v>
      </c>
      <c r="R317" s="30"/>
      <c r="S317" s="30"/>
    </row>
    <row r="318" spans="1:19" x14ac:dyDescent="0.25">
      <c r="A318">
        <v>317</v>
      </c>
      <c r="B318" s="298">
        <v>340060204</v>
      </c>
      <c r="C318" s="55" t="s">
        <v>1305</v>
      </c>
      <c r="D318" s="24" t="s">
        <v>1304</v>
      </c>
      <c r="E318" s="30">
        <v>9</v>
      </c>
      <c r="F318" s="30" t="s">
        <v>1357</v>
      </c>
      <c r="G318" s="30">
        <v>7</v>
      </c>
      <c r="H318" s="26" t="s">
        <v>1349</v>
      </c>
      <c r="I318" s="30">
        <v>7</v>
      </c>
      <c r="J318" s="204">
        <v>2020</v>
      </c>
      <c r="K318" s="54" t="s">
        <v>269</v>
      </c>
      <c r="L318" s="30" t="s">
        <v>1623</v>
      </c>
      <c r="M318" s="272">
        <v>1572</v>
      </c>
      <c r="N318" s="271" t="s">
        <v>1709</v>
      </c>
      <c r="O318" s="271">
        <v>55</v>
      </c>
      <c r="P318" s="30">
        <v>6</v>
      </c>
      <c r="Q318" s="301" t="s">
        <v>1637</v>
      </c>
      <c r="R318" s="30"/>
      <c r="S318" s="30"/>
    </row>
    <row r="319" spans="1:19" x14ac:dyDescent="0.25">
      <c r="A319">
        <v>318</v>
      </c>
      <c r="B319" s="34">
        <v>340060491</v>
      </c>
      <c r="C319" s="299" t="s">
        <v>1309</v>
      </c>
      <c r="D319" s="82" t="s">
        <v>1308</v>
      </c>
      <c r="E319" s="30">
        <v>9</v>
      </c>
      <c r="F319" s="30" t="s">
        <v>1631</v>
      </c>
      <c r="G319" s="30">
        <v>7</v>
      </c>
      <c r="H319" s="26" t="s">
        <v>1349</v>
      </c>
      <c r="I319" s="30">
        <v>7</v>
      </c>
      <c r="J319" s="39" t="s">
        <v>258</v>
      </c>
      <c r="K319" s="39" t="s">
        <v>270</v>
      </c>
      <c r="L319" s="30" t="s">
        <v>1624</v>
      </c>
      <c r="M319" s="272">
        <v>1572</v>
      </c>
      <c r="N319" s="271" t="s">
        <v>1709</v>
      </c>
      <c r="O319" s="271">
        <v>55</v>
      </c>
      <c r="P319" s="30">
        <v>19</v>
      </c>
      <c r="Q319" s="301" t="s">
        <v>1637</v>
      </c>
      <c r="R319" s="30"/>
      <c r="S319" s="30"/>
    </row>
    <row r="320" spans="1:19" x14ac:dyDescent="0.25">
      <c r="A320">
        <v>319</v>
      </c>
      <c r="B320" s="300">
        <v>340053554</v>
      </c>
      <c r="C320" s="39" t="s">
        <v>1312</v>
      </c>
      <c r="D320" s="85" t="s">
        <v>1311</v>
      </c>
      <c r="E320" s="30">
        <v>12</v>
      </c>
      <c r="F320" s="30" t="s">
        <v>1359</v>
      </c>
      <c r="G320" s="30">
        <v>6</v>
      </c>
      <c r="H320" s="26" t="s">
        <v>1348</v>
      </c>
      <c r="I320" s="30">
        <v>8</v>
      </c>
      <c r="J320" s="79" t="s">
        <v>259</v>
      </c>
      <c r="K320" s="26" t="s">
        <v>269</v>
      </c>
      <c r="L320" s="30" t="s">
        <v>1625</v>
      </c>
      <c r="M320" s="272">
        <v>1572</v>
      </c>
      <c r="N320" s="271" t="s">
        <v>1709</v>
      </c>
      <c r="O320" s="271">
        <v>66</v>
      </c>
      <c r="P320" s="30">
        <v>15</v>
      </c>
      <c r="Q320" s="301" t="s">
        <v>1637</v>
      </c>
      <c r="R320" s="30"/>
      <c r="S320" s="30"/>
    </row>
    <row r="321" spans="1:19" x14ac:dyDescent="0.25">
      <c r="A321">
        <v>320</v>
      </c>
      <c r="B321" s="34">
        <v>340059819</v>
      </c>
      <c r="C321" s="297" t="s">
        <v>1315</v>
      </c>
      <c r="D321" s="82" t="s">
        <v>1314</v>
      </c>
      <c r="E321" s="30">
        <v>9</v>
      </c>
      <c r="F321" s="30" t="s">
        <v>1631</v>
      </c>
      <c r="G321" s="30">
        <v>7</v>
      </c>
      <c r="H321" s="26" t="s">
        <v>1349</v>
      </c>
      <c r="I321" s="30">
        <v>7</v>
      </c>
      <c r="J321" s="39" t="s">
        <v>262</v>
      </c>
      <c r="K321" s="39" t="s">
        <v>269</v>
      </c>
      <c r="L321" s="30" t="s">
        <v>1626</v>
      </c>
      <c r="M321" s="272">
        <v>1572</v>
      </c>
      <c r="N321" s="271" t="s">
        <v>1709</v>
      </c>
      <c r="O321" s="271">
        <v>66</v>
      </c>
      <c r="P321" s="30">
        <v>6</v>
      </c>
      <c r="Q321" s="301" t="s">
        <v>1637</v>
      </c>
      <c r="R321" s="30"/>
      <c r="S321" s="30"/>
    </row>
    <row r="322" spans="1:19" x14ac:dyDescent="0.25">
      <c r="A322">
        <v>321</v>
      </c>
      <c r="B322" s="37">
        <v>340052061</v>
      </c>
      <c r="C322" s="34" t="s">
        <v>1318</v>
      </c>
      <c r="D322" s="32" t="s">
        <v>1317</v>
      </c>
      <c r="E322" s="30">
        <v>9</v>
      </c>
      <c r="F322" s="30" t="s">
        <v>1362</v>
      </c>
      <c r="G322" s="30">
        <v>7</v>
      </c>
      <c r="H322" s="26" t="s">
        <v>1319</v>
      </c>
      <c r="I322" s="30">
        <v>3</v>
      </c>
      <c r="J322" s="39" t="s">
        <v>268</v>
      </c>
      <c r="K322" s="39" t="s">
        <v>270</v>
      </c>
      <c r="L322" s="30" t="s">
        <v>1627</v>
      </c>
      <c r="M322" s="272">
        <v>1572</v>
      </c>
      <c r="N322" s="271" t="s">
        <v>1709</v>
      </c>
      <c r="O322" s="271">
        <v>77</v>
      </c>
      <c r="P322" s="30">
        <v>4</v>
      </c>
      <c r="Q322" s="301" t="s">
        <v>1637</v>
      </c>
      <c r="R322" s="30"/>
      <c r="S322" s="30"/>
    </row>
    <row r="323" spans="1:19" x14ac:dyDescent="0.25">
      <c r="A323">
        <v>322</v>
      </c>
      <c r="B323" s="34" t="s">
        <v>1322</v>
      </c>
      <c r="C323" s="34" t="s">
        <v>1323</v>
      </c>
      <c r="D323" s="82" t="s">
        <v>1321</v>
      </c>
      <c r="E323" s="30">
        <v>7</v>
      </c>
      <c r="F323" s="30" t="s">
        <v>1364</v>
      </c>
      <c r="G323" s="30">
        <v>7</v>
      </c>
      <c r="H323" s="26" t="s">
        <v>1324</v>
      </c>
      <c r="I323" s="30">
        <v>3</v>
      </c>
      <c r="J323" s="39" t="s">
        <v>257</v>
      </c>
      <c r="K323" s="39" t="s">
        <v>269</v>
      </c>
      <c r="L323" s="30" t="s">
        <v>1551</v>
      </c>
      <c r="M323" s="272">
        <v>1572</v>
      </c>
      <c r="N323" s="271" t="s">
        <v>1709</v>
      </c>
      <c r="O323" s="271">
        <v>77</v>
      </c>
      <c r="P323" s="30">
        <v>30</v>
      </c>
      <c r="Q323" s="301" t="s">
        <v>1637</v>
      </c>
      <c r="R323" s="30"/>
      <c r="S323" s="30"/>
    </row>
    <row r="324" spans="1:19" x14ac:dyDescent="0.25">
      <c r="A324">
        <v>323</v>
      </c>
      <c r="B324" s="37">
        <v>340054645</v>
      </c>
      <c r="C324" s="34" t="s">
        <v>1326</v>
      </c>
      <c r="D324" s="24" t="s">
        <v>1325</v>
      </c>
      <c r="E324" s="30">
        <v>10</v>
      </c>
      <c r="F324" s="30" t="s">
        <v>1364</v>
      </c>
      <c r="G324" s="30">
        <v>7</v>
      </c>
      <c r="H324" s="26" t="s">
        <v>1327</v>
      </c>
      <c r="I324" s="30">
        <v>6</v>
      </c>
      <c r="J324" s="39" t="s">
        <v>1194</v>
      </c>
      <c r="K324" s="39" t="s">
        <v>269</v>
      </c>
      <c r="L324" s="30" t="s">
        <v>1628</v>
      </c>
      <c r="M324" s="272">
        <v>1572</v>
      </c>
      <c r="N324" s="271" t="s">
        <v>1709</v>
      </c>
      <c r="O324" s="271">
        <v>77</v>
      </c>
      <c r="P324" s="30">
        <v>4</v>
      </c>
      <c r="Q324" s="301" t="s">
        <v>1637</v>
      </c>
      <c r="R324" s="30"/>
      <c r="S324" s="30"/>
    </row>
    <row r="325" spans="1:19" x14ac:dyDescent="0.25">
      <c r="A325">
        <v>324</v>
      </c>
      <c r="B325" s="37" t="s">
        <v>1330</v>
      </c>
      <c r="C325" s="34" t="s">
        <v>1331</v>
      </c>
      <c r="D325" s="24" t="s">
        <v>1329</v>
      </c>
      <c r="E325" s="30">
        <v>10</v>
      </c>
      <c r="F325" s="30" t="s">
        <v>1364</v>
      </c>
      <c r="G325" s="30">
        <v>7</v>
      </c>
      <c r="H325" s="26" t="s">
        <v>1332</v>
      </c>
      <c r="I325" s="30">
        <v>9</v>
      </c>
      <c r="J325" s="33">
        <v>2019</v>
      </c>
      <c r="K325" s="54" t="s">
        <v>269</v>
      </c>
      <c r="L325" s="30" t="s">
        <v>1629</v>
      </c>
      <c r="M325" s="272">
        <v>1572</v>
      </c>
      <c r="N325" s="271" t="s">
        <v>1709</v>
      </c>
      <c r="O325" s="271">
        <v>77</v>
      </c>
      <c r="P325" s="30">
        <v>6</v>
      </c>
      <c r="Q325" s="301" t="s">
        <v>1637</v>
      </c>
      <c r="R325" s="30"/>
      <c r="S325" s="30"/>
    </row>
  </sheetData>
  <autoFilter ref="A1:S325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52"/>
  </sheetPr>
  <dimension ref="A1:AF386"/>
  <sheetViews>
    <sheetView view="pageBreakPreview" topLeftCell="K1" zoomScale="101" zoomScaleNormal="85" zoomScaleSheetLayoutView="101" workbookViewId="0">
      <pane ySplit="1" topLeftCell="A360" activePane="bottomLeft" state="frozen"/>
      <selection pane="bottomLeft" activeCell="AF5" sqref="AF5:AF386"/>
    </sheetView>
  </sheetViews>
  <sheetFormatPr defaultRowHeight="17.100000000000001" customHeight="1" x14ac:dyDescent="0.2"/>
  <cols>
    <col min="1" max="1" width="4.5703125" style="10" customWidth="1"/>
    <col min="2" max="2" width="26.85546875" style="63" bestFit="1" customWidth="1"/>
    <col min="3" max="3" width="10.7109375" style="65" bestFit="1" customWidth="1"/>
    <col min="4" max="4" width="19.42578125" style="65" customWidth="1"/>
    <col min="5" max="5" width="4.85546875" style="65" bestFit="1" customWidth="1"/>
    <col min="6" max="6" width="10.28515625" style="12" customWidth="1"/>
    <col min="7" max="7" width="32.140625" style="13" bestFit="1" customWidth="1"/>
    <col min="8" max="8" width="12.42578125" style="13" bestFit="1" customWidth="1"/>
    <col min="9" max="9" width="7.140625" style="12" bestFit="1" customWidth="1"/>
    <col min="10" max="11" width="10.5703125" style="12" bestFit="1" customWidth="1"/>
    <col min="12" max="16" width="9.140625" style="10"/>
    <col min="17" max="21" width="0" style="10" hidden="1" customWidth="1"/>
    <col min="22" max="16384" width="9.140625" style="10"/>
  </cols>
  <sheetData>
    <row r="1" spans="1:32" ht="17.100000000000001" customHeight="1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18</v>
      </c>
      <c r="V1" s="10" t="s">
        <v>1338</v>
      </c>
      <c r="W1" s="10" t="s">
        <v>1340</v>
      </c>
      <c r="X1" s="10" t="s">
        <v>1341</v>
      </c>
      <c r="Y1" s="302" t="s">
        <v>5</v>
      </c>
      <c r="Z1" s="302"/>
      <c r="AA1" s="302"/>
      <c r="AB1" s="302"/>
      <c r="AC1" s="302" t="s">
        <v>1351</v>
      </c>
      <c r="AD1" s="302"/>
      <c r="AE1" s="302"/>
      <c r="AF1" s="302"/>
    </row>
    <row r="2" spans="1:32" s="17" customFormat="1" ht="17.100000000000001" customHeight="1" x14ac:dyDescent="0.2">
      <c r="A2" s="325" t="s">
        <v>313</v>
      </c>
      <c r="B2" s="328" t="s">
        <v>314</v>
      </c>
      <c r="C2" s="325" t="s">
        <v>315</v>
      </c>
      <c r="D2" s="325" t="s">
        <v>316</v>
      </c>
      <c r="E2" s="325" t="s">
        <v>317</v>
      </c>
      <c r="F2" s="323" t="s">
        <v>318</v>
      </c>
      <c r="G2" s="325" t="s">
        <v>319</v>
      </c>
      <c r="H2" s="15" t="s">
        <v>7</v>
      </c>
      <c r="I2" s="15" t="s">
        <v>320</v>
      </c>
      <c r="J2" s="14" t="s">
        <v>321</v>
      </c>
      <c r="K2" s="14" t="s">
        <v>322</v>
      </c>
      <c r="L2" s="16" t="s">
        <v>323</v>
      </c>
    </row>
    <row r="3" spans="1:32" s="17" customFormat="1" ht="17.100000000000001" hidden="1" customHeight="1" x14ac:dyDescent="0.2">
      <c r="A3" s="327"/>
      <c r="B3" s="329"/>
      <c r="C3" s="327"/>
      <c r="D3" s="327"/>
      <c r="E3" s="327"/>
      <c r="F3" s="324"/>
      <c r="G3" s="326"/>
      <c r="H3" s="18"/>
      <c r="I3" s="18" t="s">
        <v>324</v>
      </c>
      <c r="J3" s="116"/>
      <c r="K3" s="116"/>
      <c r="L3" s="19"/>
    </row>
    <row r="4" spans="1:32" ht="17.100000000000001" hidden="1" customHeight="1" x14ac:dyDescent="0.2">
      <c r="A4" s="20" t="s">
        <v>325</v>
      </c>
      <c r="B4" s="21"/>
      <c r="C4" s="21"/>
      <c r="D4" s="21"/>
      <c r="E4" s="21"/>
      <c r="F4" s="21"/>
      <c r="G4" s="21"/>
      <c r="H4" s="21"/>
      <c r="I4" s="21"/>
      <c r="J4" s="21"/>
      <c r="K4" s="22"/>
    </row>
    <row r="5" spans="1:32" s="30" customFormat="1" ht="17.100000000000001" customHeight="1" x14ac:dyDescent="0.2">
      <c r="A5" s="23">
        <v>1</v>
      </c>
      <c r="B5" s="24" t="s">
        <v>326</v>
      </c>
      <c r="C5" s="25">
        <v>340013508</v>
      </c>
      <c r="D5" s="26" t="s">
        <v>327</v>
      </c>
      <c r="E5" s="26" t="s">
        <v>163</v>
      </c>
      <c r="F5" s="27" t="s">
        <v>1352</v>
      </c>
      <c r="G5" s="28" t="s">
        <v>329</v>
      </c>
      <c r="H5" s="26"/>
      <c r="I5" s="26" t="s">
        <v>246</v>
      </c>
      <c r="J5" s="26">
        <v>2018</v>
      </c>
      <c r="K5" s="26" t="s">
        <v>330</v>
      </c>
      <c r="L5" s="29" t="s">
        <v>1381</v>
      </c>
      <c r="M5" s="30">
        <v>1501</v>
      </c>
      <c r="N5" s="30">
        <v>15010</v>
      </c>
      <c r="O5" s="30">
        <v>150100</v>
      </c>
      <c r="P5" s="30">
        <v>1</v>
      </c>
      <c r="V5" s="30">
        <f>IF(ISNA(VLOOKUP(G5,mst_jabatanstruk!$B$2:$F$8,5,FALSE)),IF(H5="selaku KF",6,7),VLOOKUP(G5,mst_jabatanstruk!$B$2:$F$8,5,FALSE))</f>
        <v>2</v>
      </c>
      <c r="W5" s="30">
        <f>VLOOKUP(E5,mst_golongan!$B$2:$D$18,3,FALSE)</f>
        <v>13</v>
      </c>
      <c r="X5" s="30">
        <f>VLOOKUP(I5,mst_pendidikan!$B$2:$F$11,5,FALSE)</f>
        <v>9</v>
      </c>
      <c r="Y5" s="30">
        <f>YEAR(F5)</f>
        <v>2019</v>
      </c>
      <c r="Z5" s="30">
        <f>MONTH(F5)</f>
        <v>10</v>
      </c>
      <c r="AA5" s="30">
        <f>DAY(F5)</f>
        <v>1</v>
      </c>
      <c r="AB5" s="30" t="str">
        <f>CONCATENATE(Y5,"-",Z5,"-",AA5)</f>
        <v>2019-10-1</v>
      </c>
      <c r="AC5" s="30">
        <f>YEAR(L5)</f>
        <v>1974</v>
      </c>
      <c r="AD5" s="30">
        <f>MONTH(L5)</f>
        <v>7</v>
      </c>
      <c r="AE5" s="30">
        <f>DAY(L5)</f>
        <v>2</v>
      </c>
      <c r="AF5" s="30" t="str">
        <f>CONCATENATE(AC5,"-",AD5,"-",AE5)</f>
        <v>1974-7-2</v>
      </c>
    </row>
    <row r="6" spans="1:32" ht="17.100000000000001" hidden="1" customHeight="1" x14ac:dyDescent="0.2">
      <c r="A6" s="20" t="s">
        <v>331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2"/>
      <c r="M6" s="30">
        <v>1501</v>
      </c>
      <c r="N6" s="30">
        <f>IF(ISBLANK(G5),N5+1,N5)</f>
        <v>15010</v>
      </c>
      <c r="O6" s="30">
        <f>IF(ISBLANK(G5),CONCATENATE(Kerinci!N6,RIGHT(Kerinci!O5,1)+1),Kerinci!O5)</f>
        <v>150100</v>
      </c>
      <c r="P6" s="30" t="e">
        <f>VLOOKUP(G6,dash_fungsional!$B$2:$E$28,4,FALSE)</f>
        <v>#N/A</v>
      </c>
      <c r="V6" s="30">
        <f>IF(ISNA(VLOOKUP(G6,mst_jabatanstruk!$B$2:$F$8,5,FALSE)),IF(H6="selaku KF",6,7),VLOOKUP(G6,mst_jabatanstruk!$B$2:$F$8,5,FALSE))</f>
        <v>7</v>
      </c>
      <c r="W6" s="30" t="e">
        <f>VLOOKUP(E6,mst_golongan!$B$2:$D$18,3,FALSE)</f>
        <v>#N/A</v>
      </c>
      <c r="X6" s="30" t="e">
        <f>VLOOKUP(I6,mst_pendidikan!$B$2:$F$11,5,FALSE)</f>
        <v>#N/A</v>
      </c>
    </row>
    <row r="7" spans="1:32" ht="17.100000000000001" customHeight="1" x14ac:dyDescent="0.2">
      <c r="A7" s="31">
        <v>2</v>
      </c>
      <c r="B7" s="32" t="s">
        <v>332</v>
      </c>
      <c r="C7" s="33">
        <v>340013536</v>
      </c>
      <c r="D7" s="33" t="s">
        <v>333</v>
      </c>
      <c r="E7" s="33" t="s">
        <v>163</v>
      </c>
      <c r="F7" s="34" t="s">
        <v>1353</v>
      </c>
      <c r="G7" s="32" t="s">
        <v>335</v>
      </c>
      <c r="H7" s="26"/>
      <c r="I7" s="26" t="s">
        <v>246</v>
      </c>
      <c r="J7" s="26">
        <v>2015</v>
      </c>
      <c r="K7" s="26" t="s">
        <v>330</v>
      </c>
      <c r="L7" s="35" t="s">
        <v>1382</v>
      </c>
      <c r="M7" s="30">
        <v>1501</v>
      </c>
      <c r="N7" s="30">
        <f t="shared" ref="N7:N33" si="0">IF(ISBLANK(G6),N6+1,N6)</f>
        <v>15011</v>
      </c>
      <c r="O7" s="30" t="str">
        <f>IF(ISBLANK(G6),CONCATENATE(Kerinci!N7,RIGHT(Kerinci!O6,1)+1),Kerinci!O6)</f>
        <v>150111</v>
      </c>
      <c r="P7" s="30">
        <v>1</v>
      </c>
      <c r="V7" s="30">
        <f>IF(ISNA(VLOOKUP(G7,mst_jabatanstruk!$B$2:$F$8,5,FALSE)),IF(H7="selaku KF",6,7),VLOOKUP(G7,mst_jabatanstruk!$B$2:$F$8,5,FALSE))</f>
        <v>4</v>
      </c>
      <c r="W7" s="30">
        <f>VLOOKUP(E7,mst_golongan!$B$2:$D$18,3,FALSE)</f>
        <v>13</v>
      </c>
      <c r="X7" s="30">
        <f>VLOOKUP(I7,mst_pendidikan!$B$2:$F$11,5,FALSE)</f>
        <v>9</v>
      </c>
      <c r="Y7" s="30">
        <f t="shared" ref="Y7:Y10" si="1">YEAR(F7)</f>
        <v>2017</v>
      </c>
      <c r="Z7" s="30">
        <f t="shared" ref="Z7:Z10" si="2">MONTH(F7)</f>
        <v>10</v>
      </c>
      <c r="AA7" s="30">
        <f t="shared" ref="AA7:AA10" si="3">DAY(F7)</f>
        <v>1</v>
      </c>
      <c r="AB7" s="30" t="str">
        <f t="shared" ref="AB7:AB10" si="4">CONCATENATE(Y7,"-",Z7,"-",AA7)</f>
        <v>2017-10-1</v>
      </c>
      <c r="AC7" s="30">
        <f t="shared" ref="AC7:AC10" si="5">YEAR(L7)</f>
        <v>1973</v>
      </c>
      <c r="AD7" s="30">
        <f t="shared" ref="AD7:AD10" si="6">MONTH(L7)</f>
        <v>7</v>
      </c>
      <c r="AE7" s="30">
        <f t="shared" ref="AE7:AE10" si="7">DAY(L7)</f>
        <v>27</v>
      </c>
      <c r="AF7" s="30" t="str">
        <f t="shared" ref="AF7:AF10" si="8">CONCATENATE(AC7,"-",AD7,"-",AE7)</f>
        <v>1973-7-27</v>
      </c>
    </row>
    <row r="8" spans="1:32" ht="17.100000000000001" customHeight="1" x14ac:dyDescent="0.2">
      <c r="A8" s="31">
        <v>3</v>
      </c>
      <c r="B8" s="24" t="s">
        <v>336</v>
      </c>
      <c r="C8" s="36">
        <v>340052023</v>
      </c>
      <c r="D8" s="33" t="s">
        <v>337</v>
      </c>
      <c r="E8" s="33" t="s">
        <v>166</v>
      </c>
      <c r="F8" s="37" t="s">
        <v>1354</v>
      </c>
      <c r="G8" s="38" t="s">
        <v>172</v>
      </c>
      <c r="H8" s="26"/>
      <c r="I8" s="26" t="s">
        <v>249</v>
      </c>
      <c r="J8" s="39" t="s">
        <v>339</v>
      </c>
      <c r="K8" s="39" t="s">
        <v>330</v>
      </c>
      <c r="L8" s="40" t="s">
        <v>1383</v>
      </c>
      <c r="M8" s="30">
        <v>1501</v>
      </c>
      <c r="N8" s="30">
        <f t="shared" si="0"/>
        <v>15011</v>
      </c>
      <c r="O8" s="30" t="str">
        <f>IF(ISBLANK(G7),CONCATENATE(Kerinci!N8,RIGHT(Kerinci!O7,1)+1),Kerinci!O7)</f>
        <v>150111</v>
      </c>
      <c r="P8" s="30">
        <f>VLOOKUP(G8,dash_fungsional!$B$2:$E$28,4,FALSE)</f>
        <v>19</v>
      </c>
      <c r="V8" s="30">
        <f>IF(ISNA(VLOOKUP(G8,mst_jabatanstruk!$B$2:$F$8,5,FALSE)),IF(H8="selaku KF",6,7),VLOOKUP(G8,mst_jabatanstruk!$B$2:$F$8,5,FALSE))</f>
        <v>7</v>
      </c>
      <c r="W8" s="30">
        <f>VLOOKUP(E8,mst_golongan!$B$2:$D$18,3,FALSE)</f>
        <v>9</v>
      </c>
      <c r="X8" s="30">
        <f>VLOOKUP(I8,mst_pendidikan!$B$2:$F$11,5,FALSE)</f>
        <v>8</v>
      </c>
      <c r="Y8" s="30">
        <f t="shared" si="1"/>
        <v>2019</v>
      </c>
      <c r="Z8" s="30">
        <f t="shared" si="2"/>
        <v>4</v>
      </c>
      <c r="AA8" s="30">
        <f t="shared" si="3"/>
        <v>1</v>
      </c>
      <c r="AB8" s="30" t="str">
        <f t="shared" si="4"/>
        <v>2019-4-1</v>
      </c>
      <c r="AC8" s="30">
        <f t="shared" si="5"/>
        <v>1979</v>
      </c>
      <c r="AD8" s="30">
        <f t="shared" si="6"/>
        <v>6</v>
      </c>
      <c r="AE8" s="30">
        <f t="shared" si="7"/>
        <v>12</v>
      </c>
      <c r="AF8" s="30" t="str">
        <f t="shared" si="8"/>
        <v>1979-6-12</v>
      </c>
    </row>
    <row r="9" spans="1:32" ht="17.100000000000001" customHeight="1" x14ac:dyDescent="0.2">
      <c r="A9" s="31">
        <v>4</v>
      </c>
      <c r="B9" s="24" t="s">
        <v>340</v>
      </c>
      <c r="C9" s="41" t="s">
        <v>341</v>
      </c>
      <c r="D9" s="33" t="s">
        <v>342</v>
      </c>
      <c r="E9" s="33" t="s">
        <v>166</v>
      </c>
      <c r="F9" s="34" t="s">
        <v>1352</v>
      </c>
      <c r="G9" s="42" t="s">
        <v>172</v>
      </c>
      <c r="H9" s="26"/>
      <c r="I9" s="26" t="s">
        <v>251</v>
      </c>
      <c r="J9" s="39" t="s">
        <v>343</v>
      </c>
      <c r="K9" s="39" t="s">
        <v>344</v>
      </c>
      <c r="L9" s="35" t="s">
        <v>1384</v>
      </c>
      <c r="M9" s="30">
        <v>1501</v>
      </c>
      <c r="N9" s="30">
        <f t="shared" si="0"/>
        <v>15011</v>
      </c>
      <c r="O9" s="30" t="str">
        <f>IF(ISBLANK(G8),CONCATENATE(Kerinci!N9,RIGHT(Kerinci!O8,1)+1),Kerinci!O8)</f>
        <v>150111</v>
      </c>
      <c r="P9" s="30">
        <f>VLOOKUP(G9,dash_fungsional!$B$2:$E$28,4,FALSE)</f>
        <v>19</v>
      </c>
      <c r="V9" s="30">
        <f>IF(ISNA(VLOOKUP(G9,mst_jabatanstruk!$B$2:$F$8,5,FALSE)),IF(H9="selaku KF",6,7),VLOOKUP(G9,mst_jabatanstruk!$B$2:$F$8,5,FALSE))</f>
        <v>7</v>
      </c>
      <c r="W9" s="30">
        <f>VLOOKUP(E9,mst_golongan!$B$2:$D$18,3,FALSE)</f>
        <v>9</v>
      </c>
      <c r="X9" s="30">
        <f>VLOOKUP(I9,mst_pendidikan!$B$2:$F$11,5,FALSE)</f>
        <v>3</v>
      </c>
      <c r="Y9" s="30">
        <f t="shared" si="1"/>
        <v>2019</v>
      </c>
      <c r="Z9" s="30">
        <f t="shared" si="2"/>
        <v>10</v>
      </c>
      <c r="AA9" s="30">
        <f t="shared" si="3"/>
        <v>1</v>
      </c>
      <c r="AB9" s="30" t="str">
        <f t="shared" si="4"/>
        <v>2019-10-1</v>
      </c>
      <c r="AC9" s="30">
        <f t="shared" si="5"/>
        <v>1974</v>
      </c>
      <c r="AD9" s="30">
        <f t="shared" si="6"/>
        <v>8</v>
      </c>
      <c r="AE9" s="30">
        <f t="shared" si="7"/>
        <v>20</v>
      </c>
      <c r="AF9" s="30" t="str">
        <f t="shared" si="8"/>
        <v>1974-8-20</v>
      </c>
    </row>
    <row r="10" spans="1:32" ht="17.100000000000001" customHeight="1" x14ac:dyDescent="0.2">
      <c r="A10" s="31">
        <v>5</v>
      </c>
      <c r="B10" s="24" t="s">
        <v>345</v>
      </c>
      <c r="C10" s="41">
        <v>340054655</v>
      </c>
      <c r="D10" s="33" t="s">
        <v>346</v>
      </c>
      <c r="E10" s="33" t="s">
        <v>166</v>
      </c>
      <c r="F10" s="37" t="s">
        <v>1354</v>
      </c>
      <c r="G10" s="42" t="s">
        <v>172</v>
      </c>
      <c r="H10" s="26"/>
      <c r="I10" s="26" t="s">
        <v>249</v>
      </c>
      <c r="J10" s="39" t="s">
        <v>262</v>
      </c>
      <c r="K10" s="39" t="s">
        <v>344</v>
      </c>
      <c r="L10" s="40" t="s">
        <v>1385</v>
      </c>
      <c r="M10" s="30">
        <v>1501</v>
      </c>
      <c r="N10" s="30">
        <f t="shared" si="0"/>
        <v>15011</v>
      </c>
      <c r="O10" s="30" t="str">
        <f>IF(ISBLANK(G9),CONCATENATE(Kerinci!N10,RIGHT(Kerinci!O9,1)+1),Kerinci!O9)</f>
        <v>150111</v>
      </c>
      <c r="P10" s="30">
        <f>VLOOKUP(G10,dash_fungsional!$B$2:$E$28,4,FALSE)</f>
        <v>19</v>
      </c>
      <c r="V10" s="30">
        <f>IF(ISNA(VLOOKUP(G10,mst_jabatanstruk!$B$2:$F$8,5,FALSE)),IF(H10="selaku KF",6,7),VLOOKUP(G10,mst_jabatanstruk!$B$2:$F$8,5,FALSE))</f>
        <v>7</v>
      </c>
      <c r="W10" s="30">
        <f>VLOOKUP(E10,mst_golongan!$B$2:$D$18,3,FALSE)</f>
        <v>9</v>
      </c>
      <c r="X10" s="30">
        <f>VLOOKUP(I10,mst_pendidikan!$B$2:$F$11,5,FALSE)</f>
        <v>8</v>
      </c>
      <c r="Y10" s="30">
        <f t="shared" si="1"/>
        <v>2019</v>
      </c>
      <c r="Z10" s="30">
        <f t="shared" si="2"/>
        <v>4</v>
      </c>
      <c r="AA10" s="30">
        <f t="shared" si="3"/>
        <v>1</v>
      </c>
      <c r="AB10" s="30" t="str">
        <f t="shared" si="4"/>
        <v>2019-4-1</v>
      </c>
      <c r="AC10" s="30">
        <f t="shared" si="5"/>
        <v>1989</v>
      </c>
      <c r="AD10" s="30">
        <f t="shared" si="6"/>
        <v>7</v>
      </c>
      <c r="AE10" s="30">
        <f t="shared" si="7"/>
        <v>26</v>
      </c>
      <c r="AF10" s="30" t="str">
        <f t="shared" si="8"/>
        <v>1989-7-26</v>
      </c>
    </row>
    <row r="11" spans="1:32" ht="17.100000000000001" hidden="1" customHeight="1" x14ac:dyDescent="0.2">
      <c r="A11" s="20" t="s">
        <v>282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2"/>
      <c r="M11" s="30">
        <v>1501</v>
      </c>
      <c r="N11" s="30">
        <f t="shared" si="0"/>
        <v>15011</v>
      </c>
      <c r="O11" s="30" t="str">
        <f>IF(ISBLANK(G10),CONCATENATE(Kerinci!N11,RIGHT(Kerinci!O10,1)+1),Kerinci!O10)</f>
        <v>150111</v>
      </c>
      <c r="P11" s="30" t="e">
        <f>VLOOKUP(G11,dash_fungsional!$B$2:$E$28,4,FALSE)</f>
        <v>#N/A</v>
      </c>
      <c r="V11" s="30">
        <f>IF(ISNA(VLOOKUP(G11,mst_jabatanstruk!$B$2:$F$8,5,FALSE)),IF(H11="selaku KF",6,7),VLOOKUP(G11,mst_jabatanstruk!$B$2:$F$8,5,FALSE))</f>
        <v>7</v>
      </c>
      <c r="W11" s="30" t="e">
        <f>VLOOKUP(E11,mst_golongan!$B$2:$D$18,3,FALSE)</f>
        <v>#N/A</v>
      </c>
      <c r="X11" s="30" t="e">
        <f>VLOOKUP(I11,mst_pendidikan!$B$2:$F$11,5,FALSE)</f>
        <v>#N/A</v>
      </c>
    </row>
    <row r="12" spans="1:32" ht="17.100000000000001" customHeight="1" x14ac:dyDescent="0.2">
      <c r="A12" s="31">
        <v>6</v>
      </c>
      <c r="B12" s="24" t="s">
        <v>347</v>
      </c>
      <c r="C12" s="41">
        <v>340058805</v>
      </c>
      <c r="D12" s="33" t="s">
        <v>348</v>
      </c>
      <c r="E12" s="33" t="s">
        <v>166</v>
      </c>
      <c r="F12" s="37" t="s">
        <v>1355</v>
      </c>
      <c r="G12" s="43" t="s">
        <v>179</v>
      </c>
      <c r="H12" s="26"/>
      <c r="I12" s="26" t="s">
        <v>248</v>
      </c>
      <c r="J12" s="39" t="s">
        <v>339</v>
      </c>
      <c r="K12" s="39" t="s">
        <v>344</v>
      </c>
      <c r="L12" s="35" t="s">
        <v>1386</v>
      </c>
      <c r="M12" s="30">
        <v>1501</v>
      </c>
      <c r="N12" s="30">
        <f t="shared" si="0"/>
        <v>15012</v>
      </c>
      <c r="O12" s="30" t="str">
        <f>IF(ISBLANK(G11),CONCATENATE(Kerinci!N12,RIGHT(Kerinci!O11,1)+1),Kerinci!O11)</f>
        <v>150122</v>
      </c>
      <c r="P12" s="30">
        <f>VLOOKUP(G12,dash_fungsional!$B$2:$E$28,4,FALSE)</f>
        <v>6</v>
      </c>
      <c r="V12" s="30">
        <f>IF(ISNA(VLOOKUP(G12,mst_jabatanstruk!$B$2:$F$8,5,FALSE)),IF(H12="selaku KF",6,7),VLOOKUP(G12,mst_jabatanstruk!$B$2:$F$8,5,FALSE))</f>
        <v>7</v>
      </c>
      <c r="W12" s="30">
        <f>VLOOKUP(E12,mst_golongan!$B$2:$D$18,3,FALSE)</f>
        <v>9</v>
      </c>
      <c r="X12" s="30">
        <f>VLOOKUP(I12,mst_pendidikan!$B$2:$F$11,5,FALSE)</f>
        <v>7</v>
      </c>
      <c r="Y12" s="30">
        <f t="shared" ref="Y12:Y14" si="9">YEAR(F12)</f>
        <v>2019</v>
      </c>
      <c r="Z12" s="30">
        <f t="shared" ref="Z12:Z14" si="10">MONTH(F12)</f>
        <v>1</v>
      </c>
      <c r="AA12" s="30">
        <f t="shared" ref="AA12:AA14" si="11">DAY(F12)</f>
        <v>1</v>
      </c>
      <c r="AB12" s="30" t="str">
        <f t="shared" ref="AB12:AB14" si="12">CONCATENATE(Y12,"-",Z12,"-",AA12)</f>
        <v>2019-1-1</v>
      </c>
      <c r="AC12" s="30">
        <f t="shared" ref="AC12:AC14" si="13">YEAR(L12)</f>
        <v>1997</v>
      </c>
      <c r="AD12" s="30">
        <f t="shared" ref="AD12:AD14" si="14">MONTH(L12)</f>
        <v>1</v>
      </c>
      <c r="AE12" s="30">
        <f t="shared" ref="AE12:AE14" si="15">DAY(L12)</f>
        <v>2</v>
      </c>
      <c r="AF12" s="30" t="str">
        <f t="shared" ref="AF12:AF14" si="16">CONCATENATE(AC12,"-",AD12,"-",AE12)</f>
        <v>1997-1-2</v>
      </c>
    </row>
    <row r="13" spans="1:32" ht="17.100000000000001" customHeight="1" x14ac:dyDescent="0.2">
      <c r="A13" s="31">
        <v>7</v>
      </c>
      <c r="B13" s="44" t="s">
        <v>351</v>
      </c>
      <c r="C13" s="45" t="s">
        <v>352</v>
      </c>
      <c r="D13" s="34" t="s">
        <v>353</v>
      </c>
      <c r="E13" s="34" t="s">
        <v>167</v>
      </c>
      <c r="F13" s="46" t="s">
        <v>1356</v>
      </c>
      <c r="G13" s="42" t="s">
        <v>172</v>
      </c>
      <c r="H13" s="26" t="s">
        <v>1348</v>
      </c>
      <c r="I13" s="33" t="s">
        <v>246</v>
      </c>
      <c r="J13" s="39" t="s">
        <v>355</v>
      </c>
      <c r="K13" s="39" t="s">
        <v>344</v>
      </c>
      <c r="L13" s="47" t="s">
        <v>1387</v>
      </c>
      <c r="M13" s="30">
        <v>1501</v>
      </c>
      <c r="N13" s="30">
        <f t="shared" si="0"/>
        <v>15012</v>
      </c>
      <c r="O13" s="30" t="str">
        <f>IF(ISBLANK(G12),CONCATENATE(Kerinci!N13,RIGHT(Kerinci!O12,1)+1),Kerinci!O12)</f>
        <v>150122</v>
      </c>
      <c r="P13" s="30">
        <f>VLOOKUP(G13,dash_fungsional!$B$2:$E$28,4,FALSE)</f>
        <v>19</v>
      </c>
      <c r="V13" s="30">
        <f>IF(ISNA(VLOOKUP(G13,mst_jabatanstruk!$B$2:$F$8,5,FALSE)),IF(H13="selaku KF",6,7),VLOOKUP(G13,mst_jabatanstruk!$B$2:$F$8,5,FALSE))</f>
        <v>6</v>
      </c>
      <c r="W13" s="30">
        <f>VLOOKUP(E13,mst_golongan!$B$2:$D$18,3,FALSE)</f>
        <v>11</v>
      </c>
      <c r="X13" s="30">
        <f>VLOOKUP(I13,mst_pendidikan!$B$2:$F$11,5,FALSE)</f>
        <v>9</v>
      </c>
      <c r="Y13" s="30">
        <f t="shared" si="9"/>
        <v>2021</v>
      </c>
      <c r="Z13" s="30">
        <f t="shared" si="10"/>
        <v>4</v>
      </c>
      <c r="AA13" s="30">
        <f t="shared" si="11"/>
        <v>1</v>
      </c>
      <c r="AB13" s="30" t="str">
        <f t="shared" si="12"/>
        <v>2021-4-1</v>
      </c>
      <c r="AC13" s="30">
        <f t="shared" si="13"/>
        <v>1988</v>
      </c>
      <c r="AD13" s="30">
        <f t="shared" si="14"/>
        <v>11</v>
      </c>
      <c r="AE13" s="30">
        <f t="shared" si="15"/>
        <v>25</v>
      </c>
      <c r="AF13" s="30" t="str">
        <f t="shared" si="16"/>
        <v>1988-11-25</v>
      </c>
    </row>
    <row r="14" spans="1:32" ht="17.100000000000001" customHeight="1" x14ac:dyDescent="0.2">
      <c r="A14" s="31">
        <v>8</v>
      </c>
      <c r="B14" s="32" t="s">
        <v>356</v>
      </c>
      <c r="C14" s="41">
        <v>340060893</v>
      </c>
      <c r="D14" s="41" t="s">
        <v>357</v>
      </c>
      <c r="E14" s="33" t="s">
        <v>166</v>
      </c>
      <c r="F14" s="37" t="s">
        <v>1357</v>
      </c>
      <c r="G14" s="24" t="s">
        <v>172</v>
      </c>
      <c r="H14" s="26"/>
      <c r="I14" s="26" t="s">
        <v>248</v>
      </c>
      <c r="J14" s="39" t="s">
        <v>258</v>
      </c>
      <c r="K14" s="39" t="s">
        <v>344</v>
      </c>
      <c r="L14" s="40" t="s">
        <v>1388</v>
      </c>
      <c r="M14" s="30">
        <v>1501</v>
      </c>
      <c r="N14" s="30">
        <f t="shared" si="0"/>
        <v>15012</v>
      </c>
      <c r="O14" s="30" t="str">
        <f>IF(ISBLANK(G13),CONCATENATE(Kerinci!N14,RIGHT(Kerinci!O13,1)+1),Kerinci!O13)</f>
        <v>150122</v>
      </c>
      <c r="P14" s="30">
        <f>VLOOKUP(G14,dash_fungsional!$B$2:$E$28,4,FALSE)</f>
        <v>19</v>
      </c>
      <c r="V14" s="30">
        <f>IF(ISNA(VLOOKUP(G14,mst_jabatanstruk!$B$2:$F$8,5,FALSE)),IF(H14="selaku KF",6,7),VLOOKUP(G14,mst_jabatanstruk!$B$2:$F$8,5,FALSE))</f>
        <v>7</v>
      </c>
      <c r="W14" s="30">
        <f>VLOOKUP(E14,mst_golongan!$B$2:$D$18,3,FALSE)</f>
        <v>9</v>
      </c>
      <c r="X14" s="30">
        <f>VLOOKUP(I14,mst_pendidikan!$B$2:$F$11,5,FALSE)</f>
        <v>7</v>
      </c>
      <c r="Y14" s="30">
        <f t="shared" si="9"/>
        <v>2022</v>
      </c>
      <c r="Z14" s="30">
        <f t="shared" si="10"/>
        <v>1</v>
      </c>
      <c r="AA14" s="30">
        <f t="shared" si="11"/>
        <v>1</v>
      </c>
      <c r="AB14" s="30" t="str">
        <f t="shared" si="12"/>
        <v>2022-1-1</v>
      </c>
      <c r="AC14" s="30">
        <f t="shared" si="13"/>
        <v>1999</v>
      </c>
      <c r="AD14" s="30">
        <f t="shared" si="14"/>
        <v>1</v>
      </c>
      <c r="AE14" s="30">
        <f t="shared" si="15"/>
        <v>6</v>
      </c>
      <c r="AF14" s="30" t="str">
        <f t="shared" si="16"/>
        <v>1999-1-6</v>
      </c>
    </row>
    <row r="15" spans="1:32" ht="17.100000000000001" hidden="1" customHeight="1" x14ac:dyDescent="0.2">
      <c r="A15" s="20" t="s">
        <v>283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30">
        <v>1501</v>
      </c>
      <c r="N15" s="30">
        <f t="shared" si="0"/>
        <v>15012</v>
      </c>
      <c r="O15" s="30" t="str">
        <f>IF(ISBLANK(G14),CONCATENATE(Kerinci!N15,RIGHT(Kerinci!O14,1)+1),Kerinci!O14)</f>
        <v>150122</v>
      </c>
      <c r="P15" s="30" t="e">
        <f>VLOOKUP(G15,dash_fungsional!$B$2:$E$28,4,FALSE)</f>
        <v>#N/A</v>
      </c>
      <c r="V15" s="30">
        <f>IF(ISNA(VLOOKUP(G15,mst_jabatanstruk!$B$2:$F$8,5,FALSE)),IF(H15="selaku KF",6,7),VLOOKUP(G15,mst_jabatanstruk!$B$2:$F$8,5,FALSE))</f>
        <v>7</v>
      </c>
      <c r="W15" s="30" t="e">
        <f>VLOOKUP(E15,mst_golongan!$B$2:$D$18,3,FALSE)</f>
        <v>#N/A</v>
      </c>
      <c r="X15" s="30" t="e">
        <f>VLOOKUP(I15,mst_pendidikan!$B$2:$F$11,5,FALSE)</f>
        <v>#N/A</v>
      </c>
    </row>
    <row r="16" spans="1:32" ht="17.100000000000001" customHeight="1" x14ac:dyDescent="0.2">
      <c r="A16" s="31">
        <v>9</v>
      </c>
      <c r="B16" s="24" t="s">
        <v>359</v>
      </c>
      <c r="C16" s="41" t="s">
        <v>360</v>
      </c>
      <c r="D16" s="33" t="s">
        <v>361</v>
      </c>
      <c r="E16" s="33" t="s">
        <v>168</v>
      </c>
      <c r="F16" s="34" t="s">
        <v>1358</v>
      </c>
      <c r="G16" s="48" t="s">
        <v>178</v>
      </c>
      <c r="H16" s="26" t="s">
        <v>1348</v>
      </c>
      <c r="I16" s="26" t="s">
        <v>249</v>
      </c>
      <c r="J16" s="39" t="s">
        <v>364</v>
      </c>
      <c r="K16" s="39" t="s">
        <v>330</v>
      </c>
      <c r="L16" s="35" t="s">
        <v>1389</v>
      </c>
      <c r="M16" s="30">
        <v>1501</v>
      </c>
      <c r="N16" s="30">
        <f t="shared" si="0"/>
        <v>15013</v>
      </c>
      <c r="O16" s="30" t="str">
        <f>IF(ISBLANK(G15),CONCATENATE(Kerinci!N16,RIGHT(Kerinci!O15,1)+1),Kerinci!O15)</f>
        <v>150133</v>
      </c>
      <c r="P16" s="30">
        <f>VLOOKUP(G16,dash_fungsional!$B$2:$E$28,4,FALSE)</f>
        <v>7</v>
      </c>
      <c r="V16" s="30">
        <f>IF(ISNA(VLOOKUP(G16,mst_jabatanstruk!$B$2:$F$8,5,FALSE)),IF(H16="selaku KF",6,7),VLOOKUP(G16,mst_jabatanstruk!$B$2:$F$8,5,FALSE))</f>
        <v>6</v>
      </c>
      <c r="W16" s="30">
        <f>VLOOKUP(E16,mst_golongan!$B$2:$D$18,3,FALSE)</f>
        <v>12</v>
      </c>
      <c r="X16" s="30">
        <f>VLOOKUP(I16,mst_pendidikan!$B$2:$F$11,5,FALSE)</f>
        <v>8</v>
      </c>
      <c r="Y16" s="30">
        <f t="shared" ref="Y16:Y19" si="17">YEAR(F16)</f>
        <v>2013</v>
      </c>
      <c r="Z16" s="30">
        <f t="shared" ref="Z16:Z19" si="18">MONTH(F16)</f>
        <v>10</v>
      </c>
      <c r="AA16" s="30">
        <f t="shared" ref="AA16:AA19" si="19">DAY(F16)</f>
        <v>1</v>
      </c>
      <c r="AB16" s="30" t="str">
        <f t="shared" ref="AB16:AB19" si="20">CONCATENATE(Y16,"-",Z16,"-",AA16)</f>
        <v>2013-10-1</v>
      </c>
      <c r="AC16" s="30">
        <f t="shared" ref="AC16:AC19" si="21">YEAR(L16)</f>
        <v>1968</v>
      </c>
      <c r="AD16" s="30">
        <f t="shared" ref="AD16:AD19" si="22">MONTH(L16)</f>
        <v>11</v>
      </c>
      <c r="AE16" s="30">
        <f t="shared" ref="AE16:AE19" si="23">DAY(L16)</f>
        <v>8</v>
      </c>
      <c r="AF16" s="30" t="str">
        <f t="shared" ref="AF16:AF19" si="24">CONCATENATE(AC16,"-",AD16,"-",AE16)</f>
        <v>1968-11-8</v>
      </c>
    </row>
    <row r="17" spans="1:32" ht="17.100000000000001" customHeight="1" x14ac:dyDescent="0.2">
      <c r="A17" s="31">
        <v>10</v>
      </c>
      <c r="B17" s="24" t="s">
        <v>365</v>
      </c>
      <c r="C17" s="41">
        <v>340059565</v>
      </c>
      <c r="D17" s="33" t="s">
        <v>366</v>
      </c>
      <c r="E17" s="33" t="s">
        <v>166</v>
      </c>
      <c r="F17" s="34" t="s">
        <v>1359</v>
      </c>
      <c r="G17" s="43" t="s">
        <v>179</v>
      </c>
      <c r="H17" s="26"/>
      <c r="I17" s="26" t="s">
        <v>248</v>
      </c>
      <c r="J17" s="39" t="s">
        <v>262</v>
      </c>
      <c r="K17" s="39" t="s">
        <v>330</v>
      </c>
      <c r="L17" s="35" t="s">
        <v>1390</v>
      </c>
      <c r="M17" s="30">
        <v>1501</v>
      </c>
      <c r="N17" s="30">
        <f t="shared" si="0"/>
        <v>15013</v>
      </c>
      <c r="O17" s="30" t="str">
        <f>IF(ISBLANK(G16),CONCATENATE(Kerinci!N17,RIGHT(Kerinci!O16,1)+1),Kerinci!O16)</f>
        <v>150133</v>
      </c>
      <c r="P17" s="30">
        <f>VLOOKUP(G17,dash_fungsional!$B$2:$E$28,4,FALSE)</f>
        <v>6</v>
      </c>
      <c r="V17" s="30">
        <f>IF(ISNA(VLOOKUP(G17,mst_jabatanstruk!$B$2:$F$8,5,FALSE)),IF(H17="selaku KF",6,7),VLOOKUP(G17,mst_jabatanstruk!$B$2:$F$8,5,FALSE))</f>
        <v>7</v>
      </c>
      <c r="W17" s="30">
        <f>VLOOKUP(E17,mst_golongan!$B$2:$D$18,3,FALSE)</f>
        <v>9</v>
      </c>
      <c r="X17" s="30">
        <f>VLOOKUP(I17,mst_pendidikan!$B$2:$F$11,5,FALSE)</f>
        <v>7</v>
      </c>
      <c r="Y17" s="30">
        <f t="shared" si="17"/>
        <v>2019</v>
      </c>
      <c r="Z17" s="30">
        <f t="shared" si="18"/>
        <v>12</v>
      </c>
      <c r="AA17" s="30">
        <f t="shared" si="19"/>
        <v>1</v>
      </c>
      <c r="AB17" s="30" t="str">
        <f t="shared" si="20"/>
        <v>2019-12-1</v>
      </c>
      <c r="AC17" s="30">
        <f t="shared" si="21"/>
        <v>1997</v>
      </c>
      <c r="AD17" s="30">
        <f t="shared" si="22"/>
        <v>2</v>
      </c>
      <c r="AE17" s="30">
        <f t="shared" si="23"/>
        <v>28</v>
      </c>
      <c r="AF17" s="30" t="str">
        <f t="shared" si="24"/>
        <v>1997-2-28</v>
      </c>
    </row>
    <row r="18" spans="1:32" ht="17.100000000000001" customHeight="1" x14ac:dyDescent="0.2">
      <c r="A18" s="31">
        <v>11</v>
      </c>
      <c r="B18" s="32" t="s">
        <v>368</v>
      </c>
      <c r="C18" s="41">
        <v>340061441</v>
      </c>
      <c r="D18" s="41" t="s">
        <v>369</v>
      </c>
      <c r="E18" s="33" t="s">
        <v>169</v>
      </c>
      <c r="F18" s="37" t="s">
        <v>1360</v>
      </c>
      <c r="G18" s="24" t="s">
        <v>172</v>
      </c>
      <c r="H18" s="26"/>
      <c r="I18" s="26" t="s">
        <v>255</v>
      </c>
      <c r="J18" s="39" t="s">
        <v>262</v>
      </c>
      <c r="K18" s="39" t="s">
        <v>344</v>
      </c>
      <c r="L18" s="40" t="s">
        <v>1391</v>
      </c>
      <c r="M18" s="30">
        <v>1501</v>
      </c>
      <c r="N18" s="30">
        <f t="shared" si="0"/>
        <v>15013</v>
      </c>
      <c r="O18" s="30" t="str">
        <f>IF(ISBLANK(G17),CONCATENATE(Kerinci!N18,RIGHT(Kerinci!O17,1)+1),Kerinci!O17)</f>
        <v>150133</v>
      </c>
      <c r="P18" s="30">
        <f>VLOOKUP(G18,dash_fungsional!$B$2:$E$28,4,FALSE)</f>
        <v>19</v>
      </c>
      <c r="V18" s="30">
        <f>IF(ISNA(VLOOKUP(G18,mst_jabatanstruk!$B$2:$F$8,5,FALSE)),IF(H18="selaku KF",6,7),VLOOKUP(G18,mst_jabatanstruk!$B$2:$F$8,5,FALSE))</f>
        <v>7</v>
      </c>
      <c r="W18" s="30">
        <f>VLOOKUP(E18,mst_golongan!$B$2:$D$18,3,FALSE)</f>
        <v>7</v>
      </c>
      <c r="X18" s="30">
        <f>VLOOKUP(I18,mst_pendidikan!$B$2:$F$11,5,FALSE)</f>
        <v>6</v>
      </c>
      <c r="Y18" s="30">
        <f t="shared" si="17"/>
        <v>2022</v>
      </c>
      <c r="Z18" s="30">
        <f t="shared" si="18"/>
        <v>3</v>
      </c>
      <c r="AA18" s="30">
        <f t="shared" si="19"/>
        <v>1</v>
      </c>
      <c r="AB18" s="30" t="str">
        <f t="shared" si="20"/>
        <v>2022-3-1</v>
      </c>
      <c r="AC18" s="30">
        <f t="shared" si="21"/>
        <v>1997</v>
      </c>
      <c r="AD18" s="30">
        <f t="shared" si="22"/>
        <v>7</v>
      </c>
      <c r="AE18" s="30">
        <f t="shared" si="23"/>
        <v>27</v>
      </c>
      <c r="AF18" s="30" t="str">
        <f t="shared" si="24"/>
        <v>1997-7-27</v>
      </c>
    </row>
    <row r="19" spans="1:32" ht="17.100000000000001" customHeight="1" x14ac:dyDescent="0.2">
      <c r="A19" s="31">
        <v>12</v>
      </c>
      <c r="B19" s="32" t="s">
        <v>371</v>
      </c>
      <c r="C19" s="41">
        <v>340061314</v>
      </c>
      <c r="D19" s="41" t="s">
        <v>372</v>
      </c>
      <c r="E19" s="33" t="s">
        <v>169</v>
      </c>
      <c r="F19" s="37" t="s">
        <v>1360</v>
      </c>
      <c r="G19" s="24" t="s">
        <v>172</v>
      </c>
      <c r="H19" s="26"/>
      <c r="I19" s="26" t="s">
        <v>255</v>
      </c>
      <c r="J19" s="39" t="s">
        <v>339</v>
      </c>
      <c r="K19" s="39" t="s">
        <v>344</v>
      </c>
      <c r="L19" s="40" t="s">
        <v>1392</v>
      </c>
      <c r="M19" s="30">
        <v>1501</v>
      </c>
      <c r="N19" s="30">
        <f t="shared" si="0"/>
        <v>15013</v>
      </c>
      <c r="O19" s="30" t="str">
        <f>IF(ISBLANK(G18),CONCATENATE(Kerinci!N19,RIGHT(Kerinci!O18,1)+1),Kerinci!O18)</f>
        <v>150133</v>
      </c>
      <c r="P19" s="30">
        <f>VLOOKUP(G19,dash_fungsional!$B$2:$E$28,4,FALSE)</f>
        <v>19</v>
      </c>
      <c r="V19" s="30">
        <f>IF(ISNA(VLOOKUP(G19,mst_jabatanstruk!$B$2:$F$8,5,FALSE)),IF(H19="selaku KF",6,7),VLOOKUP(G19,mst_jabatanstruk!$B$2:$F$8,5,FALSE))</f>
        <v>7</v>
      </c>
      <c r="W19" s="30">
        <f>VLOOKUP(E19,mst_golongan!$B$2:$D$18,3,FALSE)</f>
        <v>7</v>
      </c>
      <c r="X19" s="30">
        <f>VLOOKUP(I19,mst_pendidikan!$B$2:$F$11,5,FALSE)</f>
        <v>6</v>
      </c>
      <c r="Y19" s="30">
        <f t="shared" si="17"/>
        <v>2022</v>
      </c>
      <c r="Z19" s="30">
        <f t="shared" si="18"/>
        <v>3</v>
      </c>
      <c r="AA19" s="30">
        <f t="shared" si="19"/>
        <v>1</v>
      </c>
      <c r="AB19" s="30" t="str">
        <f t="shared" si="20"/>
        <v>2022-3-1</v>
      </c>
      <c r="AC19" s="30">
        <f t="shared" si="21"/>
        <v>1996</v>
      </c>
      <c r="AD19" s="30">
        <f t="shared" si="22"/>
        <v>8</v>
      </c>
      <c r="AE19" s="30">
        <f t="shared" si="23"/>
        <v>17</v>
      </c>
      <c r="AF19" s="30" t="str">
        <f t="shared" si="24"/>
        <v>1996-8-17</v>
      </c>
    </row>
    <row r="20" spans="1:32" ht="17.100000000000001" hidden="1" customHeight="1" x14ac:dyDescent="0.2">
      <c r="A20" s="20" t="s">
        <v>284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30">
        <v>1501</v>
      </c>
      <c r="N20" s="30">
        <f t="shared" si="0"/>
        <v>15013</v>
      </c>
      <c r="O20" s="30" t="str">
        <f>IF(ISBLANK(G19),CONCATENATE(Kerinci!N20,RIGHT(Kerinci!O19,1)+1),Kerinci!O19)</f>
        <v>150133</v>
      </c>
      <c r="P20" s="30" t="e">
        <f>VLOOKUP(G20,dash_fungsional!$B$2:$E$28,4,FALSE)</f>
        <v>#N/A</v>
      </c>
      <c r="V20" s="30">
        <f>IF(ISNA(VLOOKUP(G20,mst_jabatanstruk!$B$2:$F$8,5,FALSE)),IF(H20="selaku KF",6,7),VLOOKUP(G20,mst_jabatanstruk!$B$2:$F$8,5,FALSE))</f>
        <v>7</v>
      </c>
      <c r="W20" s="30" t="e">
        <f>VLOOKUP(E20,mst_golongan!$B$2:$D$18,3,FALSE)</f>
        <v>#N/A</v>
      </c>
      <c r="X20" s="30" t="e">
        <f>VLOOKUP(I20,mst_pendidikan!$B$2:$F$11,5,FALSE)</f>
        <v>#N/A</v>
      </c>
    </row>
    <row r="21" spans="1:32" s="32" customFormat="1" ht="17.100000000000001" customHeight="1" x14ac:dyDescent="0.2">
      <c r="A21" s="31">
        <v>13</v>
      </c>
      <c r="B21" s="44" t="s">
        <v>373</v>
      </c>
      <c r="C21" s="49" t="s">
        <v>374</v>
      </c>
      <c r="D21" s="34" t="s">
        <v>375</v>
      </c>
      <c r="E21" s="34" t="s">
        <v>168</v>
      </c>
      <c r="F21" s="50" t="s">
        <v>1361</v>
      </c>
      <c r="G21" s="48" t="s">
        <v>178</v>
      </c>
      <c r="H21" s="26" t="s">
        <v>1348</v>
      </c>
      <c r="I21" s="26" t="s">
        <v>249</v>
      </c>
      <c r="J21" s="39" t="s">
        <v>377</v>
      </c>
      <c r="K21" s="39" t="s">
        <v>330</v>
      </c>
      <c r="L21" s="51" t="s">
        <v>1393</v>
      </c>
      <c r="M21" s="30">
        <v>1501</v>
      </c>
      <c r="N21" s="30">
        <f t="shared" si="0"/>
        <v>15014</v>
      </c>
      <c r="O21" s="30" t="str">
        <f>IF(ISBLANK(G20),CONCATENATE(Kerinci!N21,RIGHT(Kerinci!O20,1)+1),Kerinci!O20)</f>
        <v>150144</v>
      </c>
      <c r="P21" s="30">
        <f>VLOOKUP(G21,dash_fungsional!$B$2:$E$28,4,FALSE)</f>
        <v>7</v>
      </c>
      <c r="V21" s="30">
        <f>IF(ISNA(VLOOKUP(G21,mst_jabatanstruk!$B$2:$F$8,5,FALSE)),IF(H21="selaku KF",6,7),VLOOKUP(G21,mst_jabatanstruk!$B$2:$F$8,5,FALSE))</f>
        <v>6</v>
      </c>
      <c r="W21" s="30">
        <f>VLOOKUP(E21,mst_golongan!$B$2:$D$18,3,FALSE)</f>
        <v>12</v>
      </c>
      <c r="X21" s="30">
        <f>VLOOKUP(I21,mst_pendidikan!$B$2:$F$11,5,FALSE)</f>
        <v>8</v>
      </c>
      <c r="Y21" s="30">
        <f t="shared" ref="Y21:Y22" si="25">YEAR(F21)</f>
        <v>2021</v>
      </c>
      <c r="Z21" s="30">
        <f t="shared" ref="Z21:Z22" si="26">MONTH(F21)</f>
        <v>10</v>
      </c>
      <c r="AA21" s="30">
        <f t="shared" ref="AA21:AA22" si="27">DAY(F21)</f>
        <v>1</v>
      </c>
      <c r="AB21" s="30" t="str">
        <f t="shared" ref="AB21:AB22" si="28">CONCATENATE(Y21,"-",Z21,"-",AA21)</f>
        <v>2021-10-1</v>
      </c>
      <c r="AC21" s="30">
        <f t="shared" ref="AC21:AC22" si="29">YEAR(L21)</f>
        <v>1979</v>
      </c>
      <c r="AD21" s="30">
        <f t="shared" ref="AD21:AD22" si="30">MONTH(L21)</f>
        <v>8</v>
      </c>
      <c r="AE21" s="30">
        <f t="shared" ref="AE21:AE22" si="31">DAY(L21)</f>
        <v>8</v>
      </c>
      <c r="AF21" s="30" t="str">
        <f t="shared" ref="AF21:AF22" si="32">CONCATENATE(AC21,"-",AD21,"-",AE21)</f>
        <v>1979-8-8</v>
      </c>
    </row>
    <row r="22" spans="1:32" ht="17.100000000000001" customHeight="1" x14ac:dyDescent="0.2">
      <c r="A22" s="31">
        <v>14</v>
      </c>
      <c r="B22" s="24" t="s">
        <v>378</v>
      </c>
      <c r="C22" s="41">
        <v>340054667</v>
      </c>
      <c r="D22" s="33" t="s">
        <v>379</v>
      </c>
      <c r="E22" s="33" t="s">
        <v>166</v>
      </c>
      <c r="F22" s="37" t="s">
        <v>1362</v>
      </c>
      <c r="G22" s="48" t="s">
        <v>180</v>
      </c>
      <c r="H22" s="26"/>
      <c r="I22" s="26" t="s">
        <v>255</v>
      </c>
      <c r="J22" s="39" t="s">
        <v>381</v>
      </c>
      <c r="K22" s="39" t="s">
        <v>330</v>
      </c>
      <c r="L22" s="40" t="s">
        <v>1394</v>
      </c>
      <c r="M22" s="30">
        <v>1501</v>
      </c>
      <c r="N22" s="30">
        <f t="shared" si="0"/>
        <v>15014</v>
      </c>
      <c r="O22" s="30" t="str">
        <f>IF(ISBLANK(G21),CONCATENATE(Kerinci!N22,RIGHT(Kerinci!O21,1)+1),Kerinci!O21)</f>
        <v>150144</v>
      </c>
      <c r="P22" s="30">
        <f>VLOOKUP(G22,dash_fungsional!$B$2:$E$28,4,FALSE)</f>
        <v>4</v>
      </c>
      <c r="V22" s="30">
        <f>IF(ISNA(VLOOKUP(G22,mst_jabatanstruk!$B$2:$F$8,5,FALSE)),IF(H22="selaku KF",6,7),VLOOKUP(G22,mst_jabatanstruk!$B$2:$F$8,5,FALSE))</f>
        <v>7</v>
      </c>
      <c r="W22" s="30">
        <f>VLOOKUP(E22,mst_golongan!$B$2:$D$18,3,FALSE)</f>
        <v>9</v>
      </c>
      <c r="X22" s="30">
        <f>VLOOKUP(I22,mst_pendidikan!$B$2:$F$11,5,FALSE)</f>
        <v>6</v>
      </c>
      <c r="Y22" s="30">
        <f t="shared" si="25"/>
        <v>2018</v>
      </c>
      <c r="Z22" s="30">
        <f t="shared" si="26"/>
        <v>10</v>
      </c>
      <c r="AA22" s="30">
        <f t="shared" si="27"/>
        <v>1</v>
      </c>
      <c r="AB22" s="30" t="str">
        <f t="shared" si="28"/>
        <v>2018-10-1</v>
      </c>
      <c r="AC22" s="30">
        <f t="shared" si="29"/>
        <v>1985</v>
      </c>
      <c r="AD22" s="30">
        <f t="shared" si="30"/>
        <v>5</v>
      </c>
      <c r="AE22" s="30">
        <f t="shared" si="31"/>
        <v>20</v>
      </c>
      <c r="AF22" s="30" t="str">
        <f t="shared" si="32"/>
        <v>1985-5-20</v>
      </c>
    </row>
    <row r="23" spans="1:32" ht="17.100000000000001" hidden="1" customHeight="1" x14ac:dyDescent="0.2">
      <c r="A23" s="20" t="s">
        <v>285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2"/>
      <c r="M23" s="30">
        <v>1501</v>
      </c>
      <c r="N23" s="30">
        <f t="shared" si="0"/>
        <v>15014</v>
      </c>
      <c r="O23" s="30" t="str">
        <f>IF(ISBLANK(G22),CONCATENATE(Kerinci!N23,RIGHT(Kerinci!O22,1)+1),Kerinci!O22)</f>
        <v>150144</v>
      </c>
      <c r="P23" s="30" t="e">
        <f>VLOOKUP(G23,dash_fungsional!$B$2:$E$28,4,FALSE)</f>
        <v>#N/A</v>
      </c>
      <c r="V23" s="30">
        <f>IF(ISNA(VLOOKUP(G23,mst_jabatanstruk!$B$2:$F$8,5,FALSE)),IF(H23="selaku KF",6,7),VLOOKUP(G23,mst_jabatanstruk!$B$2:$F$8,5,FALSE))</f>
        <v>7</v>
      </c>
      <c r="W23" s="30" t="e">
        <f>VLOOKUP(E23,mst_golongan!$B$2:$D$18,3,FALSE)</f>
        <v>#N/A</v>
      </c>
      <c r="X23" s="30" t="e">
        <f>VLOOKUP(I23,mst_pendidikan!$B$2:$F$11,5,FALSE)</f>
        <v>#N/A</v>
      </c>
    </row>
    <row r="24" spans="1:32" ht="17.100000000000001" customHeight="1" x14ac:dyDescent="0.2">
      <c r="A24" s="31">
        <v>15</v>
      </c>
      <c r="B24" s="32" t="s">
        <v>382</v>
      </c>
      <c r="C24" s="41" t="s">
        <v>383</v>
      </c>
      <c r="D24" s="33" t="s">
        <v>384</v>
      </c>
      <c r="E24" s="33" t="s">
        <v>168</v>
      </c>
      <c r="F24" s="34" t="s">
        <v>1354</v>
      </c>
      <c r="G24" s="48" t="s">
        <v>178</v>
      </c>
      <c r="H24" s="26" t="s">
        <v>1348</v>
      </c>
      <c r="I24" s="26" t="s">
        <v>248</v>
      </c>
      <c r="J24" s="39" t="s">
        <v>385</v>
      </c>
      <c r="K24" s="39" t="s">
        <v>330</v>
      </c>
      <c r="L24" s="35" t="s">
        <v>1395</v>
      </c>
      <c r="M24" s="30">
        <v>1501</v>
      </c>
      <c r="N24" s="30">
        <f t="shared" si="0"/>
        <v>15015</v>
      </c>
      <c r="O24" s="30" t="str">
        <f>IF(ISBLANK(G23),CONCATENATE(Kerinci!N24,RIGHT(Kerinci!O23,1)+1),Kerinci!O23)</f>
        <v>150155</v>
      </c>
      <c r="P24" s="30">
        <f>VLOOKUP(G24,dash_fungsional!$B$2:$E$28,4,FALSE)</f>
        <v>7</v>
      </c>
      <c r="V24" s="30">
        <f>IF(ISNA(VLOOKUP(G24,mst_jabatanstruk!$B$2:$F$8,5,FALSE)),IF(H24="selaku KF",6,7),VLOOKUP(G24,mst_jabatanstruk!$B$2:$F$8,5,FALSE))</f>
        <v>6</v>
      </c>
      <c r="W24" s="30">
        <f>VLOOKUP(E24,mst_golongan!$B$2:$D$18,3,FALSE)</f>
        <v>12</v>
      </c>
      <c r="X24" s="30">
        <f>VLOOKUP(I24,mst_pendidikan!$B$2:$F$11,5,FALSE)</f>
        <v>7</v>
      </c>
      <c r="Y24" s="30">
        <f t="shared" ref="Y24:Y25" si="33">YEAR(F24)</f>
        <v>2019</v>
      </c>
      <c r="Z24" s="30">
        <f t="shared" ref="Z24:Z25" si="34">MONTH(F24)</f>
        <v>4</v>
      </c>
      <c r="AA24" s="30">
        <f t="shared" ref="AA24:AA25" si="35">DAY(F24)</f>
        <v>1</v>
      </c>
      <c r="AB24" s="30" t="str">
        <f t="shared" ref="AB24:AB25" si="36">CONCATENATE(Y24,"-",Z24,"-",AA24)</f>
        <v>2019-4-1</v>
      </c>
      <c r="AC24" s="30">
        <f t="shared" ref="AC24:AC25" si="37">YEAR(L24)</f>
        <v>1972</v>
      </c>
      <c r="AD24" s="30">
        <f t="shared" ref="AD24:AD25" si="38">MONTH(L24)</f>
        <v>6</v>
      </c>
      <c r="AE24" s="30">
        <f t="shared" ref="AE24:AE25" si="39">DAY(L24)</f>
        <v>16</v>
      </c>
      <c r="AF24" s="30" t="str">
        <f t="shared" ref="AF24:AF25" si="40">CONCATENATE(AC24,"-",AD24,"-",AE24)</f>
        <v>1972-6-16</v>
      </c>
    </row>
    <row r="25" spans="1:32" ht="17.100000000000001" customHeight="1" x14ac:dyDescent="0.2">
      <c r="A25" s="31">
        <v>16</v>
      </c>
      <c r="B25" s="32" t="s">
        <v>386</v>
      </c>
      <c r="C25" s="41">
        <v>340060583</v>
      </c>
      <c r="D25" s="41" t="s">
        <v>387</v>
      </c>
      <c r="E25" s="33" t="s">
        <v>166</v>
      </c>
      <c r="F25" s="37" t="s">
        <v>1357</v>
      </c>
      <c r="G25" s="24" t="s">
        <v>172</v>
      </c>
      <c r="H25" s="26"/>
      <c r="I25" s="26" t="s">
        <v>248</v>
      </c>
      <c r="J25" s="39" t="s">
        <v>258</v>
      </c>
      <c r="K25" s="39" t="s">
        <v>344</v>
      </c>
      <c r="L25" s="40" t="s">
        <v>1396</v>
      </c>
      <c r="M25" s="30">
        <v>1501</v>
      </c>
      <c r="N25" s="30">
        <f t="shared" si="0"/>
        <v>15015</v>
      </c>
      <c r="O25" s="30" t="str">
        <f>IF(ISBLANK(G24),CONCATENATE(Kerinci!N25,RIGHT(Kerinci!O24,1)+1),Kerinci!O24)</f>
        <v>150155</v>
      </c>
      <c r="P25" s="30">
        <f>VLOOKUP(G25,dash_fungsional!$B$2:$E$28,4,FALSE)</f>
        <v>19</v>
      </c>
      <c r="V25" s="30">
        <f>IF(ISNA(VLOOKUP(G25,mst_jabatanstruk!$B$2:$F$8,5,FALSE)),IF(H25="selaku KF",6,7),VLOOKUP(G25,mst_jabatanstruk!$B$2:$F$8,5,FALSE))</f>
        <v>7</v>
      </c>
      <c r="W25" s="30">
        <f>VLOOKUP(E25,mst_golongan!$B$2:$D$18,3,FALSE)</f>
        <v>9</v>
      </c>
      <c r="X25" s="30">
        <f>VLOOKUP(I25,mst_pendidikan!$B$2:$F$11,5,FALSE)</f>
        <v>7</v>
      </c>
      <c r="Y25" s="30">
        <f t="shared" si="33"/>
        <v>2022</v>
      </c>
      <c r="Z25" s="30">
        <f t="shared" si="34"/>
        <v>1</v>
      </c>
      <c r="AA25" s="30">
        <f t="shared" si="35"/>
        <v>1</v>
      </c>
      <c r="AB25" s="30" t="str">
        <f t="shared" si="36"/>
        <v>2022-1-1</v>
      </c>
      <c r="AC25" s="30">
        <f t="shared" si="37"/>
        <v>1999</v>
      </c>
      <c r="AD25" s="30">
        <f t="shared" si="38"/>
        <v>8</v>
      </c>
      <c r="AE25" s="30">
        <f t="shared" si="39"/>
        <v>21</v>
      </c>
      <c r="AF25" s="30" t="str">
        <f t="shared" si="40"/>
        <v>1999-8-21</v>
      </c>
    </row>
    <row r="26" spans="1:32" ht="17.100000000000001" hidden="1" customHeight="1" x14ac:dyDescent="0.2">
      <c r="A26" s="20" t="s">
        <v>388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2"/>
      <c r="M26" s="30">
        <v>1501</v>
      </c>
      <c r="N26" s="30">
        <f t="shared" si="0"/>
        <v>15015</v>
      </c>
      <c r="O26" s="30" t="str">
        <f>IF(ISBLANK(G25),CONCATENATE(Kerinci!N26,RIGHT(Kerinci!O25,1)+1),Kerinci!O25)</f>
        <v>150155</v>
      </c>
      <c r="P26" s="30" t="e">
        <f>VLOOKUP(G26,dash_fungsional!$B$2:$E$28,4,FALSE)</f>
        <v>#N/A</v>
      </c>
      <c r="V26" s="30">
        <f>IF(ISNA(VLOOKUP(G26,mst_jabatanstruk!$B$2:$F$8,5,FALSE)),IF(H26="selaku KF",6,7),VLOOKUP(G26,mst_jabatanstruk!$B$2:$F$8,5,FALSE))</f>
        <v>7</v>
      </c>
      <c r="W26" s="30" t="e">
        <f>VLOOKUP(E26,mst_golongan!$B$2:$D$18,3,FALSE)</f>
        <v>#N/A</v>
      </c>
      <c r="X26" s="30" t="e">
        <f>VLOOKUP(I26,mst_pendidikan!$B$2:$F$11,5,FALSE)</f>
        <v>#N/A</v>
      </c>
    </row>
    <row r="27" spans="1:32" ht="17.100000000000001" customHeight="1" x14ac:dyDescent="0.2">
      <c r="A27" s="31">
        <v>17</v>
      </c>
      <c r="B27" s="32" t="s">
        <v>389</v>
      </c>
      <c r="C27" s="41" t="s">
        <v>390</v>
      </c>
      <c r="D27" s="33" t="s">
        <v>391</v>
      </c>
      <c r="E27" s="33" t="s">
        <v>168</v>
      </c>
      <c r="F27" s="34" t="s">
        <v>1353</v>
      </c>
      <c r="G27" s="48" t="s">
        <v>232</v>
      </c>
      <c r="H27" s="26" t="s">
        <v>1348</v>
      </c>
      <c r="I27" s="26" t="s">
        <v>248</v>
      </c>
      <c r="J27" s="39" t="s">
        <v>385</v>
      </c>
      <c r="K27" s="39" t="s">
        <v>344</v>
      </c>
      <c r="L27" s="35" t="s">
        <v>1397</v>
      </c>
      <c r="M27" s="30">
        <v>1501</v>
      </c>
      <c r="N27" s="30">
        <f t="shared" si="0"/>
        <v>15016</v>
      </c>
      <c r="O27" s="30" t="str">
        <f>IF(ISBLANK(G26),CONCATENATE(Kerinci!N27,RIGHT(Kerinci!O26,1)+1),Kerinci!O26)</f>
        <v>150166</v>
      </c>
      <c r="P27" s="30">
        <f>VLOOKUP(G27,dash_fungsional!$B$2:$E$28,4,FALSE)</f>
        <v>15</v>
      </c>
      <c r="V27" s="30">
        <f>IF(ISNA(VLOOKUP(G27,mst_jabatanstruk!$B$2:$F$8,5,FALSE)),IF(H27="selaku KF",6,7),VLOOKUP(G27,mst_jabatanstruk!$B$2:$F$8,5,FALSE))</f>
        <v>6</v>
      </c>
      <c r="W27" s="30">
        <f>VLOOKUP(E27,mst_golongan!$B$2:$D$18,3,FALSE)</f>
        <v>12</v>
      </c>
      <c r="X27" s="30">
        <f>VLOOKUP(I27,mst_pendidikan!$B$2:$F$11,5,FALSE)</f>
        <v>7</v>
      </c>
      <c r="Y27" s="30">
        <f t="shared" ref="Y27:Y28" si="41">YEAR(F27)</f>
        <v>2017</v>
      </c>
      <c r="Z27" s="30">
        <f t="shared" ref="Z27:Z28" si="42">MONTH(F27)</f>
        <v>10</v>
      </c>
      <c r="AA27" s="30">
        <f t="shared" ref="AA27:AA28" si="43">DAY(F27)</f>
        <v>1</v>
      </c>
      <c r="AB27" s="30" t="str">
        <f t="shared" ref="AB27:AB28" si="44">CONCATENATE(Y27,"-",Z27,"-",AA27)</f>
        <v>2017-10-1</v>
      </c>
      <c r="AC27" s="30">
        <f t="shared" ref="AC27:AC28" si="45">YEAR(L27)</f>
        <v>1983</v>
      </c>
      <c r="AD27" s="30">
        <f t="shared" ref="AD27:AD28" si="46">MONTH(L27)</f>
        <v>11</v>
      </c>
      <c r="AE27" s="30">
        <f t="shared" ref="AE27:AE28" si="47">DAY(L27)</f>
        <v>7</v>
      </c>
      <c r="AF27" s="30" t="str">
        <f t="shared" ref="AF27:AF28" si="48">CONCATENATE(AC27,"-",AD27,"-",AE27)</f>
        <v>1983-11-7</v>
      </c>
    </row>
    <row r="28" spans="1:32" ht="17.100000000000001" customHeight="1" x14ac:dyDescent="0.2">
      <c r="A28" s="31">
        <v>18</v>
      </c>
      <c r="B28" s="32" t="s">
        <v>393</v>
      </c>
      <c r="C28" s="41" t="s">
        <v>394</v>
      </c>
      <c r="D28" s="33" t="s">
        <v>395</v>
      </c>
      <c r="E28" s="33" t="s">
        <v>166</v>
      </c>
      <c r="F28" s="34" t="s">
        <v>1356</v>
      </c>
      <c r="G28" s="43" t="s">
        <v>179</v>
      </c>
      <c r="H28" s="26"/>
      <c r="I28" s="26" t="s">
        <v>248</v>
      </c>
      <c r="J28" s="39" t="s">
        <v>396</v>
      </c>
      <c r="K28" s="39" t="s">
        <v>344</v>
      </c>
      <c r="L28" s="35" t="s">
        <v>1398</v>
      </c>
      <c r="M28" s="30">
        <v>1501</v>
      </c>
      <c r="N28" s="30">
        <f t="shared" si="0"/>
        <v>15016</v>
      </c>
      <c r="O28" s="30" t="str">
        <f>IF(ISBLANK(G27),CONCATENATE(Kerinci!N28,RIGHT(Kerinci!O27,1)+1),Kerinci!O27)</f>
        <v>150166</v>
      </c>
      <c r="P28" s="30">
        <f>VLOOKUP(G28,dash_fungsional!$B$2:$E$28,4,FALSE)</f>
        <v>6</v>
      </c>
      <c r="V28" s="30">
        <f>IF(ISNA(VLOOKUP(G28,mst_jabatanstruk!$B$2:$F$8,5,FALSE)),IF(H28="selaku KF",6,7),VLOOKUP(G28,mst_jabatanstruk!$B$2:$F$8,5,FALSE))</f>
        <v>7</v>
      </c>
      <c r="W28" s="30">
        <f>VLOOKUP(E28,mst_golongan!$B$2:$D$18,3,FALSE)</f>
        <v>9</v>
      </c>
      <c r="X28" s="30">
        <f>VLOOKUP(I28,mst_pendidikan!$B$2:$F$11,5,FALSE)</f>
        <v>7</v>
      </c>
      <c r="Y28" s="30">
        <f t="shared" si="41"/>
        <v>2021</v>
      </c>
      <c r="Z28" s="30">
        <f t="shared" si="42"/>
        <v>4</v>
      </c>
      <c r="AA28" s="30">
        <f t="shared" si="43"/>
        <v>1</v>
      </c>
      <c r="AB28" s="30" t="str">
        <f t="shared" si="44"/>
        <v>2021-4-1</v>
      </c>
      <c r="AC28" s="30">
        <f t="shared" si="45"/>
        <v>1999</v>
      </c>
      <c r="AD28" s="30">
        <f t="shared" si="46"/>
        <v>9</v>
      </c>
      <c r="AE28" s="30">
        <f t="shared" si="47"/>
        <v>4</v>
      </c>
      <c r="AF28" s="30" t="str">
        <f t="shared" si="48"/>
        <v>1999-9-4</v>
      </c>
    </row>
    <row r="29" spans="1:32" ht="17.100000000000001" hidden="1" customHeight="1" x14ac:dyDescent="0.2">
      <c r="A29" s="20" t="s">
        <v>397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2"/>
      <c r="M29" s="30">
        <v>1501</v>
      </c>
      <c r="N29" s="30">
        <f t="shared" si="0"/>
        <v>15016</v>
      </c>
      <c r="O29" s="30" t="str">
        <f>IF(ISBLANK(G28),CONCATENATE(Kerinci!N29,RIGHT(Kerinci!O28,1)+1),Kerinci!O28)</f>
        <v>150166</v>
      </c>
      <c r="P29" s="30" t="e">
        <f>VLOOKUP(G29,dash_fungsional!$B$2:$E$28,4,FALSE)</f>
        <v>#N/A</v>
      </c>
      <c r="V29" s="30">
        <f>IF(ISNA(VLOOKUP(G29,mst_jabatanstruk!$B$2:$F$8,5,FALSE)),IF(H29="selaku KF",6,7),VLOOKUP(G29,mst_jabatanstruk!$B$2:$F$8,5,FALSE))</f>
        <v>7</v>
      </c>
      <c r="W29" s="30" t="e">
        <f>VLOOKUP(E29,mst_golongan!$B$2:$D$18,3,FALSE)</f>
        <v>#N/A</v>
      </c>
      <c r="X29" s="30" t="e">
        <f>VLOOKUP(I29,mst_pendidikan!$B$2:$F$11,5,FALSE)</f>
        <v>#N/A</v>
      </c>
    </row>
    <row r="30" spans="1:32" ht="17.100000000000001" customHeight="1" x14ac:dyDescent="0.2">
      <c r="A30" s="31">
        <v>19</v>
      </c>
      <c r="B30" s="24" t="s">
        <v>398</v>
      </c>
      <c r="C30" s="52">
        <v>340052237</v>
      </c>
      <c r="D30" s="33" t="s">
        <v>399</v>
      </c>
      <c r="E30" s="33" t="s">
        <v>197</v>
      </c>
      <c r="F30" s="37" t="s">
        <v>1361</v>
      </c>
      <c r="G30" s="38" t="s">
        <v>172</v>
      </c>
      <c r="H30" s="26"/>
      <c r="I30" s="26" t="s">
        <v>251</v>
      </c>
      <c r="J30" s="39" t="s">
        <v>257</v>
      </c>
      <c r="K30" s="39" t="s">
        <v>330</v>
      </c>
      <c r="L30" s="40" t="s">
        <v>1399</v>
      </c>
      <c r="M30" s="30">
        <v>1501</v>
      </c>
      <c r="N30" s="30">
        <f t="shared" si="0"/>
        <v>15017</v>
      </c>
      <c r="O30" s="30" t="str">
        <f>IF(ISBLANK(G29),CONCATENATE(Kerinci!N30,RIGHT(Kerinci!O29,1)+1),Kerinci!O29)</f>
        <v>150177</v>
      </c>
      <c r="P30" s="30">
        <f>VLOOKUP(G30,dash_fungsional!$B$2:$E$28,4,FALSE)</f>
        <v>19</v>
      </c>
      <c r="V30" s="30">
        <f>IF(ISNA(VLOOKUP(G30,mst_jabatanstruk!$B$2:$F$8,5,FALSE)),IF(H30="selaku KF",6,7),VLOOKUP(G30,mst_jabatanstruk!$B$2:$F$8,5,FALSE))</f>
        <v>7</v>
      </c>
      <c r="W30" s="30">
        <f>VLOOKUP(E30,mst_golongan!$B$2:$D$18,3,FALSE)</f>
        <v>8</v>
      </c>
      <c r="X30" s="30">
        <f>VLOOKUP(I30,mst_pendidikan!$B$2:$F$11,5,FALSE)</f>
        <v>3</v>
      </c>
      <c r="Y30" s="30">
        <f t="shared" ref="Y30:Y34" si="49">YEAR(F30)</f>
        <v>2021</v>
      </c>
      <c r="Z30" s="30">
        <f t="shared" ref="Z30:Z34" si="50">MONTH(F30)</f>
        <v>10</v>
      </c>
      <c r="AA30" s="30">
        <f t="shared" ref="AA30:AA34" si="51">DAY(F30)</f>
        <v>1</v>
      </c>
      <c r="AB30" s="30" t="str">
        <f t="shared" ref="AB30:AB34" si="52">CONCATENATE(Y30,"-",Z30,"-",AA30)</f>
        <v>2021-10-1</v>
      </c>
      <c r="AC30" s="30">
        <f t="shared" ref="AC30:AC34" si="53">YEAR(L30)</f>
        <v>1981</v>
      </c>
      <c r="AD30" s="30">
        <f t="shared" ref="AD30:AD34" si="54">MONTH(L30)</f>
        <v>4</v>
      </c>
      <c r="AE30" s="30">
        <f t="shared" ref="AE30:AE34" si="55">DAY(L30)</f>
        <v>21</v>
      </c>
      <c r="AF30" s="30" t="str">
        <f t="shared" ref="AF30:AF34" si="56">CONCATENATE(AC30,"-",AD30,"-",AE30)</f>
        <v>1981-4-21</v>
      </c>
    </row>
    <row r="31" spans="1:32" s="32" customFormat="1" ht="17.100000000000001" customHeight="1" x14ac:dyDescent="0.2">
      <c r="A31" s="31">
        <v>20</v>
      </c>
      <c r="B31" s="44" t="s">
        <v>400</v>
      </c>
      <c r="C31" s="53" t="s">
        <v>401</v>
      </c>
      <c r="D31" s="34" t="s">
        <v>402</v>
      </c>
      <c r="E31" s="34" t="s">
        <v>165</v>
      </c>
      <c r="F31" s="46" t="s">
        <v>1363</v>
      </c>
      <c r="G31" s="48" t="s">
        <v>180</v>
      </c>
      <c r="H31" s="26"/>
      <c r="I31" s="26" t="s">
        <v>255</v>
      </c>
      <c r="J31" s="39" t="s">
        <v>385</v>
      </c>
      <c r="K31" s="39" t="s">
        <v>330</v>
      </c>
      <c r="L31" s="51" t="s">
        <v>1400</v>
      </c>
      <c r="M31" s="30">
        <v>1501</v>
      </c>
      <c r="N31" s="30">
        <f t="shared" si="0"/>
        <v>15017</v>
      </c>
      <c r="O31" s="30" t="str">
        <f>IF(ISBLANK(G30),CONCATENATE(Kerinci!N31,RIGHT(Kerinci!O30,1)+1),Kerinci!O30)</f>
        <v>150177</v>
      </c>
      <c r="P31" s="30">
        <f>VLOOKUP(G31,dash_fungsional!$B$2:$E$28,4,FALSE)</f>
        <v>4</v>
      </c>
      <c r="V31" s="30">
        <f>IF(ISNA(VLOOKUP(G31,mst_jabatanstruk!$B$2:$F$8,5,FALSE)),IF(H31="selaku KF",6,7),VLOOKUP(G31,mst_jabatanstruk!$B$2:$F$8,5,FALSE))</f>
        <v>7</v>
      </c>
      <c r="W31" s="30">
        <f>VLOOKUP(E31,mst_golongan!$B$2:$D$18,3,FALSE)</f>
        <v>10</v>
      </c>
      <c r="X31" s="30">
        <f>VLOOKUP(I31,mst_pendidikan!$B$2:$F$11,5,FALSE)</f>
        <v>6</v>
      </c>
      <c r="Y31" s="30">
        <f t="shared" si="49"/>
        <v>2020</v>
      </c>
      <c r="Z31" s="30">
        <f t="shared" si="50"/>
        <v>4</v>
      </c>
      <c r="AA31" s="30">
        <f t="shared" si="51"/>
        <v>1</v>
      </c>
      <c r="AB31" s="30" t="str">
        <f t="shared" si="52"/>
        <v>2020-4-1</v>
      </c>
      <c r="AC31" s="30">
        <f t="shared" si="53"/>
        <v>1976</v>
      </c>
      <c r="AD31" s="30">
        <f t="shared" si="54"/>
        <v>8</v>
      </c>
      <c r="AE31" s="30">
        <f t="shared" si="55"/>
        <v>11</v>
      </c>
      <c r="AF31" s="30" t="str">
        <f t="shared" si="56"/>
        <v>1976-8-11</v>
      </c>
    </row>
    <row r="32" spans="1:32" ht="17.100000000000001" customHeight="1" x14ac:dyDescent="0.2">
      <c r="A32" s="31">
        <v>21</v>
      </c>
      <c r="B32" s="24" t="s">
        <v>404</v>
      </c>
      <c r="C32" s="36">
        <v>340052015</v>
      </c>
      <c r="D32" s="33" t="s">
        <v>405</v>
      </c>
      <c r="E32" s="33" t="s">
        <v>165</v>
      </c>
      <c r="F32" s="37" t="s">
        <v>1364</v>
      </c>
      <c r="G32" s="48" t="s">
        <v>180</v>
      </c>
      <c r="H32" s="26"/>
      <c r="I32" s="26" t="s">
        <v>249</v>
      </c>
      <c r="J32" s="39" t="s">
        <v>396</v>
      </c>
      <c r="K32" s="39" t="s">
        <v>330</v>
      </c>
      <c r="L32" s="40" t="s">
        <v>1401</v>
      </c>
      <c r="M32" s="30">
        <v>1501</v>
      </c>
      <c r="N32" s="30">
        <f t="shared" si="0"/>
        <v>15017</v>
      </c>
      <c r="O32" s="30" t="str">
        <f>IF(ISBLANK(G31),CONCATENATE(Kerinci!N32,RIGHT(Kerinci!O31,1)+1),Kerinci!O31)</f>
        <v>150177</v>
      </c>
      <c r="P32" s="30">
        <f>VLOOKUP(G32,dash_fungsional!$B$2:$E$28,4,FALSE)</f>
        <v>4</v>
      </c>
      <c r="V32" s="30">
        <f>IF(ISNA(VLOOKUP(G32,mst_jabatanstruk!$B$2:$F$8,5,FALSE)),IF(H32="selaku KF",6,7),VLOOKUP(G32,mst_jabatanstruk!$B$2:$F$8,5,FALSE))</f>
        <v>7</v>
      </c>
      <c r="W32" s="30">
        <f>VLOOKUP(E32,mst_golongan!$B$2:$D$18,3,FALSE)</f>
        <v>10</v>
      </c>
      <c r="X32" s="30">
        <f>VLOOKUP(I32,mst_pendidikan!$B$2:$F$11,5,FALSE)</f>
        <v>8</v>
      </c>
      <c r="Y32" s="30">
        <f t="shared" si="49"/>
        <v>2022</v>
      </c>
      <c r="Z32" s="30">
        <f t="shared" si="50"/>
        <v>4</v>
      </c>
      <c r="AA32" s="30">
        <f t="shared" si="51"/>
        <v>1</v>
      </c>
      <c r="AB32" s="30" t="str">
        <f t="shared" si="52"/>
        <v>2022-4-1</v>
      </c>
      <c r="AC32" s="30">
        <f t="shared" si="53"/>
        <v>1982</v>
      </c>
      <c r="AD32" s="30">
        <f t="shared" si="54"/>
        <v>8</v>
      </c>
      <c r="AE32" s="30">
        <f t="shared" si="55"/>
        <v>18</v>
      </c>
      <c r="AF32" s="30" t="str">
        <f t="shared" si="56"/>
        <v>1982-8-18</v>
      </c>
    </row>
    <row r="33" spans="1:32" s="32" customFormat="1" ht="17.100000000000001" customHeight="1" x14ac:dyDescent="0.2">
      <c r="A33" s="31">
        <v>22</v>
      </c>
      <c r="B33" s="44" t="s">
        <v>407</v>
      </c>
      <c r="C33" s="53" t="s">
        <v>408</v>
      </c>
      <c r="D33" s="34" t="s">
        <v>409</v>
      </c>
      <c r="E33" s="34" t="s">
        <v>165</v>
      </c>
      <c r="F33" s="37" t="s">
        <v>1364</v>
      </c>
      <c r="G33" s="48" t="s">
        <v>180</v>
      </c>
      <c r="H33" s="26"/>
      <c r="I33" s="26" t="s">
        <v>249</v>
      </c>
      <c r="J33" s="39" t="s">
        <v>262</v>
      </c>
      <c r="K33" s="39" t="s">
        <v>330</v>
      </c>
      <c r="L33" s="51" t="s">
        <v>1402</v>
      </c>
      <c r="M33" s="30">
        <v>1501</v>
      </c>
      <c r="N33" s="30">
        <f t="shared" si="0"/>
        <v>15017</v>
      </c>
      <c r="O33" s="30" t="str">
        <f>IF(ISBLANK(G32),CONCATENATE(Kerinci!N33,RIGHT(Kerinci!O32,1)+1),Kerinci!O32)</f>
        <v>150177</v>
      </c>
      <c r="P33" s="30">
        <f>VLOOKUP(G33,dash_fungsional!$B$2:$E$28,4,FALSE)</f>
        <v>4</v>
      </c>
      <c r="V33" s="30">
        <f>IF(ISNA(VLOOKUP(G33,mst_jabatanstruk!$B$2:$F$8,5,FALSE)),IF(H33="selaku KF",6,7),VLOOKUP(G33,mst_jabatanstruk!$B$2:$F$8,5,FALSE))</f>
        <v>7</v>
      </c>
      <c r="W33" s="30">
        <f>VLOOKUP(E33,mst_golongan!$B$2:$D$18,3,FALSE)</f>
        <v>10</v>
      </c>
      <c r="X33" s="30">
        <f>VLOOKUP(I33,mst_pendidikan!$B$2:$F$11,5,FALSE)</f>
        <v>8</v>
      </c>
      <c r="Y33" s="30">
        <f t="shared" si="49"/>
        <v>2022</v>
      </c>
      <c r="Z33" s="30">
        <f t="shared" si="50"/>
        <v>4</v>
      </c>
      <c r="AA33" s="30">
        <f t="shared" si="51"/>
        <v>1</v>
      </c>
      <c r="AB33" s="30" t="str">
        <f t="shared" si="52"/>
        <v>2022-4-1</v>
      </c>
      <c r="AC33" s="30">
        <f t="shared" si="53"/>
        <v>1968</v>
      </c>
      <c r="AD33" s="30">
        <f t="shared" si="54"/>
        <v>6</v>
      </c>
      <c r="AE33" s="30">
        <f t="shared" si="55"/>
        <v>11</v>
      </c>
      <c r="AF33" s="30" t="str">
        <f t="shared" si="56"/>
        <v>1968-6-11</v>
      </c>
    </row>
    <row r="34" spans="1:32" ht="17.100000000000001" customHeight="1" x14ac:dyDescent="0.2">
      <c r="A34" s="31">
        <v>23</v>
      </c>
      <c r="B34" s="32" t="s">
        <v>411</v>
      </c>
      <c r="C34" s="41">
        <v>340056846</v>
      </c>
      <c r="D34" s="33" t="s">
        <v>412</v>
      </c>
      <c r="E34" s="33" t="s">
        <v>167</v>
      </c>
      <c r="F34" s="34" t="s">
        <v>1365</v>
      </c>
      <c r="G34" s="42" t="s">
        <v>414</v>
      </c>
      <c r="H34" s="10"/>
      <c r="I34" s="26" t="s">
        <v>248</v>
      </c>
      <c r="J34" s="39" t="s">
        <v>261</v>
      </c>
      <c r="K34" s="39" t="s">
        <v>330</v>
      </c>
      <c r="L34" s="35" t="s">
        <v>1403</v>
      </c>
      <c r="M34" s="30">
        <v>1501</v>
      </c>
      <c r="N34" s="30">
        <f t="shared" ref="N34" si="57">IF(ISBLANK(G33),N33+1,N33)</f>
        <v>15017</v>
      </c>
      <c r="O34" s="30" t="str">
        <f>IF(ISBLANK(G33),CONCATENATE(Kerinci!N34,RIGHT(Kerinci!O33,1)+1),Kerinci!O33)</f>
        <v>150177</v>
      </c>
      <c r="P34" s="30">
        <v>28</v>
      </c>
      <c r="V34" s="30">
        <f>IF(ISNA(VLOOKUP(G34,mst_jabatanstruk!$B$2:$F$8,5,FALSE)),IF(H34="selaku KF",6,7),VLOOKUP(G34,mst_jabatanstruk!$B$2:$F$8,5,FALSE))</f>
        <v>7</v>
      </c>
      <c r="W34" s="30">
        <f>VLOOKUP(E34,mst_golongan!$B$2:$D$18,3,FALSE)</f>
        <v>11</v>
      </c>
      <c r="X34" s="30">
        <f>VLOOKUP(I34,mst_pendidikan!$B$2:$F$11,5,FALSE)</f>
        <v>7</v>
      </c>
      <c r="Y34" s="30">
        <f t="shared" si="49"/>
        <v>2020</v>
      </c>
      <c r="Z34" s="30">
        <f t="shared" si="50"/>
        <v>10</v>
      </c>
      <c r="AA34" s="30">
        <f t="shared" si="51"/>
        <v>1</v>
      </c>
      <c r="AB34" s="30" t="str">
        <f t="shared" si="52"/>
        <v>2020-10-1</v>
      </c>
      <c r="AC34" s="30">
        <f t="shared" si="53"/>
        <v>1992</v>
      </c>
      <c r="AD34" s="30">
        <f t="shared" si="54"/>
        <v>1</v>
      </c>
      <c r="AE34" s="30">
        <f t="shared" si="55"/>
        <v>1</v>
      </c>
      <c r="AF34" s="30" t="str">
        <f t="shared" si="56"/>
        <v>1992-1-1</v>
      </c>
    </row>
    <row r="35" spans="1:32" ht="17.100000000000001" hidden="1" customHeight="1" x14ac:dyDescent="0.2">
      <c r="A35" s="321" t="s">
        <v>418</v>
      </c>
      <c r="B35" s="322"/>
      <c r="C35" s="322"/>
      <c r="D35" s="74"/>
      <c r="E35" s="75"/>
      <c r="F35" s="76"/>
      <c r="G35" s="75"/>
      <c r="H35" s="76"/>
      <c r="I35" s="76"/>
      <c r="J35" s="76"/>
      <c r="K35" s="77"/>
      <c r="V35" s="30">
        <f>IF(ISNA(VLOOKUP(G35,mst_jabatanstruk!$B$2:$F$8,5,FALSE)),IF(H35="selaku KF",6,7),VLOOKUP(G35,mst_jabatanstruk!$B$2:$F$8,5,FALSE))</f>
        <v>7</v>
      </c>
    </row>
    <row r="36" spans="1:32" ht="17.100000000000001" customHeight="1" x14ac:dyDescent="0.2">
      <c r="A36" s="26">
        <v>1</v>
      </c>
      <c r="B36" s="78" t="s">
        <v>419</v>
      </c>
      <c r="C36" s="79" t="s">
        <v>420</v>
      </c>
      <c r="D36" s="26" t="s">
        <v>421</v>
      </c>
      <c r="E36" s="26" t="s">
        <v>164</v>
      </c>
      <c r="F36" s="39" t="s">
        <v>422</v>
      </c>
      <c r="G36" s="42" t="s">
        <v>329</v>
      </c>
      <c r="H36" s="26"/>
      <c r="I36" s="26" t="s">
        <v>249</v>
      </c>
      <c r="J36" s="39" t="s">
        <v>252</v>
      </c>
      <c r="K36" s="39" t="s">
        <v>330</v>
      </c>
      <c r="L36" s="29" t="s">
        <v>1404</v>
      </c>
      <c r="M36" s="10">
        <v>1502</v>
      </c>
      <c r="N36" s="10">
        <v>15020</v>
      </c>
      <c r="O36" s="10">
        <v>150200</v>
      </c>
      <c r="P36" s="30">
        <v>1</v>
      </c>
      <c r="Q36" s="30"/>
      <c r="R36" s="30"/>
      <c r="S36" s="30"/>
      <c r="T36" s="30"/>
      <c r="U36" s="30"/>
      <c r="V36" s="30">
        <f>IF(ISNA(VLOOKUP(G36,mst_jabatanstruk!$B$2:$F$8,5,FALSE)),IF(H36="selaku KF",6,7),VLOOKUP(G36,mst_jabatanstruk!$B$2:$F$8,5,FALSE))</f>
        <v>2</v>
      </c>
      <c r="W36" s="30">
        <f>VLOOKUP(E36,mst_golongan!$B$2:$D$18,3,FALSE)</f>
        <v>14</v>
      </c>
      <c r="X36" s="30">
        <f>VLOOKUP(I36,mst_pendidikan!$B$2:$F$11,5,FALSE)</f>
        <v>8</v>
      </c>
      <c r="Y36" s="30">
        <f>YEAR(F36)</f>
        <v>2017</v>
      </c>
      <c r="Z36" s="30">
        <f>MONTH(F36)</f>
        <v>4</v>
      </c>
      <c r="AA36" s="30">
        <f>DAY(F36)</f>
        <v>1</v>
      </c>
      <c r="AB36" s="30" t="str">
        <f>CONCATENATE(Y36,"-",Z36,"-",AA36)</f>
        <v>2017-4-1</v>
      </c>
      <c r="AC36" s="30">
        <f>YEAR(L36)</f>
        <v>1965</v>
      </c>
      <c r="AD36" s="30">
        <f>MONTH(L36)</f>
        <v>2</v>
      </c>
      <c r="AE36" s="30">
        <f>DAY(L36)</f>
        <v>25</v>
      </c>
      <c r="AF36" s="30" t="str">
        <f>CONCATENATE(AC36,"-",AD36,"-",AE36)</f>
        <v>1965-2-25</v>
      </c>
    </row>
    <row r="37" spans="1:32" ht="17.100000000000001" hidden="1" customHeight="1" x14ac:dyDescent="0.2">
      <c r="A37" s="305" t="s">
        <v>331</v>
      </c>
      <c r="B37" s="306"/>
      <c r="C37" s="306"/>
      <c r="D37" s="80"/>
      <c r="E37" s="26"/>
      <c r="F37" s="39"/>
      <c r="G37" s="78"/>
      <c r="H37" s="26"/>
      <c r="I37" s="26"/>
      <c r="J37" s="26"/>
      <c r="K37" s="26"/>
      <c r="L37" s="29"/>
      <c r="M37" s="30">
        <v>1502</v>
      </c>
      <c r="N37" s="30">
        <f>IF(ISBLANK(G36),N36+1,N36)</f>
        <v>15020</v>
      </c>
      <c r="O37" s="30">
        <f>IF(ISBLANK(G36),CONCATENATE(Kerinci!N37,RIGHT(Kerinci!O36,1)+1),Kerinci!O36)</f>
        <v>150200</v>
      </c>
      <c r="P37" s="30" t="e">
        <f>VLOOKUP(G37,dash_fungsional!$B$2:$E$28,4,FALSE)</f>
        <v>#N/A</v>
      </c>
      <c r="V37" s="30">
        <f>IF(ISNA(VLOOKUP(G37,mst_jabatanstruk!$B$2:$F$8,5,FALSE)),IF(H37="selaku KF",6,7),VLOOKUP(G37,mst_jabatanstruk!$B$2:$F$8,5,FALSE))</f>
        <v>7</v>
      </c>
      <c r="W37" s="30" t="e">
        <f>VLOOKUP(E37,mst_golongan!$B$2:$D$18,3,FALSE)</f>
        <v>#N/A</v>
      </c>
      <c r="X37" s="30" t="e">
        <f>VLOOKUP(I37,mst_pendidikan!$B$2:$F$11,5,FALSE)</f>
        <v>#N/A</v>
      </c>
    </row>
    <row r="38" spans="1:32" ht="17.100000000000001" customHeight="1" x14ac:dyDescent="0.2">
      <c r="A38" s="81">
        <v>2</v>
      </c>
      <c r="B38" s="82" t="s">
        <v>424</v>
      </c>
      <c r="C38" s="83" t="s">
        <v>425</v>
      </c>
      <c r="D38" s="34" t="s">
        <v>426</v>
      </c>
      <c r="E38" s="33" t="s">
        <v>168</v>
      </c>
      <c r="F38" s="41" t="s">
        <v>376</v>
      </c>
      <c r="G38" s="24" t="s">
        <v>335</v>
      </c>
      <c r="H38" s="54"/>
      <c r="I38" s="54" t="s">
        <v>249</v>
      </c>
      <c r="J38" s="33">
        <v>2006</v>
      </c>
      <c r="K38" s="54" t="s">
        <v>330</v>
      </c>
      <c r="L38" s="51" t="s">
        <v>1405</v>
      </c>
      <c r="M38" s="10">
        <v>1502</v>
      </c>
      <c r="N38" s="30">
        <f t="shared" ref="N38:N42" si="58">IF(ISBLANK(G37),N37+1,N37)</f>
        <v>15021</v>
      </c>
      <c r="O38" s="30" t="str">
        <f>IF(ISBLANK(G37),CONCATENATE(Kerinci!N38,RIGHT(Kerinci!O37,1)+1),Kerinci!O37)</f>
        <v>150211</v>
      </c>
      <c r="P38" s="30">
        <v>1</v>
      </c>
      <c r="V38" s="30">
        <f>IF(ISNA(VLOOKUP(G38,mst_jabatanstruk!$B$2:$F$8,5,FALSE)),IF(H38="selaku KF",6,7),VLOOKUP(G38,mst_jabatanstruk!$B$2:$F$8,5,FALSE))</f>
        <v>4</v>
      </c>
      <c r="W38" s="30">
        <f>VLOOKUP(E38,mst_golongan!$B$2:$D$18,3,FALSE)</f>
        <v>12</v>
      </c>
      <c r="X38" s="30">
        <f>VLOOKUP(I38,mst_pendidikan!$B$2:$F$11,5,FALSE)</f>
        <v>8</v>
      </c>
      <c r="Y38" s="30">
        <f t="shared" ref="Y38:Y41" si="59">YEAR(F38)</f>
        <v>2021</v>
      </c>
      <c r="Z38" s="30">
        <f t="shared" ref="Z38:Z41" si="60">MONTH(F38)</f>
        <v>10</v>
      </c>
      <c r="AA38" s="30">
        <f t="shared" ref="AA38:AA41" si="61">DAY(F38)</f>
        <v>1</v>
      </c>
      <c r="AB38" s="30" t="str">
        <f t="shared" ref="AB38:AB41" si="62">CONCATENATE(Y38,"-",Z38,"-",AA38)</f>
        <v>2021-10-1</v>
      </c>
      <c r="AC38" s="30">
        <f t="shared" ref="AC38:AC41" si="63">YEAR(L38)</f>
        <v>1983</v>
      </c>
      <c r="AD38" s="30">
        <f t="shared" ref="AD38:AD41" si="64">MONTH(L38)</f>
        <v>5</v>
      </c>
      <c r="AE38" s="30">
        <f t="shared" ref="AE38:AE41" si="65">DAY(L38)</f>
        <v>7</v>
      </c>
      <c r="AF38" s="30" t="str">
        <f t="shared" ref="AF38:AF41" si="66">CONCATENATE(AC38,"-",AD38,"-",AE38)</f>
        <v>1983-5-7</v>
      </c>
    </row>
    <row r="39" spans="1:32" ht="17.100000000000001" customHeight="1" x14ac:dyDescent="0.2">
      <c r="A39" s="84">
        <v>3</v>
      </c>
      <c r="B39" s="85" t="s">
        <v>428</v>
      </c>
      <c r="C39" s="26">
        <v>340017680</v>
      </c>
      <c r="D39" s="26" t="s">
        <v>429</v>
      </c>
      <c r="E39" s="26" t="s">
        <v>167</v>
      </c>
      <c r="F39" s="27" t="s">
        <v>354</v>
      </c>
      <c r="G39" s="78" t="s">
        <v>172</v>
      </c>
      <c r="H39" s="26"/>
      <c r="I39" s="26" t="s">
        <v>255</v>
      </c>
      <c r="J39" s="26">
        <v>2001</v>
      </c>
      <c r="K39" s="26" t="s">
        <v>344</v>
      </c>
      <c r="L39" s="29" t="s">
        <v>1406</v>
      </c>
      <c r="M39" s="30">
        <v>1502</v>
      </c>
      <c r="N39" s="30">
        <f t="shared" si="58"/>
        <v>15021</v>
      </c>
      <c r="O39" s="30" t="str">
        <f>IF(ISBLANK(G38),CONCATENATE(Kerinci!N39,RIGHT(Kerinci!O38,1)+1),Kerinci!O38)</f>
        <v>150211</v>
      </c>
      <c r="P39" s="30">
        <f>VLOOKUP(G39,dash_fungsional!$B$2:$E$28,4,FALSE)</f>
        <v>19</v>
      </c>
      <c r="V39" s="30">
        <f>IF(ISNA(VLOOKUP(G39,mst_jabatanstruk!$B$2:$F$8,5,FALSE)),IF(H39="selaku KF",6,7),VLOOKUP(G39,mst_jabatanstruk!$B$2:$F$8,5,FALSE))</f>
        <v>7</v>
      </c>
      <c r="W39" s="30">
        <f>VLOOKUP(E39,mst_golongan!$B$2:$D$18,3,FALSE)</f>
        <v>11</v>
      </c>
      <c r="X39" s="30">
        <f>VLOOKUP(I39,mst_pendidikan!$B$2:$F$11,5,FALSE)</f>
        <v>6</v>
      </c>
      <c r="Y39" s="30">
        <f t="shared" si="59"/>
        <v>2021</v>
      </c>
      <c r="Z39" s="30">
        <f t="shared" si="60"/>
        <v>4</v>
      </c>
      <c r="AA39" s="30">
        <f t="shared" si="61"/>
        <v>1</v>
      </c>
      <c r="AB39" s="30" t="str">
        <f t="shared" si="62"/>
        <v>2021-4-1</v>
      </c>
      <c r="AC39" s="30">
        <f t="shared" si="63"/>
        <v>1979</v>
      </c>
      <c r="AD39" s="30">
        <f t="shared" si="64"/>
        <v>7</v>
      </c>
      <c r="AE39" s="30">
        <f t="shared" si="65"/>
        <v>4</v>
      </c>
      <c r="AF39" s="30" t="str">
        <f t="shared" si="66"/>
        <v>1979-7-4</v>
      </c>
    </row>
    <row r="40" spans="1:32" ht="17.100000000000001" customHeight="1" x14ac:dyDescent="0.2">
      <c r="A40" s="84">
        <v>4</v>
      </c>
      <c r="B40" s="78" t="s">
        <v>431</v>
      </c>
      <c r="C40" s="2">
        <v>340056664</v>
      </c>
      <c r="D40" s="26" t="s">
        <v>432</v>
      </c>
      <c r="E40" s="26" t="s">
        <v>194</v>
      </c>
      <c r="F40" s="39" t="s">
        <v>380</v>
      </c>
      <c r="G40" s="28" t="s">
        <v>172</v>
      </c>
      <c r="H40" s="26"/>
      <c r="I40" s="26" t="s">
        <v>251</v>
      </c>
      <c r="J40" s="26">
        <v>1999</v>
      </c>
      <c r="K40" s="26" t="s">
        <v>330</v>
      </c>
      <c r="L40" s="29" t="s">
        <v>1407</v>
      </c>
      <c r="M40" s="10">
        <v>1502</v>
      </c>
      <c r="N40" s="30">
        <f t="shared" si="58"/>
        <v>15021</v>
      </c>
      <c r="O40" s="30" t="str">
        <f>IF(ISBLANK(G39),CONCATENATE(Kerinci!N40,RIGHT(Kerinci!O39,1)+1),Kerinci!O39)</f>
        <v>150211</v>
      </c>
      <c r="P40" s="30">
        <f>VLOOKUP(G40,dash_fungsional!$B$2:$E$28,4,FALSE)</f>
        <v>19</v>
      </c>
      <c r="V40" s="30">
        <f>IF(ISNA(VLOOKUP(G40,mst_jabatanstruk!$B$2:$F$8,5,FALSE)),IF(H40="selaku KF",6,7),VLOOKUP(G40,mst_jabatanstruk!$B$2:$F$8,5,FALSE))</f>
        <v>7</v>
      </c>
      <c r="W40" s="30">
        <f>VLOOKUP(E40,mst_golongan!$B$2:$D$18,3,FALSE)</f>
        <v>6</v>
      </c>
      <c r="X40" s="30">
        <f>VLOOKUP(I40,mst_pendidikan!$B$2:$F$11,5,FALSE)</f>
        <v>3</v>
      </c>
      <c r="Y40" s="30">
        <f t="shared" si="59"/>
        <v>2018</v>
      </c>
      <c r="Z40" s="30">
        <f t="shared" si="60"/>
        <v>10</v>
      </c>
      <c r="AA40" s="30">
        <f t="shared" si="61"/>
        <v>1</v>
      </c>
      <c r="AB40" s="30" t="str">
        <f t="shared" si="62"/>
        <v>2018-10-1</v>
      </c>
      <c r="AC40" s="30">
        <f t="shared" si="63"/>
        <v>1979</v>
      </c>
      <c r="AD40" s="30">
        <f t="shared" si="64"/>
        <v>5</v>
      </c>
      <c r="AE40" s="30">
        <f t="shared" si="65"/>
        <v>12</v>
      </c>
      <c r="AF40" s="30" t="str">
        <f t="shared" si="66"/>
        <v>1979-5-12</v>
      </c>
    </row>
    <row r="41" spans="1:32" ht="17.100000000000001" customHeight="1" x14ac:dyDescent="0.2">
      <c r="A41" s="26">
        <v>5</v>
      </c>
      <c r="B41" s="85" t="s">
        <v>434</v>
      </c>
      <c r="C41" s="26">
        <v>340019331</v>
      </c>
      <c r="D41" s="26" t="s">
        <v>435</v>
      </c>
      <c r="E41" s="26" t="s">
        <v>197</v>
      </c>
      <c r="F41" s="27" t="s">
        <v>403</v>
      </c>
      <c r="G41" s="78" t="s">
        <v>172</v>
      </c>
      <c r="H41" s="26"/>
      <c r="I41" s="26" t="s">
        <v>251</v>
      </c>
      <c r="J41" s="26">
        <v>1998</v>
      </c>
      <c r="K41" s="26" t="s">
        <v>344</v>
      </c>
      <c r="L41" s="86" t="s">
        <v>1408</v>
      </c>
      <c r="M41" s="30">
        <v>1502</v>
      </c>
      <c r="N41" s="30">
        <f t="shared" si="58"/>
        <v>15021</v>
      </c>
      <c r="O41" s="30" t="str">
        <f>IF(ISBLANK(G40),CONCATENATE(Kerinci!N41,RIGHT(Kerinci!O40,1)+1),Kerinci!O40)</f>
        <v>150211</v>
      </c>
      <c r="P41" s="30">
        <f>VLOOKUP(G41,dash_fungsional!$B$2:$E$28,4,FALSE)</f>
        <v>19</v>
      </c>
      <c r="V41" s="30">
        <f>IF(ISNA(VLOOKUP(G41,mst_jabatanstruk!$B$2:$F$8,5,FALSE)),IF(H41="selaku KF",6,7),VLOOKUP(G41,mst_jabatanstruk!$B$2:$F$8,5,FALSE))</f>
        <v>7</v>
      </c>
      <c r="W41" s="30">
        <f>VLOOKUP(E41,mst_golongan!$B$2:$D$18,3,FALSE)</f>
        <v>8</v>
      </c>
      <c r="X41" s="30">
        <f>VLOOKUP(I41,mst_pendidikan!$B$2:$F$11,5,FALSE)</f>
        <v>3</v>
      </c>
      <c r="Y41" s="30">
        <f t="shared" si="59"/>
        <v>2020</v>
      </c>
      <c r="Z41" s="30">
        <f t="shared" si="60"/>
        <v>4</v>
      </c>
      <c r="AA41" s="30">
        <f t="shared" si="61"/>
        <v>1</v>
      </c>
      <c r="AB41" s="30" t="str">
        <f t="shared" si="62"/>
        <v>2020-4-1</v>
      </c>
      <c r="AC41" s="30">
        <f t="shared" si="63"/>
        <v>1979</v>
      </c>
      <c r="AD41" s="30">
        <f t="shared" si="64"/>
        <v>10</v>
      </c>
      <c r="AE41" s="30">
        <f t="shared" si="65"/>
        <v>18</v>
      </c>
      <c r="AF41" s="30" t="str">
        <f t="shared" si="66"/>
        <v>1979-10-18</v>
      </c>
    </row>
    <row r="42" spans="1:32" ht="17.100000000000001" hidden="1" customHeight="1" x14ac:dyDescent="0.2">
      <c r="A42" s="305" t="s">
        <v>282</v>
      </c>
      <c r="B42" s="306"/>
      <c r="C42" s="306"/>
      <c r="D42" s="80"/>
      <c r="E42" s="26"/>
      <c r="F42" s="39"/>
      <c r="G42" s="78"/>
      <c r="H42" s="26"/>
      <c r="I42" s="26"/>
      <c r="J42" s="26"/>
      <c r="K42" s="26"/>
      <c r="L42" s="29"/>
      <c r="M42" s="10">
        <v>1502</v>
      </c>
      <c r="N42" s="30">
        <f t="shared" si="58"/>
        <v>15021</v>
      </c>
      <c r="O42" s="30" t="str">
        <f>IF(ISBLANK(G41),CONCATENATE(Kerinci!N42,RIGHT(Kerinci!O41,1)+1),Kerinci!O41)</f>
        <v>150211</v>
      </c>
      <c r="P42" s="30" t="e">
        <f>VLOOKUP(G42,dash_fungsional!$B$2:$E$28,4,FALSE)</f>
        <v>#N/A</v>
      </c>
      <c r="V42" s="30">
        <f>IF(ISNA(VLOOKUP(G42,mst_jabatanstruk!$B$2:$F$8,5,FALSE)),IF(H42="selaku KF",6,7),VLOOKUP(G42,mst_jabatanstruk!$B$2:$F$8,5,FALSE))</f>
        <v>7</v>
      </c>
      <c r="W42" s="30" t="e">
        <f>VLOOKUP(E42,mst_golongan!$B$2:$D$18,3,FALSE)</f>
        <v>#N/A</v>
      </c>
      <c r="X42" s="30" t="e">
        <f>VLOOKUP(I42,mst_pendidikan!$B$2:$F$11,5,FALSE)</f>
        <v>#N/A</v>
      </c>
    </row>
    <row r="43" spans="1:32" ht="17.100000000000001" customHeight="1" x14ac:dyDescent="0.2">
      <c r="A43" s="84">
        <v>6</v>
      </c>
      <c r="B43" s="85" t="s">
        <v>437</v>
      </c>
      <c r="C43" s="87" t="s">
        <v>438</v>
      </c>
      <c r="D43" s="39" t="s">
        <v>439</v>
      </c>
      <c r="E43" s="26" t="s">
        <v>168</v>
      </c>
      <c r="F43" s="79" t="s">
        <v>376</v>
      </c>
      <c r="G43" s="43" t="s">
        <v>178</v>
      </c>
      <c r="H43" s="26" t="s">
        <v>1348</v>
      </c>
      <c r="I43" s="26" t="s">
        <v>249</v>
      </c>
      <c r="J43" s="26">
        <v>2001</v>
      </c>
      <c r="K43" s="26" t="s">
        <v>344</v>
      </c>
      <c r="L43" s="88" t="s">
        <v>1409</v>
      </c>
      <c r="M43" s="30">
        <v>1502</v>
      </c>
      <c r="N43" s="30">
        <f t="shared" ref="N43:N68" si="67">IF(ISBLANK(G42),N42+1,N42)</f>
        <v>15022</v>
      </c>
      <c r="O43" s="30" t="str">
        <f>IF(ISBLANK(G42),CONCATENATE(Kerinci!N43,RIGHT(Kerinci!O42,1)+1),Kerinci!O42)</f>
        <v>150222</v>
      </c>
      <c r="P43" s="30">
        <f>VLOOKUP(G43,dash_fungsional!$B$2:$E$28,4,FALSE)</f>
        <v>7</v>
      </c>
      <c r="V43" s="30">
        <f>IF(ISNA(VLOOKUP(G43,mst_jabatanstruk!$B$2:$F$8,5,FALSE)),IF(H43="selaku KF",6,7),VLOOKUP(G43,mst_jabatanstruk!$B$2:$F$8,5,FALSE))</f>
        <v>6</v>
      </c>
      <c r="W43" s="30">
        <f>VLOOKUP(E43,mst_golongan!$B$2:$D$18,3,FALSE)</f>
        <v>12</v>
      </c>
      <c r="X43" s="30">
        <f>VLOOKUP(I43,mst_pendidikan!$B$2:$F$11,5,FALSE)</f>
        <v>8</v>
      </c>
      <c r="Y43" s="30">
        <f t="shared" ref="Y43:Y46" si="68">YEAR(F43)</f>
        <v>2021</v>
      </c>
      <c r="Z43" s="30">
        <f t="shared" ref="Z43:Z46" si="69">MONTH(F43)</f>
        <v>10</v>
      </c>
      <c r="AA43" s="30">
        <f t="shared" ref="AA43:AA46" si="70">DAY(F43)</f>
        <v>1</v>
      </c>
      <c r="AB43" s="30" t="str">
        <f t="shared" ref="AB43:AB46" si="71">CONCATENATE(Y43,"-",Z43,"-",AA43)</f>
        <v>2021-10-1</v>
      </c>
      <c r="AC43" s="30">
        <f t="shared" ref="AC43:AC46" si="72">YEAR(L43)</f>
        <v>1978</v>
      </c>
      <c r="AD43" s="30">
        <f t="shared" ref="AD43:AD46" si="73">MONTH(L43)</f>
        <v>4</v>
      </c>
      <c r="AE43" s="30">
        <f t="shared" ref="AE43:AE46" si="74">DAY(L43)</f>
        <v>28</v>
      </c>
      <c r="AF43" s="30" t="str">
        <f t="shared" ref="AF43:AF46" si="75">CONCATENATE(AC43,"-",AD43,"-",AE43)</f>
        <v>1978-4-28</v>
      </c>
    </row>
    <row r="44" spans="1:32" ht="17.100000000000001" customHeight="1" x14ac:dyDescent="0.2">
      <c r="A44" s="84">
        <v>7</v>
      </c>
      <c r="B44" s="85" t="s">
        <v>441</v>
      </c>
      <c r="C44" s="26">
        <v>340014685</v>
      </c>
      <c r="D44" s="26" t="s">
        <v>442</v>
      </c>
      <c r="E44" s="26" t="s">
        <v>168</v>
      </c>
      <c r="F44" s="39" t="s">
        <v>443</v>
      </c>
      <c r="G44" s="78" t="s">
        <v>172</v>
      </c>
      <c r="H44" s="26"/>
      <c r="I44" s="26" t="s">
        <v>249</v>
      </c>
      <c r="J44" s="26">
        <v>1992</v>
      </c>
      <c r="K44" s="26" t="s">
        <v>330</v>
      </c>
      <c r="L44" s="29" t="s">
        <v>1410</v>
      </c>
      <c r="M44" s="10">
        <v>1502</v>
      </c>
      <c r="N44" s="30">
        <f t="shared" si="67"/>
        <v>15022</v>
      </c>
      <c r="O44" s="30" t="str">
        <f>IF(ISBLANK(G43),CONCATENATE(Kerinci!N44,RIGHT(Kerinci!O43,1)+1),Kerinci!O43)</f>
        <v>150222</v>
      </c>
      <c r="P44" s="30">
        <f>VLOOKUP(G44,dash_fungsional!$B$2:$E$28,4,FALSE)</f>
        <v>19</v>
      </c>
      <c r="V44" s="30">
        <f>IF(ISNA(VLOOKUP(G44,mst_jabatanstruk!$B$2:$F$8,5,FALSE)),IF(H44="selaku KF",6,7),VLOOKUP(G44,mst_jabatanstruk!$B$2:$F$8,5,FALSE))</f>
        <v>7</v>
      </c>
      <c r="W44" s="30">
        <f>VLOOKUP(E44,mst_golongan!$B$2:$D$18,3,FALSE)</f>
        <v>12</v>
      </c>
      <c r="X44" s="30">
        <f>VLOOKUP(I44,mst_pendidikan!$B$2:$F$11,5,FALSE)</f>
        <v>8</v>
      </c>
      <c r="Y44" s="30">
        <f t="shared" si="68"/>
        <v>2005</v>
      </c>
      <c r="Z44" s="30">
        <f t="shared" si="69"/>
        <v>10</v>
      </c>
      <c r="AA44" s="30">
        <f t="shared" si="70"/>
        <v>1</v>
      </c>
      <c r="AB44" s="30" t="str">
        <f t="shared" si="71"/>
        <v>2005-10-1</v>
      </c>
      <c r="AC44" s="30">
        <f t="shared" si="72"/>
        <v>1968</v>
      </c>
      <c r="AD44" s="30">
        <f t="shared" si="73"/>
        <v>10</v>
      </c>
      <c r="AE44" s="30">
        <f t="shared" si="74"/>
        <v>9</v>
      </c>
      <c r="AF44" s="30" t="str">
        <f t="shared" si="75"/>
        <v>1968-10-9</v>
      </c>
    </row>
    <row r="45" spans="1:32" ht="17.100000000000001" customHeight="1" x14ac:dyDescent="0.2">
      <c r="A45" s="84">
        <v>8</v>
      </c>
      <c r="B45" s="85" t="s">
        <v>445</v>
      </c>
      <c r="C45" s="26">
        <v>340059449</v>
      </c>
      <c r="D45" s="26" t="s">
        <v>446</v>
      </c>
      <c r="E45" s="33" t="s">
        <v>166</v>
      </c>
      <c r="F45" s="37" t="s">
        <v>367</v>
      </c>
      <c r="G45" s="43" t="s">
        <v>179</v>
      </c>
      <c r="H45" s="33"/>
      <c r="I45" s="33" t="s">
        <v>248</v>
      </c>
      <c r="J45" s="33">
        <v>2019</v>
      </c>
      <c r="K45" s="26" t="s">
        <v>330</v>
      </c>
      <c r="L45" s="29" t="s">
        <v>1411</v>
      </c>
      <c r="M45" s="30">
        <v>1502</v>
      </c>
      <c r="N45" s="30">
        <f t="shared" si="67"/>
        <v>15022</v>
      </c>
      <c r="O45" s="30" t="str">
        <f>IF(ISBLANK(G44),CONCATENATE(Kerinci!N45,RIGHT(Kerinci!O44,1)+1),Kerinci!O44)</f>
        <v>150222</v>
      </c>
      <c r="P45" s="30">
        <f>VLOOKUP(G45,dash_fungsional!$B$2:$E$28,4,FALSE)</f>
        <v>6</v>
      </c>
      <c r="V45" s="30">
        <f>IF(ISNA(VLOOKUP(G45,mst_jabatanstruk!$B$2:$F$8,5,FALSE)),IF(H45="selaku KF",6,7),VLOOKUP(G45,mst_jabatanstruk!$B$2:$F$8,5,FALSE))</f>
        <v>7</v>
      </c>
      <c r="W45" s="30">
        <f>VLOOKUP(E45,mst_golongan!$B$2:$D$18,3,FALSE)</f>
        <v>9</v>
      </c>
      <c r="X45" s="30">
        <f>VLOOKUP(I45,mst_pendidikan!$B$2:$F$11,5,FALSE)</f>
        <v>7</v>
      </c>
      <c r="Y45" s="30">
        <f t="shared" si="68"/>
        <v>2019</v>
      </c>
      <c r="Z45" s="30">
        <f t="shared" si="69"/>
        <v>12</v>
      </c>
      <c r="AA45" s="30">
        <f t="shared" si="70"/>
        <v>1</v>
      </c>
      <c r="AB45" s="30" t="str">
        <f t="shared" si="71"/>
        <v>2019-12-1</v>
      </c>
      <c r="AC45" s="30">
        <f t="shared" si="72"/>
        <v>1996</v>
      </c>
      <c r="AD45" s="30">
        <f t="shared" si="73"/>
        <v>8</v>
      </c>
      <c r="AE45" s="30">
        <f t="shared" si="74"/>
        <v>25</v>
      </c>
      <c r="AF45" s="30" t="str">
        <f t="shared" si="75"/>
        <v>1996-8-25</v>
      </c>
    </row>
    <row r="46" spans="1:32" ht="17.100000000000001" customHeight="1" x14ac:dyDescent="0.2">
      <c r="A46" s="84">
        <v>9</v>
      </c>
      <c r="B46" s="85" t="s">
        <v>448</v>
      </c>
      <c r="C46" s="39" t="s">
        <v>449</v>
      </c>
      <c r="D46" s="27" t="s">
        <v>450</v>
      </c>
      <c r="E46" s="39" t="s">
        <v>166</v>
      </c>
      <c r="F46" s="79" t="s">
        <v>358</v>
      </c>
      <c r="G46" s="24" t="s">
        <v>172</v>
      </c>
      <c r="H46" s="89"/>
      <c r="I46" s="89" t="s">
        <v>248</v>
      </c>
      <c r="J46" s="79">
        <v>2021</v>
      </c>
      <c r="K46" s="89" t="s">
        <v>344</v>
      </c>
      <c r="L46" s="88" t="s">
        <v>1412</v>
      </c>
      <c r="M46" s="10">
        <v>1502</v>
      </c>
      <c r="N46" s="30">
        <f t="shared" si="67"/>
        <v>15022</v>
      </c>
      <c r="O46" s="30" t="str">
        <f>IF(ISBLANK(G45),CONCATENATE(Kerinci!N46,RIGHT(Kerinci!O45,1)+1),Kerinci!O45)</f>
        <v>150222</v>
      </c>
      <c r="P46" s="30">
        <f>VLOOKUP(G46,dash_fungsional!$B$2:$E$28,4,FALSE)</f>
        <v>19</v>
      </c>
      <c r="V46" s="30">
        <f>IF(ISNA(VLOOKUP(G46,mst_jabatanstruk!$B$2:$F$8,5,FALSE)),IF(H46="selaku KF",6,7),VLOOKUP(G46,mst_jabatanstruk!$B$2:$F$8,5,FALSE))</f>
        <v>7</v>
      </c>
      <c r="W46" s="30">
        <f>VLOOKUP(E46,mst_golongan!$B$2:$D$18,3,FALSE)</f>
        <v>9</v>
      </c>
      <c r="X46" s="30">
        <f>VLOOKUP(I46,mst_pendidikan!$B$2:$F$11,5,FALSE)</f>
        <v>7</v>
      </c>
      <c r="Y46" s="30">
        <f t="shared" si="68"/>
        <v>2022</v>
      </c>
      <c r="Z46" s="30">
        <f t="shared" si="69"/>
        <v>1</v>
      </c>
      <c r="AA46" s="30">
        <f t="shared" si="70"/>
        <v>1</v>
      </c>
      <c r="AB46" s="30" t="str">
        <f t="shared" si="71"/>
        <v>2022-1-1</v>
      </c>
      <c r="AC46" s="30">
        <f t="shared" si="72"/>
        <v>1999</v>
      </c>
      <c r="AD46" s="30">
        <f t="shared" si="73"/>
        <v>11</v>
      </c>
      <c r="AE46" s="30">
        <f t="shared" si="74"/>
        <v>28</v>
      </c>
      <c r="AF46" s="30" t="str">
        <f t="shared" si="75"/>
        <v>1999-11-28</v>
      </c>
    </row>
    <row r="47" spans="1:32" ht="17.100000000000001" hidden="1" customHeight="1" x14ac:dyDescent="0.2">
      <c r="A47" s="305" t="s">
        <v>283</v>
      </c>
      <c r="B47" s="306"/>
      <c r="C47" s="306"/>
      <c r="D47" s="80"/>
      <c r="E47" s="26"/>
      <c r="F47" s="39"/>
      <c r="G47" s="78"/>
      <c r="H47" s="26"/>
      <c r="I47" s="26"/>
      <c r="J47" s="26"/>
      <c r="K47" s="26"/>
      <c r="L47" s="29"/>
      <c r="M47" s="30">
        <v>1502</v>
      </c>
      <c r="N47" s="30">
        <f t="shared" si="67"/>
        <v>15022</v>
      </c>
      <c r="O47" s="30" t="str">
        <f>IF(ISBLANK(G46),CONCATENATE(Kerinci!N47,RIGHT(Kerinci!O46,1)+1),Kerinci!O46)</f>
        <v>150222</v>
      </c>
      <c r="P47" s="30" t="e">
        <f>VLOOKUP(G47,dash_fungsional!$B$2:$E$28,4,FALSE)</f>
        <v>#N/A</v>
      </c>
      <c r="V47" s="30">
        <f>IF(ISNA(VLOOKUP(G47,mst_jabatanstruk!$B$2:$F$8,5,FALSE)),IF(H47="selaku KF",6,7),VLOOKUP(G47,mst_jabatanstruk!$B$2:$F$8,5,FALSE))</f>
        <v>7</v>
      </c>
      <c r="W47" s="30" t="e">
        <f>VLOOKUP(E47,mst_golongan!$B$2:$D$18,3,FALSE)</f>
        <v>#N/A</v>
      </c>
      <c r="X47" s="30" t="e">
        <f>VLOOKUP(I47,mst_pendidikan!$B$2:$F$11,5,FALSE)</f>
        <v>#N/A</v>
      </c>
    </row>
    <row r="48" spans="1:32" ht="17.100000000000001" customHeight="1" x14ac:dyDescent="0.2">
      <c r="A48" s="84">
        <v>10</v>
      </c>
      <c r="B48" s="85" t="s">
        <v>452</v>
      </c>
      <c r="C48" s="90" t="s">
        <v>453</v>
      </c>
      <c r="D48" s="39" t="s">
        <v>454</v>
      </c>
      <c r="E48" s="26" t="s">
        <v>167</v>
      </c>
      <c r="F48" s="79" t="s">
        <v>328</v>
      </c>
      <c r="G48" s="43" t="s">
        <v>178</v>
      </c>
      <c r="H48" s="26" t="s">
        <v>1348</v>
      </c>
      <c r="I48" s="26" t="s">
        <v>249</v>
      </c>
      <c r="J48" s="26">
        <v>2008</v>
      </c>
      <c r="K48" s="26" t="s">
        <v>330</v>
      </c>
      <c r="L48" s="88" t="s">
        <v>1413</v>
      </c>
      <c r="M48" s="10">
        <v>1502</v>
      </c>
      <c r="N48" s="30">
        <f t="shared" si="67"/>
        <v>15023</v>
      </c>
      <c r="O48" s="30" t="str">
        <f>IF(ISBLANK(G47),CONCATENATE(Kerinci!N48,RIGHT(Kerinci!O47,1)+1),Kerinci!O47)</f>
        <v>150233</v>
      </c>
      <c r="P48" s="30">
        <f>VLOOKUP(G48,dash_fungsional!$B$2:$E$28,4,FALSE)</f>
        <v>7</v>
      </c>
      <c r="V48" s="30">
        <f>IF(ISNA(VLOOKUP(G48,mst_jabatanstruk!$B$2:$F$8,5,FALSE)),IF(H48="selaku KF",6,7),VLOOKUP(G48,mst_jabatanstruk!$B$2:$F$8,5,FALSE))</f>
        <v>6</v>
      </c>
      <c r="W48" s="30">
        <f>VLOOKUP(E48,mst_golongan!$B$2:$D$18,3,FALSE)</f>
        <v>11</v>
      </c>
      <c r="X48" s="30">
        <f>VLOOKUP(I48,mst_pendidikan!$B$2:$F$11,5,FALSE)</f>
        <v>8</v>
      </c>
      <c r="Y48" s="30">
        <f t="shared" ref="Y48:Y50" si="76">YEAR(F48)</f>
        <v>2019</v>
      </c>
      <c r="Z48" s="30">
        <f t="shared" ref="Z48:Z50" si="77">MONTH(F48)</f>
        <v>10</v>
      </c>
      <c r="AA48" s="30">
        <f t="shared" ref="AA48:AA50" si="78">DAY(F48)</f>
        <v>1</v>
      </c>
      <c r="AB48" s="30" t="str">
        <f t="shared" ref="AB48:AB50" si="79">CONCATENATE(Y48,"-",Z48,"-",AA48)</f>
        <v>2019-10-1</v>
      </c>
      <c r="AC48" s="30">
        <f t="shared" ref="AC48:AC50" si="80">YEAR(L48)</f>
        <v>1984</v>
      </c>
      <c r="AD48" s="30">
        <f t="shared" ref="AD48:AD50" si="81">MONTH(L48)</f>
        <v>1</v>
      </c>
      <c r="AE48" s="30">
        <f t="shared" ref="AE48:AE50" si="82">DAY(L48)</f>
        <v>1</v>
      </c>
      <c r="AF48" s="30" t="str">
        <f t="shared" ref="AF48:AF50" si="83">CONCATENATE(AC48,"-",AD48,"-",AE48)</f>
        <v>1984-1-1</v>
      </c>
    </row>
    <row r="49" spans="1:32" ht="17.100000000000001" customHeight="1" x14ac:dyDescent="0.2">
      <c r="A49" s="84">
        <v>11</v>
      </c>
      <c r="B49" s="85" t="s">
        <v>456</v>
      </c>
      <c r="C49" s="26">
        <v>340060059</v>
      </c>
      <c r="D49" s="26" t="s">
        <v>457</v>
      </c>
      <c r="E49" s="26" t="s">
        <v>166</v>
      </c>
      <c r="F49" s="39" t="s">
        <v>354</v>
      </c>
      <c r="G49" s="43" t="s">
        <v>179</v>
      </c>
      <c r="H49" s="33"/>
      <c r="I49" s="33" t="s">
        <v>248</v>
      </c>
      <c r="J49" s="26">
        <v>2020</v>
      </c>
      <c r="K49" s="26" t="s">
        <v>330</v>
      </c>
      <c r="L49" s="29" t="s">
        <v>1414</v>
      </c>
      <c r="M49" s="30">
        <v>1502</v>
      </c>
      <c r="N49" s="30">
        <f t="shared" si="67"/>
        <v>15023</v>
      </c>
      <c r="O49" s="30" t="str">
        <f>IF(ISBLANK(G48),CONCATENATE(Kerinci!N49,RIGHT(Kerinci!O48,1)+1),Kerinci!O48)</f>
        <v>150233</v>
      </c>
      <c r="P49" s="30">
        <f>VLOOKUP(G49,dash_fungsional!$B$2:$E$28,4,FALSE)</f>
        <v>6</v>
      </c>
      <c r="V49" s="30">
        <f>IF(ISNA(VLOOKUP(G49,mst_jabatanstruk!$B$2:$F$8,5,FALSE)),IF(H49="selaku KF",6,7),VLOOKUP(G49,mst_jabatanstruk!$B$2:$F$8,5,FALSE))</f>
        <v>7</v>
      </c>
      <c r="W49" s="30">
        <f>VLOOKUP(E49,mst_golongan!$B$2:$D$18,3,FALSE)</f>
        <v>9</v>
      </c>
      <c r="X49" s="30">
        <f>VLOOKUP(I49,mst_pendidikan!$B$2:$F$11,5,FALSE)</f>
        <v>7</v>
      </c>
      <c r="Y49" s="30">
        <f t="shared" si="76"/>
        <v>2021</v>
      </c>
      <c r="Z49" s="30">
        <f t="shared" si="77"/>
        <v>4</v>
      </c>
      <c r="AA49" s="30">
        <f t="shared" si="78"/>
        <v>1</v>
      </c>
      <c r="AB49" s="30" t="str">
        <f t="shared" si="79"/>
        <v>2021-4-1</v>
      </c>
      <c r="AC49" s="30">
        <f t="shared" si="80"/>
        <v>1997</v>
      </c>
      <c r="AD49" s="30">
        <f t="shared" si="81"/>
        <v>12</v>
      </c>
      <c r="AE49" s="30">
        <f t="shared" si="82"/>
        <v>13</v>
      </c>
      <c r="AF49" s="30" t="str">
        <f t="shared" si="83"/>
        <v>1997-12-13</v>
      </c>
    </row>
    <row r="50" spans="1:32" ht="17.100000000000001" customHeight="1" x14ac:dyDescent="0.2">
      <c r="A50" s="84">
        <v>12</v>
      </c>
      <c r="B50" s="85" t="s">
        <v>459</v>
      </c>
      <c r="C50" s="39" t="s">
        <v>460</v>
      </c>
      <c r="D50" s="27" t="s">
        <v>461</v>
      </c>
      <c r="E50" s="39" t="s">
        <v>169</v>
      </c>
      <c r="F50" s="91" t="s">
        <v>370</v>
      </c>
      <c r="G50" s="24" t="s">
        <v>172</v>
      </c>
      <c r="H50" s="89"/>
      <c r="I50" s="89" t="s">
        <v>255</v>
      </c>
      <c r="J50" s="79">
        <v>2016</v>
      </c>
      <c r="K50" s="89" t="s">
        <v>344</v>
      </c>
      <c r="L50" s="88" t="s">
        <v>1415</v>
      </c>
      <c r="M50" s="10">
        <v>1502</v>
      </c>
      <c r="N50" s="30">
        <f t="shared" si="67"/>
        <v>15023</v>
      </c>
      <c r="O50" s="30" t="str">
        <f>IF(ISBLANK(G49),CONCATENATE(Kerinci!N50,RIGHT(Kerinci!O49,1)+1),Kerinci!O49)</f>
        <v>150233</v>
      </c>
      <c r="P50" s="30">
        <f>VLOOKUP(G50,dash_fungsional!$B$2:$E$28,4,FALSE)</f>
        <v>19</v>
      </c>
      <c r="V50" s="30">
        <f>IF(ISNA(VLOOKUP(G50,mst_jabatanstruk!$B$2:$F$8,5,FALSE)),IF(H50="selaku KF",6,7),VLOOKUP(G50,mst_jabatanstruk!$B$2:$F$8,5,FALSE))</f>
        <v>7</v>
      </c>
      <c r="W50" s="30">
        <f>VLOOKUP(E50,mst_golongan!$B$2:$D$18,3,FALSE)</f>
        <v>7</v>
      </c>
      <c r="X50" s="30">
        <f>VLOOKUP(I50,mst_pendidikan!$B$2:$F$11,5,FALSE)</f>
        <v>6</v>
      </c>
      <c r="Y50" s="30">
        <f t="shared" si="76"/>
        <v>2022</v>
      </c>
      <c r="Z50" s="30">
        <f t="shared" si="77"/>
        <v>3</v>
      </c>
      <c r="AA50" s="30">
        <f t="shared" si="78"/>
        <v>1</v>
      </c>
      <c r="AB50" s="30" t="str">
        <f t="shared" si="79"/>
        <v>2022-3-1</v>
      </c>
      <c r="AC50" s="30">
        <f t="shared" si="80"/>
        <v>1993</v>
      </c>
      <c r="AD50" s="30">
        <f t="shared" si="81"/>
        <v>12</v>
      </c>
      <c r="AE50" s="30">
        <f t="shared" si="82"/>
        <v>25</v>
      </c>
      <c r="AF50" s="30" t="str">
        <f t="shared" si="83"/>
        <v>1993-12-25</v>
      </c>
    </row>
    <row r="51" spans="1:32" ht="17.100000000000001" hidden="1" customHeight="1" x14ac:dyDescent="0.2">
      <c r="A51" s="305" t="s">
        <v>284</v>
      </c>
      <c r="B51" s="306"/>
      <c r="C51" s="306"/>
      <c r="D51" s="80"/>
      <c r="E51" s="26"/>
      <c r="F51" s="39"/>
      <c r="G51" s="78"/>
      <c r="H51" s="26"/>
      <c r="I51" s="26"/>
      <c r="J51" s="26"/>
      <c r="K51" s="26"/>
      <c r="L51" s="29"/>
      <c r="M51" s="30">
        <v>1502</v>
      </c>
      <c r="N51" s="30">
        <f t="shared" si="67"/>
        <v>15023</v>
      </c>
      <c r="O51" s="30" t="str">
        <f>IF(ISBLANK(G50),CONCATENATE(Kerinci!N51,RIGHT(Kerinci!O50,1)+1),Kerinci!O50)</f>
        <v>150233</v>
      </c>
      <c r="P51" s="30" t="e">
        <f>VLOOKUP(G51,dash_fungsional!$B$2:$E$28,4,FALSE)</f>
        <v>#N/A</v>
      </c>
      <c r="V51" s="30">
        <f>IF(ISNA(VLOOKUP(G51,mst_jabatanstruk!$B$2:$F$8,5,FALSE)),IF(H51="selaku KF",6,7),VLOOKUP(G51,mst_jabatanstruk!$B$2:$F$8,5,FALSE))</f>
        <v>7</v>
      </c>
      <c r="W51" s="30" t="e">
        <f>VLOOKUP(E51,mst_golongan!$B$2:$D$18,3,FALSE)</f>
        <v>#N/A</v>
      </c>
      <c r="X51" s="30" t="e">
        <f>VLOOKUP(I51,mst_pendidikan!$B$2:$F$11,5,FALSE)</f>
        <v>#N/A</v>
      </c>
    </row>
    <row r="52" spans="1:32" ht="17.100000000000001" customHeight="1" x14ac:dyDescent="0.2">
      <c r="A52" s="84">
        <v>13</v>
      </c>
      <c r="B52" s="44" t="s">
        <v>463</v>
      </c>
      <c r="C52" s="92" t="s">
        <v>464</v>
      </c>
      <c r="D52" s="39" t="s">
        <v>465</v>
      </c>
      <c r="E52" s="26" t="s">
        <v>167</v>
      </c>
      <c r="F52" s="79" t="s">
        <v>338</v>
      </c>
      <c r="G52" s="43" t="s">
        <v>178</v>
      </c>
      <c r="H52" s="26" t="s">
        <v>1348</v>
      </c>
      <c r="I52" s="26" t="s">
        <v>249</v>
      </c>
      <c r="J52" s="26">
        <v>2009</v>
      </c>
      <c r="K52" s="26" t="s">
        <v>330</v>
      </c>
      <c r="L52" s="88" t="s">
        <v>1416</v>
      </c>
      <c r="M52" s="10">
        <v>1502</v>
      </c>
      <c r="N52" s="30">
        <f t="shared" si="67"/>
        <v>15024</v>
      </c>
      <c r="O52" s="30" t="str">
        <f>IF(ISBLANK(G51),CONCATENATE(Kerinci!N52,RIGHT(Kerinci!O51,1)+1),Kerinci!O51)</f>
        <v>150244</v>
      </c>
      <c r="P52" s="30">
        <f>VLOOKUP(G52,dash_fungsional!$B$2:$E$28,4,FALSE)</f>
        <v>7</v>
      </c>
      <c r="Q52" s="32"/>
      <c r="R52" s="32"/>
      <c r="S52" s="32"/>
      <c r="T52" s="32"/>
      <c r="U52" s="32"/>
      <c r="V52" s="30">
        <f>IF(ISNA(VLOOKUP(G52,mst_jabatanstruk!$B$2:$F$8,5,FALSE)),IF(H52="selaku KF",6,7),VLOOKUP(G52,mst_jabatanstruk!$B$2:$F$8,5,FALSE))</f>
        <v>6</v>
      </c>
      <c r="W52" s="30">
        <f>VLOOKUP(E52,mst_golongan!$B$2:$D$18,3,FALSE)</f>
        <v>11</v>
      </c>
      <c r="X52" s="30">
        <f>VLOOKUP(I52,mst_pendidikan!$B$2:$F$11,5,FALSE)</f>
        <v>8</v>
      </c>
      <c r="Y52" s="30">
        <f t="shared" ref="Y52:Y54" si="84">YEAR(F52)</f>
        <v>2019</v>
      </c>
      <c r="Z52" s="30">
        <f t="shared" ref="Z52:Z54" si="85">MONTH(F52)</f>
        <v>4</v>
      </c>
      <c r="AA52" s="30">
        <f t="shared" ref="AA52:AA54" si="86">DAY(F52)</f>
        <v>1</v>
      </c>
      <c r="AB52" s="30" t="str">
        <f t="shared" ref="AB52:AB54" si="87">CONCATENATE(Y52,"-",Z52,"-",AA52)</f>
        <v>2019-4-1</v>
      </c>
      <c r="AC52" s="30">
        <f t="shared" ref="AC52:AC54" si="88">YEAR(L52)</f>
        <v>1986</v>
      </c>
      <c r="AD52" s="30">
        <f t="shared" ref="AD52:AD54" si="89">MONTH(L52)</f>
        <v>10</v>
      </c>
      <c r="AE52" s="30">
        <f t="shared" ref="AE52:AE54" si="90">DAY(L52)</f>
        <v>9</v>
      </c>
      <c r="AF52" s="30" t="str">
        <f t="shared" ref="AF52:AF54" si="91">CONCATENATE(AC52,"-",AD52,"-",AE52)</f>
        <v>1986-10-9</v>
      </c>
    </row>
    <row r="53" spans="1:32" ht="17.100000000000001" customHeight="1" x14ac:dyDescent="0.2">
      <c r="A53" s="84">
        <v>14</v>
      </c>
      <c r="B53" s="85" t="s">
        <v>467</v>
      </c>
      <c r="C53" s="26">
        <v>340059630</v>
      </c>
      <c r="D53" s="26" t="s">
        <v>468</v>
      </c>
      <c r="E53" s="33" t="s">
        <v>166</v>
      </c>
      <c r="F53" s="37" t="s">
        <v>367</v>
      </c>
      <c r="G53" s="43" t="s">
        <v>179</v>
      </c>
      <c r="H53" s="33"/>
      <c r="I53" s="33" t="s">
        <v>248</v>
      </c>
      <c r="J53" s="33">
        <v>2019</v>
      </c>
      <c r="K53" s="26" t="s">
        <v>344</v>
      </c>
      <c r="L53" s="29" t="s">
        <v>1417</v>
      </c>
      <c r="M53" s="30">
        <v>1502</v>
      </c>
      <c r="N53" s="30">
        <f t="shared" si="67"/>
        <v>15024</v>
      </c>
      <c r="O53" s="30" t="str">
        <f>IF(ISBLANK(G52),CONCATENATE(Kerinci!N53,RIGHT(Kerinci!O52,1)+1),Kerinci!O52)</f>
        <v>150244</v>
      </c>
      <c r="P53" s="30">
        <f>VLOOKUP(G53,dash_fungsional!$B$2:$E$28,4,FALSE)</f>
        <v>6</v>
      </c>
      <c r="V53" s="30">
        <f>IF(ISNA(VLOOKUP(G53,mst_jabatanstruk!$B$2:$F$8,5,FALSE)),IF(H53="selaku KF",6,7),VLOOKUP(G53,mst_jabatanstruk!$B$2:$F$8,5,FALSE))</f>
        <v>7</v>
      </c>
      <c r="W53" s="30">
        <f>VLOOKUP(E53,mst_golongan!$B$2:$D$18,3,FALSE)</f>
        <v>9</v>
      </c>
      <c r="X53" s="30">
        <f>VLOOKUP(I53,mst_pendidikan!$B$2:$F$11,5,FALSE)</f>
        <v>7</v>
      </c>
      <c r="Y53" s="30">
        <f t="shared" si="84"/>
        <v>2019</v>
      </c>
      <c r="Z53" s="30">
        <f t="shared" si="85"/>
        <v>12</v>
      </c>
      <c r="AA53" s="30">
        <f t="shared" si="86"/>
        <v>1</v>
      </c>
      <c r="AB53" s="30" t="str">
        <f t="shared" si="87"/>
        <v>2019-12-1</v>
      </c>
      <c r="AC53" s="30">
        <f t="shared" si="88"/>
        <v>1998</v>
      </c>
      <c r="AD53" s="30">
        <f t="shared" si="89"/>
        <v>4</v>
      </c>
      <c r="AE53" s="30">
        <f t="shared" si="90"/>
        <v>25</v>
      </c>
      <c r="AF53" s="30" t="str">
        <f t="shared" si="91"/>
        <v>1998-4-25</v>
      </c>
    </row>
    <row r="54" spans="1:32" ht="17.100000000000001" customHeight="1" x14ac:dyDescent="0.2">
      <c r="A54" s="84">
        <v>15</v>
      </c>
      <c r="B54" s="85" t="s">
        <v>470</v>
      </c>
      <c r="C54" s="26">
        <v>340017150</v>
      </c>
      <c r="D54" s="26" t="s">
        <v>471</v>
      </c>
      <c r="E54" s="26" t="s">
        <v>166</v>
      </c>
      <c r="F54" s="39" t="s">
        <v>403</v>
      </c>
      <c r="G54" s="78" t="s">
        <v>172</v>
      </c>
      <c r="H54" s="26"/>
      <c r="I54" s="26" t="s">
        <v>251</v>
      </c>
      <c r="J54" s="26">
        <v>1982</v>
      </c>
      <c r="K54" s="26" t="s">
        <v>344</v>
      </c>
      <c r="L54" s="29" t="s">
        <v>1418</v>
      </c>
      <c r="M54" s="10">
        <v>1502</v>
      </c>
      <c r="N54" s="30">
        <f t="shared" si="67"/>
        <v>15024</v>
      </c>
      <c r="O54" s="30" t="str">
        <f>IF(ISBLANK(G53),CONCATENATE(Kerinci!N54,RIGHT(Kerinci!O53,1)+1),Kerinci!O53)</f>
        <v>150244</v>
      </c>
      <c r="P54" s="30">
        <f>VLOOKUP(G54,dash_fungsional!$B$2:$E$28,4,FALSE)</f>
        <v>19</v>
      </c>
      <c r="V54" s="30">
        <f>IF(ISNA(VLOOKUP(G54,mst_jabatanstruk!$B$2:$F$8,5,FALSE)),IF(H54="selaku KF",6,7),VLOOKUP(G54,mst_jabatanstruk!$B$2:$F$8,5,FALSE))</f>
        <v>7</v>
      </c>
      <c r="W54" s="30">
        <f>VLOOKUP(E54,mst_golongan!$B$2:$D$18,3,FALSE)</f>
        <v>9</v>
      </c>
      <c r="X54" s="30">
        <f>VLOOKUP(I54,mst_pendidikan!$B$2:$F$11,5,FALSE)</f>
        <v>3</v>
      </c>
      <c r="Y54" s="30">
        <f t="shared" si="84"/>
        <v>2020</v>
      </c>
      <c r="Z54" s="30">
        <f t="shared" si="85"/>
        <v>4</v>
      </c>
      <c r="AA54" s="30">
        <f t="shared" si="86"/>
        <v>1</v>
      </c>
      <c r="AB54" s="30" t="str">
        <f t="shared" si="87"/>
        <v>2020-4-1</v>
      </c>
      <c r="AC54" s="30">
        <f t="shared" si="88"/>
        <v>1980</v>
      </c>
      <c r="AD54" s="30">
        <f t="shared" si="89"/>
        <v>2</v>
      </c>
      <c r="AE54" s="30">
        <f t="shared" si="90"/>
        <v>1</v>
      </c>
      <c r="AF54" s="30" t="str">
        <f t="shared" si="91"/>
        <v>1980-2-1</v>
      </c>
    </row>
    <row r="55" spans="1:32" ht="17.100000000000001" hidden="1" customHeight="1" x14ac:dyDescent="0.2">
      <c r="A55" s="305" t="s">
        <v>285</v>
      </c>
      <c r="B55" s="306"/>
      <c r="C55" s="306"/>
      <c r="D55" s="80"/>
      <c r="E55" s="26"/>
      <c r="F55" s="39"/>
      <c r="G55" s="78"/>
      <c r="H55" s="26"/>
      <c r="I55" s="26"/>
      <c r="J55" s="26"/>
      <c r="K55" s="26"/>
      <c r="L55" s="29"/>
      <c r="M55" s="30">
        <v>1502</v>
      </c>
      <c r="N55" s="30">
        <f t="shared" si="67"/>
        <v>15024</v>
      </c>
      <c r="O55" s="30" t="str">
        <f>IF(ISBLANK(G54),CONCATENATE(Kerinci!N55,RIGHT(Kerinci!O54,1)+1),Kerinci!O54)</f>
        <v>150244</v>
      </c>
      <c r="P55" s="30" t="e">
        <f>VLOOKUP(G55,dash_fungsional!$B$2:$E$28,4,FALSE)</f>
        <v>#N/A</v>
      </c>
      <c r="V55" s="30">
        <f>IF(ISNA(VLOOKUP(G55,mst_jabatanstruk!$B$2:$F$8,5,FALSE)),IF(H55="selaku KF",6,7),VLOOKUP(G55,mst_jabatanstruk!$B$2:$F$8,5,FALSE))</f>
        <v>7</v>
      </c>
      <c r="W55" s="30" t="e">
        <f>VLOOKUP(E55,mst_golongan!$B$2:$D$18,3,FALSE)</f>
        <v>#N/A</v>
      </c>
      <c r="X55" s="30" t="e">
        <f>VLOOKUP(I55,mst_pendidikan!$B$2:$F$11,5,FALSE)</f>
        <v>#N/A</v>
      </c>
    </row>
    <row r="56" spans="1:32" ht="17.100000000000001" customHeight="1" x14ac:dyDescent="0.2">
      <c r="A56" s="84">
        <v>16</v>
      </c>
      <c r="B56" s="78" t="s">
        <v>473</v>
      </c>
      <c r="C56" s="2">
        <v>340058939</v>
      </c>
      <c r="D56" s="26" t="s">
        <v>474</v>
      </c>
      <c r="E56" s="34" t="s">
        <v>166</v>
      </c>
      <c r="F56" s="34" t="s">
        <v>349</v>
      </c>
      <c r="G56" s="43" t="s">
        <v>179</v>
      </c>
      <c r="H56" s="93"/>
      <c r="I56" s="93" t="s">
        <v>248</v>
      </c>
      <c r="J56" s="93">
        <v>2018</v>
      </c>
      <c r="K56" s="93" t="s">
        <v>344</v>
      </c>
      <c r="L56" s="51" t="s">
        <v>1419</v>
      </c>
      <c r="M56" s="10">
        <v>1502</v>
      </c>
      <c r="N56" s="30">
        <f t="shared" si="67"/>
        <v>15025</v>
      </c>
      <c r="O56" s="30" t="str">
        <f>IF(ISBLANK(G55),CONCATENATE(Kerinci!N56,RIGHT(Kerinci!O55,1)+1),Kerinci!O55)</f>
        <v>150255</v>
      </c>
      <c r="P56" s="30">
        <f>VLOOKUP(G56,dash_fungsional!$B$2:$E$28,4,FALSE)</f>
        <v>6</v>
      </c>
      <c r="V56" s="30">
        <f>IF(ISNA(VLOOKUP(G56,mst_jabatanstruk!$B$2:$F$8,5,FALSE)),IF(H56="selaku KF",6,7),VLOOKUP(G56,mst_jabatanstruk!$B$2:$F$8,5,FALSE))</f>
        <v>7</v>
      </c>
      <c r="W56" s="30">
        <f>VLOOKUP(E56,mst_golongan!$B$2:$D$18,3,FALSE)</f>
        <v>9</v>
      </c>
      <c r="X56" s="30">
        <f>VLOOKUP(I56,mst_pendidikan!$B$2:$F$11,5,FALSE)</f>
        <v>7</v>
      </c>
      <c r="Y56" s="30">
        <f t="shared" ref="Y56:Y57" si="92">YEAR(F56)</f>
        <v>2019</v>
      </c>
      <c r="Z56" s="30">
        <f t="shared" ref="Z56:Z57" si="93">MONTH(F56)</f>
        <v>1</v>
      </c>
      <c r="AA56" s="30">
        <f t="shared" ref="AA56:AA57" si="94">DAY(F56)</f>
        <v>1</v>
      </c>
      <c r="AB56" s="30" t="str">
        <f t="shared" ref="AB56:AB57" si="95">CONCATENATE(Y56,"-",Z56,"-",AA56)</f>
        <v>2019-1-1</v>
      </c>
      <c r="AC56" s="30">
        <f t="shared" ref="AC56:AC57" si="96">YEAR(L56)</f>
        <v>1996</v>
      </c>
      <c r="AD56" s="30">
        <f t="shared" ref="AD56:AD57" si="97">MONTH(L56)</f>
        <v>3</v>
      </c>
      <c r="AE56" s="30">
        <f t="shared" ref="AE56:AE57" si="98">DAY(L56)</f>
        <v>10</v>
      </c>
      <c r="AF56" s="30" t="str">
        <f t="shared" ref="AF56:AF57" si="99">CONCATENATE(AC56,"-",AD56,"-",AE56)</f>
        <v>1996-3-10</v>
      </c>
    </row>
    <row r="57" spans="1:32" ht="17.100000000000001" customHeight="1" x14ac:dyDescent="0.2">
      <c r="A57" s="84">
        <v>17</v>
      </c>
      <c r="B57" s="85" t="s">
        <v>476</v>
      </c>
      <c r="C57" s="39" t="s">
        <v>477</v>
      </c>
      <c r="D57" s="27" t="s">
        <v>478</v>
      </c>
      <c r="E57" s="39" t="s">
        <v>169</v>
      </c>
      <c r="F57" s="91" t="s">
        <v>370</v>
      </c>
      <c r="G57" s="24" t="s">
        <v>172</v>
      </c>
      <c r="H57" s="89"/>
      <c r="I57" s="89" t="s">
        <v>255</v>
      </c>
      <c r="J57" s="79">
        <v>2017</v>
      </c>
      <c r="K57" s="89" t="s">
        <v>330</v>
      </c>
      <c r="L57" s="94" t="s">
        <v>1420</v>
      </c>
      <c r="M57" s="30">
        <v>1502</v>
      </c>
      <c r="N57" s="30">
        <f t="shared" si="67"/>
        <v>15025</v>
      </c>
      <c r="O57" s="30" t="str">
        <f>IF(ISBLANK(G56),CONCATENATE(Kerinci!N57,RIGHT(Kerinci!O56,1)+1),Kerinci!O56)</f>
        <v>150255</v>
      </c>
      <c r="P57" s="30">
        <f>VLOOKUP(G57,dash_fungsional!$B$2:$E$28,4,FALSE)</f>
        <v>19</v>
      </c>
      <c r="V57" s="30">
        <f>IF(ISNA(VLOOKUP(G57,mst_jabatanstruk!$B$2:$F$8,5,FALSE)),IF(H57="selaku KF",6,7),VLOOKUP(G57,mst_jabatanstruk!$B$2:$F$8,5,FALSE))</f>
        <v>7</v>
      </c>
      <c r="W57" s="30">
        <f>VLOOKUP(E57,mst_golongan!$B$2:$D$18,3,FALSE)</f>
        <v>7</v>
      </c>
      <c r="X57" s="30">
        <f>VLOOKUP(I57,mst_pendidikan!$B$2:$F$11,5,FALSE)</f>
        <v>6</v>
      </c>
      <c r="Y57" s="30">
        <f t="shared" si="92"/>
        <v>2022</v>
      </c>
      <c r="Z57" s="30">
        <f t="shared" si="93"/>
        <v>3</v>
      </c>
      <c r="AA57" s="30">
        <f t="shared" si="94"/>
        <v>1</v>
      </c>
      <c r="AB57" s="30" t="str">
        <f t="shared" si="95"/>
        <v>2022-3-1</v>
      </c>
      <c r="AC57" s="30">
        <f t="shared" si="96"/>
        <v>1993</v>
      </c>
      <c r="AD57" s="30">
        <f t="shared" si="97"/>
        <v>10</v>
      </c>
      <c r="AE57" s="30">
        <f t="shared" si="98"/>
        <v>4</v>
      </c>
      <c r="AF57" s="30" t="str">
        <f t="shared" si="99"/>
        <v>1993-10-4</v>
      </c>
    </row>
    <row r="58" spans="1:32" ht="17.100000000000001" hidden="1" customHeight="1" x14ac:dyDescent="0.2">
      <c r="A58" s="305" t="s">
        <v>388</v>
      </c>
      <c r="B58" s="306"/>
      <c r="C58" s="306"/>
      <c r="D58" s="80"/>
      <c r="E58" s="26"/>
      <c r="F58" s="39"/>
      <c r="G58" s="78"/>
      <c r="H58" s="26"/>
      <c r="I58" s="26"/>
      <c r="J58" s="26"/>
      <c r="K58" s="26"/>
      <c r="L58" s="29"/>
      <c r="M58" s="10">
        <v>1502</v>
      </c>
      <c r="N58" s="30">
        <f t="shared" si="67"/>
        <v>15025</v>
      </c>
      <c r="O58" s="30" t="str">
        <f>IF(ISBLANK(G57),CONCATENATE(Kerinci!N58,RIGHT(Kerinci!O57,1)+1),Kerinci!O57)</f>
        <v>150255</v>
      </c>
      <c r="P58" s="30" t="e">
        <f>VLOOKUP(G58,dash_fungsional!$B$2:$E$28,4,FALSE)</f>
        <v>#N/A</v>
      </c>
      <c r="V58" s="30">
        <f>IF(ISNA(VLOOKUP(G58,mst_jabatanstruk!$B$2:$F$8,5,FALSE)),IF(H58="selaku KF",6,7),VLOOKUP(G58,mst_jabatanstruk!$B$2:$F$8,5,FALSE))</f>
        <v>7</v>
      </c>
      <c r="W58" s="30" t="e">
        <f>VLOOKUP(E58,mst_golongan!$B$2:$D$18,3,FALSE)</f>
        <v>#N/A</v>
      </c>
      <c r="X58" s="30" t="e">
        <f>VLOOKUP(I58,mst_pendidikan!$B$2:$F$11,5,FALSE)</f>
        <v>#N/A</v>
      </c>
    </row>
    <row r="59" spans="1:32" ht="17.100000000000001" customHeight="1" x14ac:dyDescent="0.2">
      <c r="A59" s="84">
        <v>18</v>
      </c>
      <c r="B59" s="85" t="s">
        <v>480</v>
      </c>
      <c r="C59" s="39" t="s">
        <v>481</v>
      </c>
      <c r="D59" s="39" t="s">
        <v>482</v>
      </c>
      <c r="E59" s="39" t="s">
        <v>168</v>
      </c>
      <c r="F59" s="79" t="s">
        <v>380</v>
      </c>
      <c r="G59" s="43" t="s">
        <v>232</v>
      </c>
      <c r="H59" s="26" t="s">
        <v>1348</v>
      </c>
      <c r="I59" s="89" t="s">
        <v>246</v>
      </c>
      <c r="J59" s="79">
        <v>2017</v>
      </c>
      <c r="K59" s="89" t="s">
        <v>344</v>
      </c>
      <c r="L59" s="88" t="s">
        <v>1421</v>
      </c>
      <c r="M59" s="30">
        <v>1502</v>
      </c>
      <c r="N59" s="30">
        <f t="shared" si="67"/>
        <v>15026</v>
      </c>
      <c r="O59" s="30" t="str">
        <f>IF(ISBLANK(G58),CONCATENATE(Kerinci!N59,RIGHT(Kerinci!O58,1)+1),Kerinci!O58)</f>
        <v>150266</v>
      </c>
      <c r="P59" s="30">
        <f>VLOOKUP(G59,dash_fungsional!$B$2:$E$28,4,FALSE)</f>
        <v>15</v>
      </c>
      <c r="V59" s="30">
        <f>IF(ISNA(VLOOKUP(G59,mst_jabatanstruk!$B$2:$F$8,5,FALSE)),IF(H59="selaku KF",6,7),VLOOKUP(G59,mst_jabatanstruk!$B$2:$F$8,5,FALSE))</f>
        <v>6</v>
      </c>
      <c r="W59" s="30">
        <f>VLOOKUP(E59,mst_golongan!$B$2:$D$18,3,FALSE)</f>
        <v>12</v>
      </c>
      <c r="X59" s="30">
        <f>VLOOKUP(I59,mst_pendidikan!$B$2:$F$11,5,FALSE)</f>
        <v>9</v>
      </c>
      <c r="Y59" s="30">
        <f>YEAR(F59)</f>
        <v>2018</v>
      </c>
      <c r="Z59" s="30">
        <f>MONTH(F59)</f>
        <v>10</v>
      </c>
      <c r="AA59" s="30">
        <f>DAY(F59)</f>
        <v>1</v>
      </c>
      <c r="AB59" s="30" t="str">
        <f>CONCATENATE(Y59,"-",Z59,"-",AA59)</f>
        <v>2018-10-1</v>
      </c>
      <c r="AC59" s="30">
        <f>YEAR(L59)</f>
        <v>1986</v>
      </c>
      <c r="AD59" s="30">
        <f>MONTH(L59)</f>
        <v>9</v>
      </c>
      <c r="AE59" s="30">
        <f>DAY(L59)</f>
        <v>5</v>
      </c>
      <c r="AF59" s="30" t="str">
        <f>CONCATENATE(AC59,"-",AD59,"-",AE59)</f>
        <v>1986-9-5</v>
      </c>
    </row>
    <row r="60" spans="1:32" ht="17.100000000000001" hidden="1" customHeight="1" x14ac:dyDescent="0.2">
      <c r="A60" s="305" t="s">
        <v>397</v>
      </c>
      <c r="B60" s="306"/>
      <c r="C60" s="306"/>
      <c r="D60" s="80"/>
      <c r="E60" s="39"/>
      <c r="F60" s="26"/>
      <c r="G60" s="78"/>
      <c r="H60" s="78"/>
      <c r="I60" s="78"/>
      <c r="J60" s="26"/>
      <c r="K60" s="78"/>
      <c r="L60" s="96"/>
      <c r="M60" s="10">
        <v>1502</v>
      </c>
      <c r="N60" s="30">
        <f t="shared" si="67"/>
        <v>15026</v>
      </c>
      <c r="O60" s="30" t="str">
        <f>IF(ISBLANK(G59),CONCATENATE(Kerinci!N60,RIGHT(Kerinci!O59,1)+1),Kerinci!O59)</f>
        <v>150266</v>
      </c>
      <c r="P60" s="30" t="e">
        <f>VLOOKUP(G60,dash_fungsional!$B$2:$E$28,4,FALSE)</f>
        <v>#N/A</v>
      </c>
      <c r="V60" s="30">
        <f>IF(ISNA(VLOOKUP(G60,mst_jabatanstruk!$B$2:$F$8,5,FALSE)),IF(H60="selaku KF",6,7),VLOOKUP(G60,mst_jabatanstruk!$B$2:$F$8,5,FALSE))</f>
        <v>7</v>
      </c>
      <c r="W60" s="30" t="e">
        <f>VLOOKUP(E60,mst_golongan!$B$2:$D$18,3,FALSE)</f>
        <v>#N/A</v>
      </c>
      <c r="X60" s="30" t="e">
        <f>VLOOKUP(I60,mst_pendidikan!$B$2:$F$11,5,FALSE)</f>
        <v>#N/A</v>
      </c>
    </row>
    <row r="61" spans="1:32" ht="17.100000000000001" customHeight="1" x14ac:dyDescent="0.2">
      <c r="A61" s="84">
        <v>19</v>
      </c>
      <c r="B61" s="85" t="s">
        <v>484</v>
      </c>
      <c r="C61" s="39" t="s">
        <v>485</v>
      </c>
      <c r="D61" s="39" t="s">
        <v>486</v>
      </c>
      <c r="E61" s="39" t="s">
        <v>168</v>
      </c>
      <c r="F61" s="91" t="s">
        <v>487</v>
      </c>
      <c r="G61" s="43" t="s">
        <v>181</v>
      </c>
      <c r="H61" s="26"/>
      <c r="I61" s="26" t="s">
        <v>251</v>
      </c>
      <c r="J61" s="26">
        <v>1986</v>
      </c>
      <c r="K61" s="26" t="s">
        <v>330</v>
      </c>
      <c r="L61" s="94" t="s">
        <v>1422</v>
      </c>
      <c r="M61" s="30">
        <v>1502</v>
      </c>
      <c r="N61" s="30">
        <f t="shared" si="67"/>
        <v>15027</v>
      </c>
      <c r="O61" s="30" t="str">
        <f>IF(ISBLANK(G60),CONCATENATE(Kerinci!N61,RIGHT(Kerinci!O60,1)+1),Kerinci!O60)</f>
        <v>150277</v>
      </c>
      <c r="P61" s="30">
        <f>VLOOKUP(G61,dash_fungsional!$B$2:$E$28,4,FALSE)</f>
        <v>5</v>
      </c>
      <c r="V61" s="30">
        <f>IF(ISNA(VLOOKUP(G61,mst_jabatanstruk!$B$2:$F$8,5,FALSE)),IF(H61="selaku KF",6,7),VLOOKUP(G61,mst_jabatanstruk!$B$2:$F$8,5,FALSE))</f>
        <v>7</v>
      </c>
      <c r="W61" s="30">
        <f>VLOOKUP(E61,mst_golongan!$B$2:$D$18,3,FALSE)</f>
        <v>12</v>
      </c>
      <c r="X61" s="30">
        <f>VLOOKUP(I61,mst_pendidikan!$B$2:$F$11,5,FALSE)</f>
        <v>3</v>
      </c>
      <c r="Y61" s="30">
        <f t="shared" ref="Y61:Y68" si="100">YEAR(F61)</f>
        <v>2014</v>
      </c>
      <c r="Z61" s="30">
        <f t="shared" ref="Z61:Z68" si="101">MONTH(F61)</f>
        <v>10</v>
      </c>
      <c r="AA61" s="30">
        <f t="shared" ref="AA61:AA68" si="102">DAY(F61)</f>
        <v>1</v>
      </c>
      <c r="AB61" s="30" t="str">
        <f t="shared" ref="AB61:AB68" si="103">CONCATENATE(Y61,"-",Z61,"-",AA61)</f>
        <v>2014-10-1</v>
      </c>
      <c r="AC61" s="30">
        <f t="shared" ref="AC61:AC68" si="104">YEAR(L61)</f>
        <v>1966</v>
      </c>
      <c r="AD61" s="30">
        <f t="shared" ref="AD61:AD68" si="105">MONTH(L61)</f>
        <v>3</v>
      </c>
      <c r="AE61" s="30">
        <f t="shared" ref="AE61:AE68" si="106">DAY(L61)</f>
        <v>4</v>
      </c>
      <c r="AF61" s="30" t="str">
        <f t="shared" ref="AF61:AF68" si="107">CONCATENATE(AC61,"-",AD61,"-",AE61)</f>
        <v>1966-3-4</v>
      </c>
    </row>
    <row r="62" spans="1:32" ht="17.100000000000001" customHeight="1" x14ac:dyDescent="0.2">
      <c r="A62" s="84">
        <v>20</v>
      </c>
      <c r="B62" s="44" t="s">
        <v>490</v>
      </c>
      <c r="C62" s="26">
        <v>340014684</v>
      </c>
      <c r="D62" s="26" t="s">
        <v>491</v>
      </c>
      <c r="E62" s="26" t="s">
        <v>165</v>
      </c>
      <c r="F62" s="39" t="s">
        <v>492</v>
      </c>
      <c r="G62" s="78" t="s">
        <v>493</v>
      </c>
      <c r="H62" s="26" t="s">
        <v>493</v>
      </c>
      <c r="I62" s="26" t="s">
        <v>251</v>
      </c>
      <c r="J62" s="26">
        <v>1989</v>
      </c>
      <c r="K62" s="26" t="s">
        <v>330</v>
      </c>
      <c r="L62" s="29" t="s">
        <v>1423</v>
      </c>
      <c r="M62" s="10">
        <v>1502</v>
      </c>
      <c r="N62" s="30">
        <f t="shared" si="67"/>
        <v>15027</v>
      </c>
      <c r="O62" s="30" t="str">
        <f>IF(ISBLANK(G61),CONCATENATE(Kerinci!N62,RIGHT(Kerinci!O61,1)+1),Kerinci!O61)</f>
        <v>150277</v>
      </c>
      <c r="P62" s="30">
        <v>30</v>
      </c>
      <c r="Q62" s="32"/>
      <c r="R62" s="32"/>
      <c r="S62" s="32"/>
      <c r="T62" s="32"/>
      <c r="U62" s="32"/>
      <c r="V62" s="30">
        <f>IF(ISNA(VLOOKUP(G62,mst_jabatanstruk!$B$2:$F$8,5,FALSE)),IF(H62="selaku KF",6,7),VLOOKUP(G62,mst_jabatanstruk!$B$2:$F$8,5,FALSE))</f>
        <v>7</v>
      </c>
      <c r="W62" s="30">
        <f>VLOOKUP(E62,mst_golongan!$B$2:$D$18,3,FALSE)</f>
        <v>10</v>
      </c>
      <c r="X62" s="30">
        <f>VLOOKUP(I62,mst_pendidikan!$B$2:$F$11,5,FALSE)</f>
        <v>3</v>
      </c>
      <c r="Y62" s="30">
        <f t="shared" si="100"/>
        <v>2014</v>
      </c>
      <c r="Z62" s="30">
        <f t="shared" si="101"/>
        <v>4</v>
      </c>
      <c r="AA62" s="30">
        <f t="shared" si="102"/>
        <v>1</v>
      </c>
      <c r="AB62" s="30" t="str">
        <f t="shared" si="103"/>
        <v>2014-4-1</v>
      </c>
      <c r="AC62" s="30">
        <f t="shared" si="104"/>
        <v>1969</v>
      </c>
      <c r="AD62" s="30">
        <f t="shared" si="105"/>
        <v>11</v>
      </c>
      <c r="AE62" s="30">
        <f t="shared" si="106"/>
        <v>6</v>
      </c>
      <c r="AF62" s="30" t="str">
        <f t="shared" si="107"/>
        <v>1969-11-6</v>
      </c>
    </row>
    <row r="63" spans="1:32" ht="17.100000000000001" customHeight="1" x14ac:dyDescent="0.2">
      <c r="A63" s="84">
        <v>21</v>
      </c>
      <c r="B63" s="44" t="s">
        <v>495</v>
      </c>
      <c r="C63" s="26">
        <v>340018927</v>
      </c>
      <c r="D63" s="26" t="s">
        <v>496</v>
      </c>
      <c r="E63" s="26" t="s">
        <v>166</v>
      </c>
      <c r="F63" s="39" t="s">
        <v>497</v>
      </c>
      <c r="G63" s="43" t="s">
        <v>180</v>
      </c>
      <c r="H63" s="26" t="s">
        <v>397</v>
      </c>
      <c r="I63" s="26" t="s">
        <v>251</v>
      </c>
      <c r="J63" s="26">
        <v>2002</v>
      </c>
      <c r="K63" s="26" t="s">
        <v>330</v>
      </c>
      <c r="L63" s="29" t="s">
        <v>1424</v>
      </c>
      <c r="M63" s="30">
        <v>1502</v>
      </c>
      <c r="N63" s="30">
        <f t="shared" si="67"/>
        <v>15027</v>
      </c>
      <c r="O63" s="30" t="str">
        <f>IF(ISBLANK(G62),CONCATENATE(Kerinci!N63,RIGHT(Kerinci!O62,1)+1),Kerinci!O62)</f>
        <v>150277</v>
      </c>
      <c r="P63" s="30">
        <f>VLOOKUP(G63,dash_fungsional!$B$2:$E$28,4,FALSE)</f>
        <v>4</v>
      </c>
      <c r="V63" s="30">
        <f>IF(ISNA(VLOOKUP(G63,mst_jabatanstruk!$B$2:$F$8,5,FALSE)),IF(H63="selaku KF",6,7),VLOOKUP(G63,mst_jabatanstruk!$B$2:$F$8,5,FALSE))</f>
        <v>7</v>
      </c>
      <c r="W63" s="30">
        <f>VLOOKUP(E63,mst_golongan!$B$2:$D$18,3,FALSE)</f>
        <v>9</v>
      </c>
      <c r="X63" s="30">
        <f>VLOOKUP(I63,mst_pendidikan!$B$2:$F$11,5,FALSE)</f>
        <v>3</v>
      </c>
      <c r="Y63" s="30">
        <f t="shared" si="100"/>
        <v>2016</v>
      </c>
      <c r="Z63" s="30">
        <f t="shared" si="101"/>
        <v>10</v>
      </c>
      <c r="AA63" s="30">
        <f t="shared" si="102"/>
        <v>1</v>
      </c>
      <c r="AB63" s="30" t="str">
        <f t="shared" si="103"/>
        <v>2016-10-1</v>
      </c>
      <c r="AC63" s="30">
        <f t="shared" si="104"/>
        <v>1980</v>
      </c>
      <c r="AD63" s="30">
        <f t="shared" si="105"/>
        <v>2</v>
      </c>
      <c r="AE63" s="30">
        <f t="shared" si="106"/>
        <v>20</v>
      </c>
      <c r="AF63" s="30" t="str">
        <f t="shared" si="107"/>
        <v>1980-2-20</v>
      </c>
    </row>
    <row r="64" spans="1:32" ht="17.100000000000001" customHeight="1" x14ac:dyDescent="0.2">
      <c r="A64" s="84">
        <v>22</v>
      </c>
      <c r="B64" s="44" t="s">
        <v>500</v>
      </c>
      <c r="C64" s="26">
        <v>340013490</v>
      </c>
      <c r="D64" s="26" t="s">
        <v>501</v>
      </c>
      <c r="E64" s="26" t="s">
        <v>165</v>
      </c>
      <c r="F64" s="39" t="s">
        <v>487</v>
      </c>
      <c r="G64" s="78" t="s">
        <v>502</v>
      </c>
      <c r="H64" s="26" t="s">
        <v>502</v>
      </c>
      <c r="I64" s="26" t="s">
        <v>251</v>
      </c>
      <c r="J64" s="26">
        <v>1991</v>
      </c>
      <c r="K64" s="26" t="s">
        <v>330</v>
      </c>
      <c r="L64" s="29" t="s">
        <v>1425</v>
      </c>
      <c r="M64" s="10">
        <v>1502</v>
      </c>
      <c r="N64" s="30">
        <f t="shared" si="67"/>
        <v>15027</v>
      </c>
      <c r="O64" s="30" t="str">
        <f>IF(ISBLANK(G63),CONCATENATE(Kerinci!N64,RIGHT(Kerinci!O63,1)+1),Kerinci!O63)</f>
        <v>150277</v>
      </c>
      <c r="P64" s="30">
        <v>30</v>
      </c>
      <c r="Q64" s="32"/>
      <c r="R64" s="32"/>
      <c r="S64" s="32"/>
      <c r="T64" s="32"/>
      <c r="U64" s="32"/>
      <c r="V64" s="30">
        <f>IF(ISNA(VLOOKUP(G64,mst_jabatanstruk!$B$2:$F$8,5,FALSE)),IF(H64="selaku KF",6,7),VLOOKUP(G64,mst_jabatanstruk!$B$2:$F$8,5,FALSE))</f>
        <v>7</v>
      </c>
      <c r="W64" s="30">
        <f>VLOOKUP(E64,mst_golongan!$B$2:$D$18,3,FALSE)</f>
        <v>10</v>
      </c>
      <c r="X64" s="30">
        <f>VLOOKUP(I64,mst_pendidikan!$B$2:$F$11,5,FALSE)</f>
        <v>3</v>
      </c>
      <c r="Y64" s="30">
        <f t="shared" si="100"/>
        <v>2014</v>
      </c>
      <c r="Z64" s="30">
        <f t="shared" si="101"/>
        <v>10</v>
      </c>
      <c r="AA64" s="30">
        <f t="shared" si="102"/>
        <v>1</v>
      </c>
      <c r="AB64" s="30" t="str">
        <f t="shared" si="103"/>
        <v>2014-10-1</v>
      </c>
      <c r="AC64" s="30">
        <f t="shared" si="104"/>
        <v>1971</v>
      </c>
      <c r="AD64" s="30">
        <f t="shared" si="105"/>
        <v>3</v>
      </c>
      <c r="AE64" s="30">
        <f t="shared" si="106"/>
        <v>9</v>
      </c>
      <c r="AF64" s="30" t="str">
        <f t="shared" si="107"/>
        <v>1971-3-9</v>
      </c>
    </row>
    <row r="65" spans="1:32" ht="17.100000000000001" customHeight="1" x14ac:dyDescent="0.2">
      <c r="A65" s="84">
        <v>23</v>
      </c>
      <c r="B65" s="44" t="s">
        <v>504</v>
      </c>
      <c r="C65" s="26">
        <v>340019480</v>
      </c>
      <c r="D65" s="26" t="s">
        <v>505</v>
      </c>
      <c r="E65" s="26" t="s">
        <v>197</v>
      </c>
      <c r="F65" s="27" t="s">
        <v>328</v>
      </c>
      <c r="G65" s="78" t="s">
        <v>506</v>
      </c>
      <c r="H65" s="26" t="s">
        <v>506</v>
      </c>
      <c r="I65" s="26" t="s">
        <v>251</v>
      </c>
      <c r="J65" s="26">
        <v>1993</v>
      </c>
      <c r="K65" s="26" t="s">
        <v>330</v>
      </c>
      <c r="L65" s="86" t="s">
        <v>1426</v>
      </c>
      <c r="M65" s="30">
        <v>1502</v>
      </c>
      <c r="N65" s="30">
        <f t="shared" si="67"/>
        <v>15027</v>
      </c>
      <c r="O65" s="30" t="str">
        <f>IF(ISBLANK(G64),CONCATENATE(Kerinci!N65,RIGHT(Kerinci!O64,1)+1),Kerinci!O64)</f>
        <v>150277</v>
      </c>
      <c r="P65" s="30">
        <v>30</v>
      </c>
      <c r="V65" s="30">
        <f>IF(ISNA(VLOOKUP(G65,mst_jabatanstruk!$B$2:$F$8,5,FALSE)),IF(H65="selaku KF",6,7),VLOOKUP(G65,mst_jabatanstruk!$B$2:$F$8,5,FALSE))</f>
        <v>7</v>
      </c>
      <c r="W65" s="30">
        <f>VLOOKUP(E65,mst_golongan!$B$2:$D$18,3,FALSE)</f>
        <v>8</v>
      </c>
      <c r="X65" s="30">
        <f>VLOOKUP(I65,mst_pendidikan!$B$2:$F$11,5,FALSE)</f>
        <v>3</v>
      </c>
      <c r="Y65" s="30">
        <f t="shared" si="100"/>
        <v>2019</v>
      </c>
      <c r="Z65" s="30">
        <f t="shared" si="101"/>
        <v>10</v>
      </c>
      <c r="AA65" s="30">
        <f t="shared" si="102"/>
        <v>1</v>
      </c>
      <c r="AB65" s="30" t="str">
        <f t="shared" si="103"/>
        <v>2019-10-1</v>
      </c>
      <c r="AC65" s="30">
        <f t="shared" si="104"/>
        <v>1974</v>
      </c>
      <c r="AD65" s="30">
        <f t="shared" si="105"/>
        <v>8</v>
      </c>
      <c r="AE65" s="30">
        <f t="shared" si="106"/>
        <v>10</v>
      </c>
      <c r="AF65" s="30" t="str">
        <f t="shared" si="107"/>
        <v>1974-8-10</v>
      </c>
    </row>
    <row r="66" spans="1:32" ht="17.100000000000001" customHeight="1" x14ac:dyDescent="0.2">
      <c r="A66" s="84">
        <v>24</v>
      </c>
      <c r="B66" s="44" t="s">
        <v>508</v>
      </c>
      <c r="C66" s="97">
        <v>340053023</v>
      </c>
      <c r="D66" s="26" t="s">
        <v>509</v>
      </c>
      <c r="E66" s="26" t="s">
        <v>197</v>
      </c>
      <c r="F66" s="39" t="s">
        <v>406</v>
      </c>
      <c r="G66" s="78" t="s">
        <v>510</v>
      </c>
      <c r="H66" s="26" t="s">
        <v>510</v>
      </c>
      <c r="I66" s="26" t="s">
        <v>251</v>
      </c>
      <c r="J66" s="26">
        <v>2000</v>
      </c>
      <c r="K66" s="26" t="s">
        <v>344</v>
      </c>
      <c r="L66" s="86" t="s">
        <v>1427</v>
      </c>
      <c r="M66" s="10">
        <v>1502</v>
      </c>
      <c r="N66" s="30">
        <f t="shared" si="67"/>
        <v>15027</v>
      </c>
      <c r="O66" s="30" t="str">
        <f>IF(ISBLANK(G65),CONCATENATE(Kerinci!N66,RIGHT(Kerinci!O65,1)+1),Kerinci!O65)</f>
        <v>150277</v>
      </c>
      <c r="P66" s="30">
        <v>30</v>
      </c>
      <c r="V66" s="30">
        <f>IF(ISNA(VLOOKUP(G66,mst_jabatanstruk!$B$2:$F$8,5,FALSE)),IF(H66="selaku KF",6,7),VLOOKUP(G66,mst_jabatanstruk!$B$2:$F$8,5,FALSE))</f>
        <v>7</v>
      </c>
      <c r="W66" s="30">
        <f>VLOOKUP(E66,mst_golongan!$B$2:$D$18,3,FALSE)</f>
        <v>8</v>
      </c>
      <c r="X66" s="30">
        <f>VLOOKUP(I66,mst_pendidikan!$B$2:$F$11,5,FALSE)</f>
        <v>3</v>
      </c>
      <c r="Y66" s="30">
        <f t="shared" si="100"/>
        <v>2022</v>
      </c>
      <c r="Z66" s="30">
        <f t="shared" si="101"/>
        <v>4</v>
      </c>
      <c r="AA66" s="30">
        <f t="shared" si="102"/>
        <v>1</v>
      </c>
      <c r="AB66" s="30" t="str">
        <f t="shared" si="103"/>
        <v>2022-4-1</v>
      </c>
      <c r="AC66" s="30">
        <f t="shared" si="104"/>
        <v>1983</v>
      </c>
      <c r="AD66" s="30">
        <f t="shared" si="105"/>
        <v>10</v>
      </c>
      <c r="AE66" s="30">
        <f t="shared" si="106"/>
        <v>14</v>
      </c>
      <c r="AF66" s="30" t="str">
        <f t="shared" si="107"/>
        <v>1983-10-14</v>
      </c>
    </row>
    <row r="67" spans="1:32" ht="17.100000000000001" customHeight="1" x14ac:dyDescent="0.2">
      <c r="A67" s="84">
        <v>25</v>
      </c>
      <c r="B67" s="44" t="s">
        <v>512</v>
      </c>
      <c r="C67" s="4" t="s">
        <v>513</v>
      </c>
      <c r="D67" s="39" t="s">
        <v>514</v>
      </c>
      <c r="E67" s="26" t="s">
        <v>167</v>
      </c>
      <c r="F67" s="79" t="s">
        <v>338</v>
      </c>
      <c r="G67" s="78" t="s">
        <v>515</v>
      </c>
      <c r="H67" s="26" t="s">
        <v>515</v>
      </c>
      <c r="I67" s="26" t="s">
        <v>249</v>
      </c>
      <c r="J67" s="26">
        <v>2004</v>
      </c>
      <c r="K67" s="26" t="s">
        <v>344</v>
      </c>
      <c r="L67" s="88" t="s">
        <v>1428</v>
      </c>
      <c r="M67" s="30">
        <v>1502</v>
      </c>
      <c r="N67" s="30">
        <f t="shared" si="67"/>
        <v>15027</v>
      </c>
      <c r="O67" s="30" t="str">
        <f>IF(ISBLANK(G66),CONCATENATE(Kerinci!N67,RIGHT(Kerinci!O66,1)+1),Kerinci!O66)</f>
        <v>150277</v>
      </c>
      <c r="P67" s="30">
        <v>30</v>
      </c>
      <c r="V67" s="30">
        <f>IF(ISNA(VLOOKUP(G67,mst_jabatanstruk!$B$2:$F$8,5,FALSE)),IF(H67="selaku KF",6,7),VLOOKUP(G67,mst_jabatanstruk!$B$2:$F$8,5,FALSE))</f>
        <v>7</v>
      </c>
      <c r="W67" s="30">
        <f>VLOOKUP(E67,mst_golongan!$B$2:$D$18,3,FALSE)</f>
        <v>11</v>
      </c>
      <c r="X67" s="30">
        <f>VLOOKUP(I67,mst_pendidikan!$B$2:$F$11,5,FALSE)</f>
        <v>8</v>
      </c>
      <c r="Y67" s="30">
        <f t="shared" si="100"/>
        <v>2019</v>
      </c>
      <c r="Z67" s="30">
        <f t="shared" si="101"/>
        <v>4</v>
      </c>
      <c r="AA67" s="30">
        <f t="shared" si="102"/>
        <v>1</v>
      </c>
      <c r="AB67" s="30" t="str">
        <f t="shared" si="103"/>
        <v>2019-4-1</v>
      </c>
      <c r="AC67" s="30">
        <f t="shared" si="104"/>
        <v>1979</v>
      </c>
      <c r="AD67" s="30">
        <f t="shared" si="105"/>
        <v>10</v>
      </c>
      <c r="AE67" s="30">
        <f t="shared" si="106"/>
        <v>25</v>
      </c>
      <c r="AF67" s="30" t="str">
        <f t="shared" si="107"/>
        <v>1979-10-25</v>
      </c>
    </row>
    <row r="68" spans="1:32" ht="17.100000000000001" customHeight="1" x14ac:dyDescent="0.2">
      <c r="A68" s="84">
        <v>26</v>
      </c>
      <c r="B68" s="56" t="s">
        <v>517</v>
      </c>
      <c r="C68" s="98">
        <v>340019570</v>
      </c>
      <c r="D68" s="89" t="s">
        <v>518</v>
      </c>
      <c r="E68" s="98" t="s">
        <v>197</v>
      </c>
      <c r="F68" s="99" t="s">
        <v>338</v>
      </c>
      <c r="G68" s="24" t="s">
        <v>519</v>
      </c>
      <c r="H68" s="26" t="s">
        <v>519</v>
      </c>
      <c r="I68" s="98" t="s">
        <v>251</v>
      </c>
      <c r="J68" s="98">
        <v>1996</v>
      </c>
      <c r="K68" s="98" t="s">
        <v>330</v>
      </c>
      <c r="L68" s="100" t="s">
        <v>1429</v>
      </c>
      <c r="M68" s="10">
        <v>1502</v>
      </c>
      <c r="N68" s="30">
        <f t="shared" si="67"/>
        <v>15027</v>
      </c>
      <c r="O68" s="30" t="str">
        <f>IF(ISBLANK(G67),CONCATENATE(Kerinci!N68,RIGHT(Kerinci!O67,1)+1),Kerinci!O67)</f>
        <v>150277</v>
      </c>
      <c r="P68" s="30">
        <v>30</v>
      </c>
      <c r="V68" s="30">
        <f>IF(ISNA(VLOOKUP(G68,mst_jabatanstruk!$B$2:$F$8,5,FALSE)),IF(H68="selaku KF",6,7),VLOOKUP(G68,mst_jabatanstruk!$B$2:$F$8,5,FALSE))</f>
        <v>7</v>
      </c>
      <c r="W68" s="30">
        <f>VLOOKUP(E68,mst_golongan!$B$2:$D$18,3,FALSE)</f>
        <v>8</v>
      </c>
      <c r="X68" s="30">
        <f>VLOOKUP(I68,mst_pendidikan!$B$2:$F$11,5,FALSE)</f>
        <v>3</v>
      </c>
      <c r="Y68" s="30">
        <f t="shared" si="100"/>
        <v>2019</v>
      </c>
      <c r="Z68" s="30">
        <f t="shared" si="101"/>
        <v>4</v>
      </c>
      <c r="AA68" s="30">
        <f t="shared" si="102"/>
        <v>1</v>
      </c>
      <c r="AB68" s="30" t="str">
        <f t="shared" si="103"/>
        <v>2019-4-1</v>
      </c>
      <c r="AC68" s="30">
        <f t="shared" si="104"/>
        <v>1976</v>
      </c>
      <c r="AD68" s="30">
        <f t="shared" si="105"/>
        <v>3</v>
      </c>
      <c r="AE68" s="30">
        <f t="shared" si="106"/>
        <v>2</v>
      </c>
      <c r="AF68" s="30" t="str">
        <f t="shared" si="107"/>
        <v>1976-3-2</v>
      </c>
    </row>
    <row r="69" spans="1:32" ht="17.100000000000001" hidden="1" customHeight="1" x14ac:dyDescent="0.2">
      <c r="A69" s="306" t="s">
        <v>537</v>
      </c>
      <c r="B69" s="306"/>
      <c r="C69" s="306"/>
      <c r="D69" s="80"/>
      <c r="E69" s="26"/>
      <c r="G69" s="28"/>
      <c r="H69" s="26"/>
      <c r="I69" s="26"/>
      <c r="J69" s="26"/>
      <c r="K69" s="29"/>
      <c r="P69" s="30" t="e">
        <f>VLOOKUP(G69,dash_fungsional!$B$2:$E$28,4,FALSE)</f>
        <v>#N/A</v>
      </c>
      <c r="V69" s="30">
        <f>IF(ISNA(VLOOKUP(G69,mst_jabatanstruk!$B$2:$F$8,5,FALSE)),IF(H69="selaku KF",6,7),VLOOKUP(G69,mst_jabatanstruk!$B$2:$F$8,5,FALSE))</f>
        <v>7</v>
      </c>
    </row>
    <row r="70" spans="1:32" ht="17.100000000000001" customHeight="1" x14ac:dyDescent="0.2">
      <c r="A70" s="31">
        <v>1</v>
      </c>
      <c r="B70" s="32" t="s">
        <v>538</v>
      </c>
      <c r="C70" s="33">
        <v>340014248</v>
      </c>
      <c r="D70" s="33" t="s">
        <v>539</v>
      </c>
      <c r="E70" s="33" t="s">
        <v>164</v>
      </c>
      <c r="F70" s="39" t="s">
        <v>1371</v>
      </c>
      <c r="G70" s="28" t="s">
        <v>329</v>
      </c>
      <c r="H70" s="33"/>
      <c r="I70" s="33" t="s">
        <v>249</v>
      </c>
      <c r="J70" s="33">
        <v>1992</v>
      </c>
      <c r="K70" s="33" t="s">
        <v>330</v>
      </c>
      <c r="L70" s="35" t="s">
        <v>1430</v>
      </c>
      <c r="M70" s="30">
        <v>1503</v>
      </c>
      <c r="N70" s="30">
        <v>15030</v>
      </c>
      <c r="O70" s="30">
        <v>150300</v>
      </c>
      <c r="P70" s="30">
        <v>1</v>
      </c>
      <c r="Q70" s="30"/>
      <c r="R70" s="30"/>
      <c r="S70" s="30"/>
      <c r="T70" s="30"/>
      <c r="U70" s="30"/>
      <c r="V70" s="30">
        <f>IF(ISNA(VLOOKUP(G70,mst_jabatanstruk!$B$2:$F$8,5,FALSE)),IF(H70="selaku KF",6,7),VLOOKUP(G70,mst_jabatanstruk!$B$2:$F$8,5,FALSE))</f>
        <v>2</v>
      </c>
      <c r="W70" s="30">
        <f>VLOOKUP(E70,mst_golongan!$B$2:$D$18,3,FALSE)</f>
        <v>14</v>
      </c>
      <c r="X70" s="30">
        <f>VLOOKUP(I70,mst_pendidikan!$B$2:$F$11,5,FALSE)</f>
        <v>8</v>
      </c>
      <c r="Y70" s="30">
        <f>YEAR(F70)</f>
        <v>2011</v>
      </c>
      <c r="Z70" s="30">
        <f>MONTH(F70)</f>
        <v>4</v>
      </c>
      <c r="AA70" s="30">
        <f>DAY(F70)</f>
        <v>1</v>
      </c>
      <c r="AB70" s="30" t="str">
        <f>CONCATENATE(Y70,"-",Z70,"-",AA70)</f>
        <v>2011-4-1</v>
      </c>
      <c r="AC70" s="30">
        <f>YEAR(L70)</f>
        <v>1966</v>
      </c>
      <c r="AD70" s="30">
        <f>MONTH(L70)</f>
        <v>8</v>
      </c>
      <c r="AE70" s="30">
        <f>DAY(L70)</f>
        <v>8</v>
      </c>
      <c r="AF70" s="30" t="str">
        <f>CONCATENATE(AC70,"-",AD70,"-",AE70)</f>
        <v>1966-8-8</v>
      </c>
    </row>
    <row r="71" spans="1:32" ht="17.100000000000001" hidden="1" customHeight="1" x14ac:dyDescent="0.2">
      <c r="A71" s="306" t="s">
        <v>331</v>
      </c>
      <c r="B71" s="306"/>
      <c r="C71" s="306"/>
      <c r="D71" s="80"/>
      <c r="E71" s="26"/>
      <c r="F71" s="34"/>
      <c r="G71" s="28"/>
      <c r="H71" s="26"/>
      <c r="I71" s="26"/>
      <c r="J71" s="26"/>
      <c r="K71" s="26"/>
      <c r="L71" s="29"/>
      <c r="M71" s="30">
        <v>1503</v>
      </c>
      <c r="N71" s="30">
        <f>IF(ISBLANK(G70),N70+1,N70)</f>
        <v>15030</v>
      </c>
      <c r="O71" s="30">
        <f>IF(ISBLANK(G70),CONCATENATE(Kerinci!N71,RIGHT(Kerinci!O70,1)+1),Kerinci!O70)</f>
        <v>150300</v>
      </c>
      <c r="P71" s="30" t="e">
        <f>VLOOKUP(G71,dash_fungsional!$B$2:$E$28,4,FALSE)</f>
        <v>#N/A</v>
      </c>
      <c r="V71" s="30">
        <f>IF(ISNA(VLOOKUP(G71,mst_jabatanstruk!$B$2:$F$8,5,FALSE)),IF(H71="selaku KF",6,7),VLOOKUP(G71,mst_jabatanstruk!$B$2:$F$8,5,FALSE))</f>
        <v>7</v>
      </c>
      <c r="W71" s="30" t="e">
        <f>VLOOKUP(E71,mst_golongan!$B$2:$D$18,3,FALSE)</f>
        <v>#N/A</v>
      </c>
      <c r="X71" s="30" t="e">
        <f>VLOOKUP(I71,mst_pendidikan!$B$2:$F$11,5,FALSE)</f>
        <v>#N/A</v>
      </c>
    </row>
    <row r="72" spans="1:32" ht="17.100000000000001" customHeight="1" x14ac:dyDescent="0.2">
      <c r="A72" s="26">
        <v>2</v>
      </c>
      <c r="B72" s="78" t="s">
        <v>542</v>
      </c>
      <c r="C72" s="26">
        <v>340016219</v>
      </c>
      <c r="D72" s="26" t="s">
        <v>543</v>
      </c>
      <c r="E72" s="26" t="s">
        <v>168</v>
      </c>
      <c r="F72" s="39" t="s">
        <v>1372</v>
      </c>
      <c r="G72" s="28" t="s">
        <v>335</v>
      </c>
      <c r="H72" s="26"/>
      <c r="I72" s="26" t="s">
        <v>248</v>
      </c>
      <c r="J72" s="26">
        <v>2001</v>
      </c>
      <c r="K72" s="26" t="s">
        <v>344</v>
      </c>
      <c r="L72" s="29" t="s">
        <v>1431</v>
      </c>
      <c r="M72" s="30">
        <v>1503</v>
      </c>
      <c r="N72" s="30">
        <f t="shared" ref="N72:N100" si="108">IF(ISBLANK(G71),N71+1,N71)</f>
        <v>15031</v>
      </c>
      <c r="O72" s="30" t="str">
        <f>IF(ISBLANK(G71),CONCATENATE(Kerinci!N72,RIGHT(Kerinci!O71,1)+1),Kerinci!O71)</f>
        <v>150311</v>
      </c>
      <c r="P72" s="30">
        <v>1</v>
      </c>
      <c r="V72" s="30">
        <f>IF(ISNA(VLOOKUP(G72,mst_jabatanstruk!$B$2:$F$8,5,FALSE)),IF(H72="selaku KF",6,7),VLOOKUP(G72,mst_jabatanstruk!$B$2:$F$8,5,FALSE))</f>
        <v>4</v>
      </c>
      <c r="W72" s="30">
        <f>VLOOKUP(E72,mst_golongan!$B$2:$D$18,3,FALSE)</f>
        <v>12</v>
      </c>
      <c r="X72" s="30">
        <f>VLOOKUP(I72,mst_pendidikan!$B$2:$F$11,5,FALSE)</f>
        <v>7</v>
      </c>
      <c r="Y72" s="30">
        <f t="shared" ref="Y72:Y73" si="109">YEAR(F72)</f>
        <v>2012</v>
      </c>
      <c r="Z72" s="30">
        <f t="shared" ref="Z72:Z73" si="110">MONTH(F72)</f>
        <v>4</v>
      </c>
      <c r="AA72" s="30">
        <f t="shared" ref="AA72:AA73" si="111">DAY(F72)</f>
        <v>1</v>
      </c>
      <c r="AB72" s="30" t="str">
        <f t="shared" ref="AB72:AB73" si="112">CONCATENATE(Y72,"-",Z72,"-",AA72)</f>
        <v>2012-4-1</v>
      </c>
      <c r="AC72" s="30">
        <f t="shared" ref="AC72:AC73" si="113">YEAR(L72)</f>
        <v>1978</v>
      </c>
      <c r="AD72" s="30">
        <f t="shared" ref="AD72:AD73" si="114">MONTH(L72)</f>
        <v>10</v>
      </c>
      <c r="AE72" s="30">
        <f t="shared" ref="AE72:AE73" si="115">DAY(L72)</f>
        <v>1</v>
      </c>
      <c r="AF72" s="30" t="str">
        <f t="shared" ref="AF72:AF73" si="116">CONCATENATE(AC72,"-",AD72,"-",AE72)</f>
        <v>1978-10-1</v>
      </c>
    </row>
    <row r="73" spans="1:32" ht="17.100000000000001" customHeight="1" x14ac:dyDescent="0.2">
      <c r="A73" s="26">
        <v>3</v>
      </c>
      <c r="B73" s="78" t="s">
        <v>546</v>
      </c>
      <c r="C73" s="26">
        <v>340059361</v>
      </c>
      <c r="D73" s="26" t="s">
        <v>547</v>
      </c>
      <c r="E73" s="26" t="s">
        <v>166</v>
      </c>
      <c r="F73" s="39" t="s">
        <v>1373</v>
      </c>
      <c r="G73" s="28" t="s">
        <v>172</v>
      </c>
      <c r="H73" s="26"/>
      <c r="I73" s="26" t="s">
        <v>249</v>
      </c>
      <c r="J73" s="26">
        <v>2016</v>
      </c>
      <c r="K73" s="26" t="s">
        <v>330</v>
      </c>
      <c r="L73" s="29" t="s">
        <v>1432</v>
      </c>
      <c r="M73" s="30">
        <v>1503</v>
      </c>
      <c r="N73" s="30">
        <f t="shared" si="108"/>
        <v>15031</v>
      </c>
      <c r="O73" s="30" t="str">
        <f>IF(ISBLANK(G72),CONCATENATE(Kerinci!N73,RIGHT(Kerinci!O72,1)+1),Kerinci!O72)</f>
        <v>150311</v>
      </c>
      <c r="P73" s="30">
        <f>VLOOKUP(G73,dash_fungsional!$B$2:$E$28,4,FALSE)</f>
        <v>19</v>
      </c>
      <c r="Q73" s="30"/>
      <c r="R73" s="30"/>
      <c r="S73" s="30"/>
      <c r="T73" s="30"/>
      <c r="U73" s="30"/>
      <c r="V73" s="30">
        <f>IF(ISNA(VLOOKUP(G73,mst_jabatanstruk!$B$2:$F$8,5,FALSE)),IF(H73="selaku KF",6,7),VLOOKUP(G73,mst_jabatanstruk!$B$2:$F$8,5,FALSE))</f>
        <v>7</v>
      </c>
      <c r="W73" s="30">
        <f>VLOOKUP(E73,mst_golongan!$B$2:$D$18,3,FALSE)</f>
        <v>9</v>
      </c>
      <c r="X73" s="30">
        <f>VLOOKUP(I73,mst_pendidikan!$B$2:$F$11,5,FALSE)</f>
        <v>8</v>
      </c>
      <c r="Y73" s="30">
        <f t="shared" si="109"/>
        <v>2019</v>
      </c>
      <c r="Z73" s="30">
        <f t="shared" si="110"/>
        <v>3</v>
      </c>
      <c r="AA73" s="30">
        <f t="shared" si="111"/>
        <v>1</v>
      </c>
      <c r="AB73" s="30" t="str">
        <f t="shared" si="112"/>
        <v>2019-3-1</v>
      </c>
      <c r="AC73" s="30">
        <f t="shared" si="113"/>
        <v>1993</v>
      </c>
      <c r="AD73" s="30">
        <f t="shared" si="114"/>
        <v>5</v>
      </c>
      <c r="AE73" s="30">
        <f t="shared" si="115"/>
        <v>17</v>
      </c>
      <c r="AF73" s="30" t="str">
        <f t="shared" si="116"/>
        <v>1993-5-17</v>
      </c>
    </row>
    <row r="74" spans="1:32" ht="17.100000000000001" hidden="1" customHeight="1" x14ac:dyDescent="0.2">
      <c r="A74" s="306" t="s">
        <v>282</v>
      </c>
      <c r="B74" s="306"/>
      <c r="C74" s="306"/>
      <c r="D74" s="80"/>
      <c r="E74" s="26"/>
      <c r="F74" s="39"/>
      <c r="G74" s="28"/>
      <c r="H74" s="26"/>
      <c r="I74" s="26"/>
      <c r="J74" s="26"/>
      <c r="K74" s="26"/>
      <c r="L74" s="29"/>
      <c r="M74" s="30">
        <v>1503</v>
      </c>
      <c r="N74" s="30">
        <f t="shared" si="108"/>
        <v>15031</v>
      </c>
      <c r="O74" s="30" t="str">
        <f>IF(ISBLANK(G73),CONCATENATE(Kerinci!N74,RIGHT(Kerinci!O73,1)+1),Kerinci!O73)</f>
        <v>150311</v>
      </c>
      <c r="P74" s="30" t="e">
        <f>VLOOKUP(G74,dash_fungsional!$B$2:$E$28,4,FALSE)</f>
        <v>#N/A</v>
      </c>
      <c r="Q74" s="30"/>
      <c r="R74" s="30"/>
      <c r="S74" s="30"/>
      <c r="T74" s="30"/>
      <c r="U74" s="30"/>
      <c r="V74" s="30">
        <f>IF(ISNA(VLOOKUP(G74,mst_jabatanstruk!$B$2:$F$8,5,FALSE)),IF(H74="selaku KF",6,7),VLOOKUP(G74,mst_jabatanstruk!$B$2:$F$8,5,FALSE))</f>
        <v>7</v>
      </c>
      <c r="W74" s="30" t="e">
        <f>VLOOKUP(E74,mst_golongan!$B$2:$D$18,3,FALSE)</f>
        <v>#N/A</v>
      </c>
      <c r="X74" s="30" t="e">
        <f>VLOOKUP(I74,mst_pendidikan!$B$2:$F$11,5,FALSE)</f>
        <v>#N/A</v>
      </c>
    </row>
    <row r="75" spans="1:32" ht="17.100000000000001" customHeight="1" x14ac:dyDescent="0.2">
      <c r="A75" s="26">
        <v>4</v>
      </c>
      <c r="B75" s="78" t="s">
        <v>550</v>
      </c>
      <c r="C75" s="26">
        <v>340055841</v>
      </c>
      <c r="D75" s="26" t="s">
        <v>551</v>
      </c>
      <c r="E75" s="26" t="s">
        <v>167</v>
      </c>
      <c r="F75" s="39" t="s">
        <v>1356</v>
      </c>
      <c r="G75" s="43" t="s">
        <v>179</v>
      </c>
      <c r="H75" s="26" t="s">
        <v>1348</v>
      </c>
      <c r="I75" s="26" t="s">
        <v>248</v>
      </c>
      <c r="J75" s="26">
        <v>2011</v>
      </c>
      <c r="K75" s="26" t="s">
        <v>344</v>
      </c>
      <c r="L75" s="29" t="s">
        <v>1433</v>
      </c>
      <c r="M75" s="30">
        <v>1503</v>
      </c>
      <c r="N75" s="30">
        <f t="shared" si="108"/>
        <v>15032</v>
      </c>
      <c r="O75" s="30" t="str">
        <f>IF(ISBLANK(G74),CONCATENATE(Kerinci!N75,RIGHT(Kerinci!O74,1)+1),Kerinci!O74)</f>
        <v>150322</v>
      </c>
      <c r="P75" s="30">
        <f>VLOOKUP(G75,dash_fungsional!$B$2:$E$28,4,FALSE)</f>
        <v>6</v>
      </c>
      <c r="V75" s="30">
        <f>IF(ISNA(VLOOKUP(G75,mst_jabatanstruk!$B$2:$F$8,5,FALSE)),IF(H75="selaku KF",6,7),VLOOKUP(G75,mst_jabatanstruk!$B$2:$F$8,5,FALSE))</f>
        <v>6</v>
      </c>
      <c r="W75" s="30">
        <f>VLOOKUP(E75,mst_golongan!$B$2:$D$18,3,FALSE)</f>
        <v>11</v>
      </c>
      <c r="X75" s="30">
        <f>VLOOKUP(I75,mst_pendidikan!$B$2:$F$11,5,FALSE)</f>
        <v>7</v>
      </c>
      <c r="Y75" s="30">
        <f t="shared" ref="Y75:Y76" si="117">YEAR(F75)</f>
        <v>2021</v>
      </c>
      <c r="Z75" s="30">
        <f t="shared" ref="Z75:Z76" si="118">MONTH(F75)</f>
        <v>4</v>
      </c>
      <c r="AA75" s="30">
        <f t="shared" ref="AA75:AA76" si="119">DAY(F75)</f>
        <v>1</v>
      </c>
      <c r="AB75" s="30" t="str">
        <f t="shared" ref="AB75:AB76" si="120">CONCATENATE(Y75,"-",Z75,"-",AA75)</f>
        <v>2021-4-1</v>
      </c>
      <c r="AC75" s="30">
        <f t="shared" ref="AC75:AC76" si="121">YEAR(L75)</f>
        <v>1988</v>
      </c>
      <c r="AD75" s="30">
        <f t="shared" ref="AD75:AD76" si="122">MONTH(L75)</f>
        <v>2</v>
      </c>
      <c r="AE75" s="30">
        <f t="shared" ref="AE75:AE76" si="123">DAY(L75)</f>
        <v>7</v>
      </c>
      <c r="AF75" s="30" t="str">
        <f t="shared" ref="AF75:AF76" si="124">CONCATENATE(AC75,"-",AD75,"-",AE75)</f>
        <v>1988-2-7</v>
      </c>
    </row>
    <row r="76" spans="1:32" ht="17.100000000000001" customHeight="1" x14ac:dyDescent="0.2">
      <c r="A76" s="26">
        <v>5</v>
      </c>
      <c r="B76" s="78" t="s">
        <v>552</v>
      </c>
      <c r="C76" s="26">
        <v>340053022</v>
      </c>
      <c r="D76" s="26" t="s">
        <v>553</v>
      </c>
      <c r="E76" s="26" t="s">
        <v>194</v>
      </c>
      <c r="F76" s="39" t="s">
        <v>1361</v>
      </c>
      <c r="G76" s="85" t="s">
        <v>172</v>
      </c>
      <c r="H76" s="39"/>
      <c r="I76" s="39" t="s">
        <v>251</v>
      </c>
      <c r="J76" s="39" t="s">
        <v>385</v>
      </c>
      <c r="K76" s="39" t="s">
        <v>330</v>
      </c>
      <c r="L76" s="86" t="s">
        <v>1434</v>
      </c>
      <c r="M76" s="30">
        <v>1503</v>
      </c>
      <c r="N76" s="30">
        <f t="shared" si="108"/>
        <v>15032</v>
      </c>
      <c r="O76" s="30" t="str">
        <f>IF(ISBLANK(G75),CONCATENATE(Kerinci!N76,RIGHT(Kerinci!O75,1)+1),Kerinci!O75)</f>
        <v>150322</v>
      </c>
      <c r="P76" s="30">
        <f>VLOOKUP(G76,dash_fungsional!$B$2:$E$28,4,FALSE)</f>
        <v>19</v>
      </c>
      <c r="V76" s="30">
        <f>IF(ISNA(VLOOKUP(G76,mst_jabatanstruk!$B$2:$F$8,5,FALSE)),IF(H76="selaku KF",6,7),VLOOKUP(G76,mst_jabatanstruk!$B$2:$F$8,5,FALSE))</f>
        <v>7</v>
      </c>
      <c r="W76" s="30">
        <f>VLOOKUP(E76,mst_golongan!$B$2:$D$18,3,FALSE)</f>
        <v>6</v>
      </c>
      <c r="X76" s="30">
        <f>VLOOKUP(I76,mst_pendidikan!$B$2:$F$11,5,FALSE)</f>
        <v>3</v>
      </c>
      <c r="Y76" s="30">
        <f t="shared" si="117"/>
        <v>2021</v>
      </c>
      <c r="Z76" s="30">
        <f t="shared" si="118"/>
        <v>10</v>
      </c>
      <c r="AA76" s="30">
        <f t="shared" si="119"/>
        <v>1</v>
      </c>
      <c r="AB76" s="30" t="str">
        <f t="shared" si="120"/>
        <v>2021-10-1</v>
      </c>
      <c r="AC76" s="30">
        <f t="shared" si="121"/>
        <v>1986</v>
      </c>
      <c r="AD76" s="30">
        <f t="shared" si="122"/>
        <v>7</v>
      </c>
      <c r="AE76" s="30">
        <f t="shared" si="123"/>
        <v>15</v>
      </c>
      <c r="AF76" s="30" t="str">
        <f t="shared" si="124"/>
        <v>1986-7-15</v>
      </c>
    </row>
    <row r="77" spans="1:32" ht="17.100000000000001" hidden="1" customHeight="1" x14ac:dyDescent="0.2">
      <c r="A77" s="306" t="s">
        <v>283</v>
      </c>
      <c r="B77" s="306"/>
      <c r="C77" s="306"/>
      <c r="D77" s="80"/>
      <c r="E77" s="26"/>
      <c r="F77" s="27"/>
      <c r="G77" s="28"/>
      <c r="H77" s="26"/>
      <c r="I77" s="26"/>
      <c r="J77" s="26"/>
      <c r="K77" s="26"/>
      <c r="L77" s="29"/>
      <c r="M77" s="30">
        <v>1503</v>
      </c>
      <c r="N77" s="30">
        <f t="shared" si="108"/>
        <v>15032</v>
      </c>
      <c r="O77" s="30" t="str">
        <f>IF(ISBLANK(G76),CONCATENATE(Kerinci!N77,RIGHT(Kerinci!O76,1)+1),Kerinci!O76)</f>
        <v>150322</v>
      </c>
      <c r="P77" s="30" t="e">
        <f>VLOOKUP(G77,dash_fungsional!$B$2:$E$28,4,FALSE)</f>
        <v>#N/A</v>
      </c>
      <c r="Q77" s="30"/>
      <c r="R77" s="30"/>
      <c r="S77" s="30"/>
      <c r="T77" s="30"/>
      <c r="U77" s="30"/>
      <c r="V77" s="30">
        <f>IF(ISNA(VLOOKUP(G77,mst_jabatanstruk!$B$2:$F$8,5,FALSE)),IF(H77="selaku KF",6,7),VLOOKUP(G77,mst_jabatanstruk!$B$2:$F$8,5,FALSE))</f>
        <v>7</v>
      </c>
      <c r="W77" s="30" t="e">
        <f>VLOOKUP(E77,mst_golongan!$B$2:$D$18,3,FALSE)</f>
        <v>#N/A</v>
      </c>
      <c r="X77" s="30" t="e">
        <f>VLOOKUP(I77,mst_pendidikan!$B$2:$F$11,5,FALSE)</f>
        <v>#N/A</v>
      </c>
    </row>
    <row r="78" spans="1:32" ht="17.100000000000001" customHeight="1" x14ac:dyDescent="0.2">
      <c r="A78" s="84">
        <v>6</v>
      </c>
      <c r="B78" s="78" t="s">
        <v>555</v>
      </c>
      <c r="C78" s="26">
        <v>340011053</v>
      </c>
      <c r="D78" s="26" t="s">
        <v>556</v>
      </c>
      <c r="E78" s="26" t="s">
        <v>168</v>
      </c>
      <c r="F78" s="39" t="s">
        <v>1371</v>
      </c>
      <c r="G78" s="43" t="s">
        <v>178</v>
      </c>
      <c r="H78" s="26" t="s">
        <v>1348</v>
      </c>
      <c r="I78" s="26" t="s">
        <v>249</v>
      </c>
      <c r="J78" s="26">
        <v>2010</v>
      </c>
      <c r="K78" s="26" t="s">
        <v>330</v>
      </c>
      <c r="L78" s="29" t="s">
        <v>1435</v>
      </c>
      <c r="M78" s="30">
        <v>1503</v>
      </c>
      <c r="N78" s="30">
        <f t="shared" si="108"/>
        <v>15033</v>
      </c>
      <c r="O78" s="30" t="str">
        <f>IF(ISBLANK(G77),CONCATENATE(Kerinci!N78,RIGHT(Kerinci!O77,1)+1),Kerinci!O77)</f>
        <v>150333</v>
      </c>
      <c r="P78" s="30">
        <f>VLOOKUP(G78,dash_fungsional!$B$2:$E$28,4,FALSE)</f>
        <v>7</v>
      </c>
      <c r="Q78" s="30"/>
      <c r="R78" s="30"/>
      <c r="S78" s="30"/>
      <c r="T78" s="30"/>
      <c r="U78" s="30"/>
      <c r="V78" s="30">
        <f>IF(ISNA(VLOOKUP(G78,mst_jabatanstruk!$B$2:$F$8,5,FALSE)),IF(H78="selaku KF",6,7),VLOOKUP(G78,mst_jabatanstruk!$B$2:$F$8,5,FALSE))</f>
        <v>6</v>
      </c>
      <c r="W78" s="30">
        <f>VLOOKUP(E78,mst_golongan!$B$2:$D$18,3,FALSE)</f>
        <v>12</v>
      </c>
      <c r="X78" s="30">
        <f>VLOOKUP(I78,mst_pendidikan!$B$2:$F$11,5,FALSE)</f>
        <v>8</v>
      </c>
      <c r="Y78" s="30">
        <f>YEAR(F78)</f>
        <v>2011</v>
      </c>
      <c r="Z78" s="30">
        <f>MONTH(F78)</f>
        <v>4</v>
      </c>
      <c r="AA78" s="30">
        <f>DAY(F78)</f>
        <v>1</v>
      </c>
      <c r="AB78" s="30" t="str">
        <f>CONCATENATE(Y78,"-",Z78,"-",AA78)</f>
        <v>2011-4-1</v>
      </c>
      <c r="AC78" s="30">
        <f>YEAR(L78)</f>
        <v>1965</v>
      </c>
      <c r="AD78" s="30">
        <f>MONTH(L78)</f>
        <v>5</v>
      </c>
      <c r="AE78" s="30">
        <f>DAY(L78)</f>
        <v>3</v>
      </c>
      <c r="AF78" s="30" t="str">
        <f>CONCATENATE(AC78,"-",AD78,"-",AE78)</f>
        <v>1965-5-3</v>
      </c>
    </row>
    <row r="79" spans="1:32" ht="17.100000000000001" hidden="1" customHeight="1" x14ac:dyDescent="0.2">
      <c r="A79" s="306" t="s">
        <v>284</v>
      </c>
      <c r="B79" s="306"/>
      <c r="C79" s="306"/>
      <c r="D79" s="80"/>
      <c r="E79" s="26"/>
      <c r="F79" s="27"/>
      <c r="G79" s="28"/>
      <c r="H79" s="26"/>
      <c r="I79" s="26"/>
      <c r="J79" s="26"/>
      <c r="K79" s="26"/>
      <c r="L79" s="29"/>
      <c r="M79" s="30">
        <v>1503</v>
      </c>
      <c r="N79" s="30">
        <f t="shared" si="108"/>
        <v>15033</v>
      </c>
      <c r="O79" s="30" t="str">
        <f>IF(ISBLANK(G78),CONCATENATE(Kerinci!N79,RIGHT(Kerinci!O78,1)+1),Kerinci!O78)</f>
        <v>150333</v>
      </c>
      <c r="P79" s="30" t="e">
        <f>VLOOKUP(G79,dash_fungsional!$B$2:$E$28,4,FALSE)</f>
        <v>#N/A</v>
      </c>
      <c r="V79" s="30">
        <f>IF(ISNA(VLOOKUP(G79,mst_jabatanstruk!$B$2:$F$8,5,FALSE)),IF(H79="selaku KF",6,7),VLOOKUP(G79,mst_jabatanstruk!$B$2:$F$8,5,FALSE))</f>
        <v>7</v>
      </c>
      <c r="W79" s="30" t="e">
        <f>VLOOKUP(E79,mst_golongan!$B$2:$D$18,3,FALSE)</f>
        <v>#N/A</v>
      </c>
      <c r="X79" s="30" t="e">
        <f>VLOOKUP(I79,mst_pendidikan!$B$2:$F$11,5,FALSE)</f>
        <v>#N/A</v>
      </c>
    </row>
    <row r="80" spans="1:32" ht="17.100000000000001" customHeight="1" x14ac:dyDescent="0.2">
      <c r="A80" s="84">
        <v>7</v>
      </c>
      <c r="B80" s="44" t="s">
        <v>558</v>
      </c>
      <c r="C80" s="39" t="s">
        <v>559</v>
      </c>
      <c r="D80" s="39" t="s">
        <v>560</v>
      </c>
      <c r="E80" s="39" t="s">
        <v>167</v>
      </c>
      <c r="F80" s="39" t="s">
        <v>1356</v>
      </c>
      <c r="G80" s="43" t="s">
        <v>178</v>
      </c>
      <c r="H80" s="26" t="s">
        <v>1348</v>
      </c>
      <c r="I80" s="26" t="s">
        <v>249</v>
      </c>
      <c r="J80" s="26">
        <v>2009</v>
      </c>
      <c r="K80" s="26" t="s">
        <v>330</v>
      </c>
      <c r="L80" s="94" t="s">
        <v>1436</v>
      </c>
      <c r="M80" s="30">
        <v>1503</v>
      </c>
      <c r="N80" s="30">
        <f t="shared" si="108"/>
        <v>15034</v>
      </c>
      <c r="O80" s="30" t="str">
        <f>IF(ISBLANK(G79),CONCATENATE(Kerinci!N80,RIGHT(Kerinci!O79,1)+1),Kerinci!O79)</f>
        <v>150344</v>
      </c>
      <c r="P80" s="30">
        <f>VLOOKUP(G80,dash_fungsional!$B$2:$E$28,4,FALSE)</f>
        <v>7</v>
      </c>
      <c r="V80" s="30">
        <f>IF(ISNA(VLOOKUP(G80,mst_jabatanstruk!$B$2:$F$8,5,FALSE)),IF(H80="selaku KF",6,7),VLOOKUP(G80,mst_jabatanstruk!$B$2:$F$8,5,FALSE))</f>
        <v>6</v>
      </c>
      <c r="W80" s="30">
        <f>VLOOKUP(E80,mst_golongan!$B$2:$D$18,3,FALSE)</f>
        <v>11</v>
      </c>
      <c r="X80" s="30">
        <f>VLOOKUP(I80,mst_pendidikan!$B$2:$F$11,5,FALSE)</f>
        <v>8</v>
      </c>
      <c r="Y80" s="30">
        <f t="shared" ref="Y80:Y81" si="125">YEAR(F80)</f>
        <v>2021</v>
      </c>
      <c r="Z80" s="30">
        <f t="shared" ref="Z80:Z81" si="126">MONTH(F80)</f>
        <v>4</v>
      </c>
      <c r="AA80" s="30">
        <f t="shared" ref="AA80:AA81" si="127">DAY(F80)</f>
        <v>1</v>
      </c>
      <c r="AB80" s="30" t="str">
        <f t="shared" ref="AB80:AB81" si="128">CONCATENATE(Y80,"-",Z80,"-",AA80)</f>
        <v>2021-4-1</v>
      </c>
      <c r="AC80" s="30">
        <f t="shared" ref="AC80:AC81" si="129">YEAR(L80)</f>
        <v>1987</v>
      </c>
      <c r="AD80" s="30">
        <f t="shared" ref="AD80:AD81" si="130">MONTH(L80)</f>
        <v>1</v>
      </c>
      <c r="AE80" s="30">
        <f t="shared" ref="AE80:AE81" si="131">DAY(L80)</f>
        <v>9</v>
      </c>
      <c r="AF80" s="30" t="str">
        <f t="shared" ref="AF80:AF81" si="132">CONCATENATE(AC80,"-",AD80,"-",AE80)</f>
        <v>1987-1-9</v>
      </c>
    </row>
    <row r="81" spans="1:32" ht="17.100000000000001" customHeight="1" x14ac:dyDescent="0.2">
      <c r="A81" s="111">
        <v>8</v>
      </c>
      <c r="B81" s="24" t="s">
        <v>562</v>
      </c>
      <c r="C81" s="26">
        <v>340059633</v>
      </c>
      <c r="D81" s="26" t="s">
        <v>563</v>
      </c>
      <c r="E81" s="26" t="s">
        <v>166</v>
      </c>
      <c r="F81" s="91" t="s">
        <v>1359</v>
      </c>
      <c r="G81" s="43" t="s">
        <v>179</v>
      </c>
      <c r="H81" s="39"/>
      <c r="I81" s="39" t="s">
        <v>248</v>
      </c>
      <c r="J81" s="27" t="s">
        <v>262</v>
      </c>
      <c r="K81" s="39" t="s">
        <v>330</v>
      </c>
      <c r="L81" s="29" t="s">
        <v>1437</v>
      </c>
      <c r="M81" s="30">
        <v>1503</v>
      </c>
      <c r="N81" s="30">
        <f t="shared" si="108"/>
        <v>15034</v>
      </c>
      <c r="O81" s="30" t="str">
        <f>IF(ISBLANK(G80),CONCATENATE(Kerinci!N81,RIGHT(Kerinci!O80,1)+1),Kerinci!O80)</f>
        <v>150344</v>
      </c>
      <c r="P81" s="30">
        <f>VLOOKUP(G81,dash_fungsional!$B$2:$E$28,4,FALSE)</f>
        <v>6</v>
      </c>
      <c r="Q81" s="30"/>
      <c r="R81" s="30"/>
      <c r="S81" s="30"/>
      <c r="T81" s="30"/>
      <c r="U81" s="30"/>
      <c r="V81" s="30">
        <f>IF(ISNA(VLOOKUP(G81,mst_jabatanstruk!$B$2:$F$8,5,FALSE)),IF(H81="selaku KF",6,7),VLOOKUP(G81,mst_jabatanstruk!$B$2:$F$8,5,FALSE))</f>
        <v>7</v>
      </c>
      <c r="W81" s="30">
        <f>VLOOKUP(E81,mst_golongan!$B$2:$D$18,3,FALSE)</f>
        <v>9</v>
      </c>
      <c r="X81" s="30">
        <f>VLOOKUP(I81,mst_pendidikan!$B$2:$F$11,5,FALSE)</f>
        <v>7</v>
      </c>
      <c r="Y81" s="30">
        <f t="shared" si="125"/>
        <v>2019</v>
      </c>
      <c r="Z81" s="30">
        <f t="shared" si="126"/>
        <v>12</v>
      </c>
      <c r="AA81" s="30">
        <f t="shared" si="127"/>
        <v>1</v>
      </c>
      <c r="AB81" s="30" t="str">
        <f t="shared" si="128"/>
        <v>2019-12-1</v>
      </c>
      <c r="AC81" s="30">
        <f t="shared" si="129"/>
        <v>1998</v>
      </c>
      <c r="AD81" s="30">
        <f t="shared" si="130"/>
        <v>10</v>
      </c>
      <c r="AE81" s="30">
        <f t="shared" si="131"/>
        <v>26</v>
      </c>
      <c r="AF81" s="30" t="str">
        <f t="shared" si="132"/>
        <v>1998-10-26</v>
      </c>
    </row>
    <row r="82" spans="1:32" ht="17.100000000000001" hidden="1" customHeight="1" x14ac:dyDescent="0.2">
      <c r="A82" s="306" t="s">
        <v>285</v>
      </c>
      <c r="B82" s="306"/>
      <c r="C82" s="306"/>
      <c r="D82" s="80"/>
      <c r="E82" s="26"/>
      <c r="F82" s="27"/>
      <c r="G82" s="28"/>
      <c r="H82" s="26"/>
      <c r="I82" s="26"/>
      <c r="J82" s="26"/>
      <c r="K82" s="26"/>
      <c r="L82" s="29"/>
      <c r="M82" s="30">
        <v>1503</v>
      </c>
      <c r="N82" s="30">
        <f t="shared" si="108"/>
        <v>15034</v>
      </c>
      <c r="O82" s="30" t="str">
        <f>IF(ISBLANK(G81),CONCATENATE(Kerinci!N82,RIGHT(Kerinci!O81,1)+1),Kerinci!O81)</f>
        <v>150344</v>
      </c>
      <c r="P82" s="30" t="e">
        <f>VLOOKUP(G82,dash_fungsional!$B$2:$E$28,4,FALSE)</f>
        <v>#N/A</v>
      </c>
      <c r="Q82" s="30"/>
      <c r="R82" s="30"/>
      <c r="S82" s="30"/>
      <c r="T82" s="30"/>
      <c r="U82" s="30"/>
      <c r="V82" s="30">
        <f>IF(ISNA(VLOOKUP(G82,mst_jabatanstruk!$B$2:$F$8,5,FALSE)),IF(H82="selaku KF",6,7),VLOOKUP(G82,mst_jabatanstruk!$B$2:$F$8,5,FALSE))</f>
        <v>7</v>
      </c>
      <c r="W82" s="30" t="e">
        <f>VLOOKUP(E82,mst_golongan!$B$2:$D$18,3,FALSE)</f>
        <v>#N/A</v>
      </c>
      <c r="X82" s="30" t="e">
        <f>VLOOKUP(I82,mst_pendidikan!$B$2:$F$11,5,FALSE)</f>
        <v>#N/A</v>
      </c>
    </row>
    <row r="83" spans="1:32" ht="17.100000000000001" customHeight="1" x14ac:dyDescent="0.2">
      <c r="A83" s="26">
        <v>9</v>
      </c>
      <c r="B83" s="85" t="s">
        <v>565</v>
      </c>
      <c r="C83" s="39" t="s">
        <v>566</v>
      </c>
      <c r="D83" s="39" t="s">
        <v>567</v>
      </c>
      <c r="E83" s="39" t="s">
        <v>167</v>
      </c>
      <c r="F83" s="39" t="s">
        <v>1356</v>
      </c>
      <c r="G83" s="43" t="s">
        <v>178</v>
      </c>
      <c r="H83" s="26" t="s">
        <v>1348</v>
      </c>
      <c r="I83" s="26" t="s">
        <v>249</v>
      </c>
      <c r="J83" s="26">
        <v>2012</v>
      </c>
      <c r="K83" s="26" t="s">
        <v>344</v>
      </c>
      <c r="L83" s="96" t="s">
        <v>1438</v>
      </c>
      <c r="M83" s="30">
        <v>1503</v>
      </c>
      <c r="N83" s="30">
        <f t="shared" si="108"/>
        <v>15035</v>
      </c>
      <c r="O83" s="30" t="str">
        <f>IF(ISBLANK(G82),CONCATENATE(Kerinci!N83,RIGHT(Kerinci!O82,1)+1),Kerinci!O82)</f>
        <v>150355</v>
      </c>
      <c r="P83" s="30">
        <f>VLOOKUP(G83,dash_fungsional!$B$2:$E$28,4,FALSE)</f>
        <v>7</v>
      </c>
      <c r="V83" s="30">
        <f>IF(ISNA(VLOOKUP(G83,mst_jabatanstruk!$B$2:$F$8,5,FALSE)),IF(H83="selaku KF",6,7),VLOOKUP(G83,mst_jabatanstruk!$B$2:$F$8,5,FALSE))</f>
        <v>6</v>
      </c>
      <c r="W83" s="30">
        <f>VLOOKUP(E83,mst_golongan!$B$2:$D$18,3,FALSE)</f>
        <v>11</v>
      </c>
      <c r="X83" s="30">
        <f>VLOOKUP(I83,mst_pendidikan!$B$2:$F$11,5,FALSE)</f>
        <v>8</v>
      </c>
      <c r="Y83" s="30">
        <f t="shared" ref="Y83:Y85" si="133">YEAR(F83)</f>
        <v>2021</v>
      </c>
      <c r="Z83" s="30">
        <f t="shared" ref="Z83:Z85" si="134">MONTH(F83)</f>
        <v>4</v>
      </c>
      <c r="AA83" s="30">
        <f t="shared" ref="AA83:AA85" si="135">DAY(F83)</f>
        <v>1</v>
      </c>
      <c r="AB83" s="30" t="str">
        <f t="shared" ref="AB83:AB85" si="136">CONCATENATE(Y83,"-",Z83,"-",AA83)</f>
        <v>2021-4-1</v>
      </c>
      <c r="AC83" s="30">
        <f t="shared" ref="AC83:AC85" si="137">YEAR(L83)</f>
        <v>1989</v>
      </c>
      <c r="AD83" s="30">
        <f t="shared" ref="AD83:AD85" si="138">MONTH(L83)</f>
        <v>9</v>
      </c>
      <c r="AE83" s="30">
        <f t="shared" ref="AE83:AE85" si="139">DAY(L83)</f>
        <v>15</v>
      </c>
      <c r="AF83" s="30" t="str">
        <f t="shared" ref="AF83:AF85" si="140">CONCATENATE(AC83,"-",AD83,"-",AE83)</f>
        <v>1989-9-15</v>
      </c>
    </row>
    <row r="84" spans="1:32" ht="17.100000000000001" customHeight="1" x14ac:dyDescent="0.2">
      <c r="A84" s="26">
        <v>10</v>
      </c>
      <c r="B84" s="85" t="s">
        <v>569</v>
      </c>
      <c r="C84" s="39" t="s">
        <v>570</v>
      </c>
      <c r="D84" s="39" t="s">
        <v>571</v>
      </c>
      <c r="E84" s="26" t="s">
        <v>166</v>
      </c>
      <c r="F84" s="79" t="s">
        <v>1356</v>
      </c>
      <c r="G84" s="43" t="s">
        <v>179</v>
      </c>
      <c r="H84" s="26"/>
      <c r="I84" s="26" t="s">
        <v>248</v>
      </c>
      <c r="J84" s="26">
        <v>2020</v>
      </c>
      <c r="K84" s="26" t="s">
        <v>344</v>
      </c>
      <c r="L84" s="94" t="s">
        <v>1439</v>
      </c>
      <c r="M84" s="30">
        <v>1503</v>
      </c>
      <c r="N84" s="30">
        <f t="shared" si="108"/>
        <v>15035</v>
      </c>
      <c r="O84" s="30" t="str">
        <f>IF(ISBLANK(G83),CONCATENATE(Kerinci!N84,RIGHT(Kerinci!O83,1)+1),Kerinci!O83)</f>
        <v>150355</v>
      </c>
      <c r="P84" s="30">
        <f>VLOOKUP(G84,dash_fungsional!$B$2:$E$28,4,FALSE)</f>
        <v>6</v>
      </c>
      <c r="V84" s="30">
        <f>IF(ISNA(VLOOKUP(G84,mst_jabatanstruk!$B$2:$F$8,5,FALSE)),IF(H84="selaku KF",6,7),VLOOKUP(G84,mst_jabatanstruk!$B$2:$F$8,5,FALSE))</f>
        <v>7</v>
      </c>
      <c r="W84" s="30">
        <f>VLOOKUP(E84,mst_golongan!$B$2:$D$18,3,FALSE)</f>
        <v>9</v>
      </c>
      <c r="X84" s="30">
        <f>VLOOKUP(I84,mst_pendidikan!$B$2:$F$11,5,FALSE)</f>
        <v>7</v>
      </c>
      <c r="Y84" s="30">
        <f t="shared" si="133"/>
        <v>2021</v>
      </c>
      <c r="Z84" s="30">
        <f t="shared" si="134"/>
        <v>4</v>
      </c>
      <c r="AA84" s="30">
        <f t="shared" si="135"/>
        <v>1</v>
      </c>
      <c r="AB84" s="30" t="str">
        <f t="shared" si="136"/>
        <v>2021-4-1</v>
      </c>
      <c r="AC84" s="30">
        <f t="shared" si="137"/>
        <v>1998</v>
      </c>
      <c r="AD84" s="30">
        <f t="shared" si="138"/>
        <v>9</v>
      </c>
      <c r="AE84" s="30">
        <f t="shared" si="139"/>
        <v>15</v>
      </c>
      <c r="AF84" s="30" t="str">
        <f t="shared" si="140"/>
        <v>1998-9-15</v>
      </c>
    </row>
    <row r="85" spans="1:32" ht="17.100000000000001" customHeight="1" x14ac:dyDescent="0.2">
      <c r="A85" s="26">
        <v>11</v>
      </c>
      <c r="B85" s="78" t="s">
        <v>573</v>
      </c>
      <c r="C85" s="26">
        <v>340060496</v>
      </c>
      <c r="D85" s="79" t="s">
        <v>574</v>
      </c>
      <c r="E85" s="26" t="s">
        <v>166</v>
      </c>
      <c r="F85" s="79" t="s">
        <v>1357</v>
      </c>
      <c r="G85" s="28" t="s">
        <v>172</v>
      </c>
      <c r="H85" s="26"/>
      <c r="I85" s="26" t="s">
        <v>248</v>
      </c>
      <c r="J85" s="26">
        <v>2021</v>
      </c>
      <c r="K85" s="26" t="s">
        <v>330</v>
      </c>
      <c r="L85" s="86" t="s">
        <v>1440</v>
      </c>
      <c r="M85" s="30">
        <v>1503</v>
      </c>
      <c r="N85" s="30">
        <f t="shared" si="108"/>
        <v>15035</v>
      </c>
      <c r="O85" s="30" t="str">
        <f>IF(ISBLANK(G84),CONCATENATE(Kerinci!N85,RIGHT(Kerinci!O84,1)+1),Kerinci!O84)</f>
        <v>150355</v>
      </c>
      <c r="P85" s="30">
        <f>VLOOKUP(G85,dash_fungsional!$B$2:$E$28,4,FALSE)</f>
        <v>19</v>
      </c>
      <c r="Q85" s="30"/>
      <c r="R85" s="30"/>
      <c r="S85" s="30"/>
      <c r="T85" s="30"/>
      <c r="U85" s="30"/>
      <c r="V85" s="30">
        <f>IF(ISNA(VLOOKUP(G85,mst_jabatanstruk!$B$2:$F$8,5,FALSE)),IF(H85="selaku KF",6,7),VLOOKUP(G85,mst_jabatanstruk!$B$2:$F$8,5,FALSE))</f>
        <v>7</v>
      </c>
      <c r="W85" s="30">
        <f>VLOOKUP(E85,mst_golongan!$B$2:$D$18,3,FALSE)</f>
        <v>9</v>
      </c>
      <c r="X85" s="30">
        <f>VLOOKUP(I85,mst_pendidikan!$B$2:$F$11,5,FALSE)</f>
        <v>7</v>
      </c>
      <c r="Y85" s="30">
        <f t="shared" si="133"/>
        <v>2022</v>
      </c>
      <c r="Z85" s="30">
        <f t="shared" si="134"/>
        <v>1</v>
      </c>
      <c r="AA85" s="30">
        <f t="shared" si="135"/>
        <v>1</v>
      </c>
      <c r="AB85" s="30" t="str">
        <f t="shared" si="136"/>
        <v>2022-1-1</v>
      </c>
      <c r="AC85" s="30">
        <f t="shared" si="137"/>
        <v>1997</v>
      </c>
      <c r="AD85" s="30">
        <f t="shared" si="138"/>
        <v>11</v>
      </c>
      <c r="AE85" s="30">
        <f t="shared" si="139"/>
        <v>29</v>
      </c>
      <c r="AF85" s="30" t="str">
        <f t="shared" si="140"/>
        <v>1997-11-29</v>
      </c>
    </row>
    <row r="86" spans="1:32" ht="17.100000000000001" hidden="1" customHeight="1" x14ac:dyDescent="0.2">
      <c r="A86" s="306" t="s">
        <v>388</v>
      </c>
      <c r="B86" s="306"/>
      <c r="C86" s="306"/>
      <c r="D86" s="80"/>
      <c r="E86" s="26"/>
      <c r="F86" s="27"/>
      <c r="G86" s="28"/>
      <c r="H86" s="26"/>
      <c r="I86" s="26"/>
      <c r="J86" s="26"/>
      <c r="K86" s="26"/>
      <c r="L86" s="29"/>
      <c r="M86" s="30">
        <v>1503</v>
      </c>
      <c r="N86" s="30">
        <f t="shared" si="108"/>
        <v>15035</v>
      </c>
      <c r="O86" s="30" t="str">
        <f>IF(ISBLANK(G85),CONCATENATE(Kerinci!N86,RIGHT(Kerinci!O85,1)+1),Kerinci!O85)</f>
        <v>150355</v>
      </c>
      <c r="P86" s="30" t="e">
        <f>VLOOKUP(G86,dash_fungsional!$B$2:$E$28,4,FALSE)</f>
        <v>#N/A</v>
      </c>
      <c r="Q86" s="30"/>
      <c r="R86" s="30"/>
      <c r="S86" s="30"/>
      <c r="T86" s="30"/>
      <c r="U86" s="30"/>
      <c r="V86" s="30">
        <f>IF(ISNA(VLOOKUP(G86,mst_jabatanstruk!$B$2:$F$8,5,FALSE)),IF(H86="selaku KF",6,7),VLOOKUP(G86,mst_jabatanstruk!$B$2:$F$8,5,FALSE))</f>
        <v>7</v>
      </c>
      <c r="W86" s="30" t="e">
        <f>VLOOKUP(E86,mst_golongan!$B$2:$D$18,3,FALSE)</f>
        <v>#N/A</v>
      </c>
      <c r="X86" s="30" t="e">
        <f>VLOOKUP(I86,mst_pendidikan!$B$2:$F$11,5,FALSE)</f>
        <v>#N/A</v>
      </c>
    </row>
    <row r="87" spans="1:32" ht="17.100000000000001" customHeight="1" x14ac:dyDescent="0.2">
      <c r="A87" s="26">
        <v>12</v>
      </c>
      <c r="B87" s="78" t="s">
        <v>576</v>
      </c>
      <c r="C87" s="26">
        <v>340017338</v>
      </c>
      <c r="D87" s="26" t="s">
        <v>577</v>
      </c>
      <c r="E87" s="26" t="s">
        <v>168</v>
      </c>
      <c r="F87" s="39" t="s">
        <v>1374</v>
      </c>
      <c r="G87" s="112" t="s">
        <v>232</v>
      </c>
      <c r="H87" s="26" t="s">
        <v>1348</v>
      </c>
      <c r="I87" s="26" t="s">
        <v>248</v>
      </c>
      <c r="J87" s="26">
        <v>2004</v>
      </c>
      <c r="K87" s="26" t="s">
        <v>344</v>
      </c>
      <c r="L87" s="29" t="s">
        <v>1441</v>
      </c>
      <c r="M87" s="30">
        <v>1503</v>
      </c>
      <c r="N87" s="30">
        <f t="shared" si="108"/>
        <v>15036</v>
      </c>
      <c r="O87" s="30" t="str">
        <f>IF(ISBLANK(G86),CONCATENATE(Kerinci!N87,RIGHT(Kerinci!O86,1)+1),Kerinci!O86)</f>
        <v>150366</v>
      </c>
      <c r="P87" s="30">
        <f>VLOOKUP(G87,dash_fungsional!$B$2:$E$28,4,FALSE)</f>
        <v>15</v>
      </c>
      <c r="V87" s="30">
        <f>IF(ISNA(VLOOKUP(G87,mst_jabatanstruk!$B$2:$F$8,5,FALSE)),IF(H87="selaku KF",6,7),VLOOKUP(G87,mst_jabatanstruk!$B$2:$F$8,5,FALSE))</f>
        <v>6</v>
      </c>
      <c r="W87" s="30">
        <f>VLOOKUP(E87,mst_golongan!$B$2:$D$18,3,FALSE)</f>
        <v>12</v>
      </c>
      <c r="X87" s="30">
        <f>VLOOKUP(I87,mst_pendidikan!$B$2:$F$11,5,FALSE)</f>
        <v>7</v>
      </c>
      <c r="Y87" s="30">
        <f t="shared" ref="Y87:Y88" si="141">YEAR(F87)</f>
        <v>2015</v>
      </c>
      <c r="Z87" s="30">
        <f t="shared" ref="Z87:Z88" si="142">MONTH(F87)</f>
        <v>4</v>
      </c>
      <c r="AA87" s="30">
        <f t="shared" ref="AA87:AA88" si="143">DAY(F87)</f>
        <v>1</v>
      </c>
      <c r="AB87" s="30" t="str">
        <f t="shared" ref="AB87:AB88" si="144">CONCATENATE(Y87,"-",Z87,"-",AA87)</f>
        <v>2015-4-1</v>
      </c>
      <c r="AC87" s="30">
        <f t="shared" ref="AC87:AC88" si="145">YEAR(L87)</f>
        <v>1982</v>
      </c>
      <c r="AD87" s="30">
        <f t="shared" ref="AD87:AD88" si="146">MONTH(L87)</f>
        <v>8</v>
      </c>
      <c r="AE87" s="30">
        <f t="shared" ref="AE87:AE88" si="147">DAY(L87)</f>
        <v>31</v>
      </c>
      <c r="AF87" s="30" t="str">
        <f t="shared" ref="AF87:AF88" si="148">CONCATENATE(AC87,"-",AD87,"-",AE87)</f>
        <v>1982-8-31</v>
      </c>
    </row>
    <row r="88" spans="1:32" ht="17.100000000000001" customHeight="1" x14ac:dyDescent="0.2">
      <c r="A88" s="26">
        <v>13</v>
      </c>
      <c r="B88" s="78" t="s">
        <v>580</v>
      </c>
      <c r="C88" s="26">
        <v>340060588</v>
      </c>
      <c r="D88" s="79" t="s">
        <v>581</v>
      </c>
      <c r="E88" s="26" t="s">
        <v>166</v>
      </c>
      <c r="F88" s="39" t="s">
        <v>1357</v>
      </c>
      <c r="G88" s="28" t="s">
        <v>172</v>
      </c>
      <c r="H88" s="26"/>
      <c r="I88" s="26" t="s">
        <v>248</v>
      </c>
      <c r="J88" s="26">
        <v>2021</v>
      </c>
      <c r="K88" s="26" t="s">
        <v>344</v>
      </c>
      <c r="L88" s="86" t="s">
        <v>1442</v>
      </c>
      <c r="M88" s="30">
        <v>1503</v>
      </c>
      <c r="N88" s="30">
        <f t="shared" si="108"/>
        <v>15036</v>
      </c>
      <c r="O88" s="30" t="str">
        <f>IF(ISBLANK(G87),CONCATENATE(Kerinci!N88,RIGHT(Kerinci!O87,1)+1),Kerinci!O87)</f>
        <v>150366</v>
      </c>
      <c r="P88" s="30">
        <f>VLOOKUP(G88,dash_fungsional!$B$2:$E$28,4,FALSE)</f>
        <v>19</v>
      </c>
      <c r="V88" s="30">
        <f>IF(ISNA(VLOOKUP(G88,mst_jabatanstruk!$B$2:$F$8,5,FALSE)),IF(H88="selaku KF",6,7),VLOOKUP(G88,mst_jabatanstruk!$B$2:$F$8,5,FALSE))</f>
        <v>7</v>
      </c>
      <c r="W88" s="30">
        <f>VLOOKUP(E88,mst_golongan!$B$2:$D$18,3,FALSE)</f>
        <v>9</v>
      </c>
      <c r="X88" s="30">
        <f>VLOOKUP(I88,mst_pendidikan!$B$2:$F$11,5,FALSE)</f>
        <v>7</v>
      </c>
      <c r="Y88" s="30">
        <f t="shared" si="141"/>
        <v>2022</v>
      </c>
      <c r="Z88" s="30">
        <f t="shared" si="142"/>
        <v>1</v>
      </c>
      <c r="AA88" s="30">
        <f t="shared" si="143"/>
        <v>1</v>
      </c>
      <c r="AB88" s="30" t="str">
        <f t="shared" si="144"/>
        <v>2022-1-1</v>
      </c>
      <c r="AC88" s="30">
        <f t="shared" si="145"/>
        <v>1999</v>
      </c>
      <c r="AD88" s="30">
        <f t="shared" si="146"/>
        <v>12</v>
      </c>
      <c r="AE88" s="30">
        <f t="shared" si="147"/>
        <v>24</v>
      </c>
      <c r="AF88" s="30" t="str">
        <f t="shared" si="148"/>
        <v>1999-12-24</v>
      </c>
    </row>
    <row r="89" spans="1:32" ht="17.100000000000001" hidden="1" customHeight="1" x14ac:dyDescent="0.2">
      <c r="A89" s="306" t="s">
        <v>397</v>
      </c>
      <c r="B89" s="306"/>
      <c r="C89" s="306"/>
      <c r="D89" s="80"/>
      <c r="E89" s="26"/>
      <c r="F89" s="27"/>
      <c r="G89" s="28"/>
      <c r="H89" s="26"/>
      <c r="I89" s="26"/>
      <c r="J89" s="26"/>
      <c r="K89" s="26"/>
      <c r="L89" s="29"/>
      <c r="M89" s="30">
        <v>1503</v>
      </c>
      <c r="N89" s="30">
        <f t="shared" si="108"/>
        <v>15036</v>
      </c>
      <c r="O89" s="30" t="str">
        <f>IF(ISBLANK(G88),CONCATENATE(Kerinci!N89,RIGHT(Kerinci!O88,1)+1),Kerinci!O88)</f>
        <v>150366</v>
      </c>
      <c r="P89" s="30" t="e">
        <f>VLOOKUP(G89,dash_fungsional!$B$2:$E$28,4,FALSE)</f>
        <v>#N/A</v>
      </c>
      <c r="Q89" s="30"/>
      <c r="R89" s="30"/>
      <c r="S89" s="30"/>
      <c r="T89" s="30"/>
      <c r="U89" s="30"/>
      <c r="V89" s="30">
        <f>IF(ISNA(VLOOKUP(G89,mst_jabatanstruk!$B$2:$F$8,5,FALSE)),IF(H89="selaku KF",6,7),VLOOKUP(G89,mst_jabatanstruk!$B$2:$F$8,5,FALSE))</f>
        <v>7</v>
      </c>
      <c r="W89" s="30" t="e">
        <f>VLOOKUP(E89,mst_golongan!$B$2:$D$18,3,FALSE)</f>
        <v>#N/A</v>
      </c>
      <c r="X89" s="30" t="e">
        <f>VLOOKUP(I89,mst_pendidikan!$B$2:$F$11,5,FALSE)</f>
        <v>#N/A</v>
      </c>
    </row>
    <row r="90" spans="1:32" ht="17.100000000000001" customHeight="1" x14ac:dyDescent="0.2">
      <c r="A90" s="26">
        <v>14</v>
      </c>
      <c r="B90" s="24" t="s">
        <v>583</v>
      </c>
      <c r="C90" s="26">
        <v>340015574</v>
      </c>
      <c r="D90" s="26" t="s">
        <v>584</v>
      </c>
      <c r="E90" s="26" t="s">
        <v>165</v>
      </c>
      <c r="F90" s="39" t="s">
        <v>1363</v>
      </c>
      <c r="G90" s="112" t="s">
        <v>180</v>
      </c>
      <c r="H90" s="26" t="s">
        <v>585</v>
      </c>
      <c r="I90" s="26" t="s">
        <v>249</v>
      </c>
      <c r="J90" s="26">
        <v>2020</v>
      </c>
      <c r="K90" s="26" t="s">
        <v>330</v>
      </c>
      <c r="L90" s="29" t="s">
        <v>1443</v>
      </c>
      <c r="M90" s="30">
        <v>1503</v>
      </c>
      <c r="N90" s="30">
        <f t="shared" si="108"/>
        <v>15037</v>
      </c>
      <c r="O90" s="30" t="str">
        <f>IF(ISBLANK(G89),CONCATENATE(Kerinci!N90,RIGHT(Kerinci!O89,1)+1),Kerinci!O89)</f>
        <v>150377</v>
      </c>
      <c r="P90" s="30">
        <f>VLOOKUP(G90,dash_fungsional!$B$2:$E$28,4,FALSE)</f>
        <v>4</v>
      </c>
      <c r="Q90" s="30"/>
      <c r="R90" s="30"/>
      <c r="S90" s="30"/>
      <c r="T90" s="30"/>
      <c r="U90" s="30"/>
      <c r="V90" s="30">
        <f>IF(ISNA(VLOOKUP(G90,mst_jabatanstruk!$B$2:$F$8,5,FALSE)),IF(H90="selaku KF",6,7),VLOOKUP(G90,mst_jabatanstruk!$B$2:$F$8,5,FALSE))</f>
        <v>7</v>
      </c>
      <c r="W90" s="30">
        <f>VLOOKUP(E90,mst_golongan!$B$2:$D$18,3,FALSE)</f>
        <v>10</v>
      </c>
      <c r="X90" s="30">
        <f>VLOOKUP(I90,mst_pendidikan!$B$2:$F$11,5,FALSE)</f>
        <v>8</v>
      </c>
      <c r="Y90" s="30">
        <f t="shared" ref="Y90:Y94" si="149">YEAR(F90)</f>
        <v>2020</v>
      </c>
      <c r="Z90" s="30">
        <f t="shared" ref="Z90:Z94" si="150">MONTH(F90)</f>
        <v>4</v>
      </c>
      <c r="AA90" s="30">
        <f t="shared" ref="AA90:AA94" si="151">DAY(F90)</f>
        <v>1</v>
      </c>
      <c r="AB90" s="30" t="str">
        <f t="shared" ref="AB90:AB94" si="152">CONCATENATE(Y90,"-",Z90,"-",AA90)</f>
        <v>2020-4-1</v>
      </c>
      <c r="AC90" s="30">
        <f t="shared" ref="AC90:AC94" si="153">YEAR(L90)</f>
        <v>1976</v>
      </c>
      <c r="AD90" s="30">
        <f t="shared" ref="AD90:AD94" si="154">MONTH(L90)</f>
        <v>5</v>
      </c>
      <c r="AE90" s="30">
        <f t="shared" ref="AE90:AE94" si="155">DAY(L90)</f>
        <v>7</v>
      </c>
      <c r="AF90" s="30" t="str">
        <f t="shared" ref="AF90:AF94" si="156">CONCATENATE(AC90,"-",AD90,"-",AE90)</f>
        <v>1976-5-7</v>
      </c>
    </row>
    <row r="91" spans="1:32" ht="17.100000000000001" customHeight="1" x14ac:dyDescent="0.2">
      <c r="A91" s="26">
        <v>15</v>
      </c>
      <c r="B91" s="24" t="s">
        <v>587</v>
      </c>
      <c r="C91" s="26">
        <v>340018883</v>
      </c>
      <c r="D91" s="26" t="s">
        <v>588</v>
      </c>
      <c r="E91" s="26" t="s">
        <v>165</v>
      </c>
      <c r="F91" s="39" t="s">
        <v>1364</v>
      </c>
      <c r="G91" s="43" t="s">
        <v>180</v>
      </c>
      <c r="H91" s="26" t="s">
        <v>589</v>
      </c>
      <c r="I91" s="39" t="s">
        <v>249</v>
      </c>
      <c r="J91" s="39" t="s">
        <v>262</v>
      </c>
      <c r="K91" s="39" t="s">
        <v>330</v>
      </c>
      <c r="L91" s="29" t="s">
        <v>1444</v>
      </c>
      <c r="M91" s="30">
        <v>1503</v>
      </c>
      <c r="N91" s="30">
        <f t="shared" si="108"/>
        <v>15037</v>
      </c>
      <c r="O91" s="30" t="str">
        <f>IF(ISBLANK(G90),CONCATENATE(Kerinci!N91,RIGHT(Kerinci!O90,1)+1),Kerinci!O90)</f>
        <v>150377</v>
      </c>
      <c r="P91" s="30">
        <f>VLOOKUP(G91,dash_fungsional!$B$2:$E$28,4,FALSE)</f>
        <v>4</v>
      </c>
      <c r="V91" s="30">
        <f>IF(ISNA(VLOOKUP(G91,mst_jabatanstruk!$B$2:$F$8,5,FALSE)),IF(H91="selaku KF",6,7),VLOOKUP(G91,mst_jabatanstruk!$B$2:$F$8,5,FALSE))</f>
        <v>7</v>
      </c>
      <c r="W91" s="30">
        <f>VLOOKUP(E91,mst_golongan!$B$2:$D$18,3,FALSE)</f>
        <v>10</v>
      </c>
      <c r="X91" s="30">
        <f>VLOOKUP(I91,mst_pendidikan!$B$2:$F$11,5,FALSE)</f>
        <v>8</v>
      </c>
      <c r="Y91" s="30">
        <f t="shared" si="149"/>
        <v>2022</v>
      </c>
      <c r="Z91" s="30">
        <f t="shared" si="150"/>
        <v>4</v>
      </c>
      <c r="AA91" s="30">
        <f t="shared" si="151"/>
        <v>1</v>
      </c>
      <c r="AB91" s="30" t="str">
        <f t="shared" si="152"/>
        <v>2022-4-1</v>
      </c>
      <c r="AC91" s="30">
        <f t="shared" si="153"/>
        <v>1977</v>
      </c>
      <c r="AD91" s="30">
        <f t="shared" si="154"/>
        <v>2</v>
      </c>
      <c r="AE91" s="30">
        <f t="shared" si="155"/>
        <v>18</v>
      </c>
      <c r="AF91" s="30" t="str">
        <f t="shared" si="156"/>
        <v>1977-2-18</v>
      </c>
    </row>
    <row r="92" spans="1:32" ht="17.100000000000001" customHeight="1" x14ac:dyDescent="0.2">
      <c r="A92" s="26">
        <v>16</v>
      </c>
      <c r="B92" s="44" t="s">
        <v>591</v>
      </c>
      <c r="C92" s="39" t="s">
        <v>592</v>
      </c>
      <c r="D92" s="39" t="s">
        <v>593</v>
      </c>
      <c r="E92" s="39" t="s">
        <v>165</v>
      </c>
      <c r="F92" s="39" t="s">
        <v>1365</v>
      </c>
      <c r="G92" s="43" t="s">
        <v>180</v>
      </c>
      <c r="H92" s="39" t="s">
        <v>594</v>
      </c>
      <c r="I92" s="26" t="s">
        <v>249</v>
      </c>
      <c r="J92" s="26">
        <v>2018</v>
      </c>
      <c r="K92" s="26" t="s">
        <v>330</v>
      </c>
      <c r="L92" s="88" t="s">
        <v>1445</v>
      </c>
      <c r="M92" s="30">
        <v>1503</v>
      </c>
      <c r="N92" s="30">
        <f t="shared" si="108"/>
        <v>15037</v>
      </c>
      <c r="O92" s="30" t="str">
        <f>IF(ISBLANK(G91),CONCATENATE(Kerinci!N92,RIGHT(Kerinci!O91,1)+1),Kerinci!O91)</f>
        <v>150377</v>
      </c>
      <c r="P92" s="30">
        <f>VLOOKUP(G92,dash_fungsional!$B$2:$E$28,4,FALSE)</f>
        <v>4</v>
      </c>
      <c r="V92" s="30">
        <f>IF(ISNA(VLOOKUP(G92,mst_jabatanstruk!$B$2:$F$8,5,FALSE)),IF(H92="selaku KF",6,7),VLOOKUP(G92,mst_jabatanstruk!$B$2:$F$8,5,FALSE))</f>
        <v>7</v>
      </c>
      <c r="W92" s="30">
        <f>VLOOKUP(E92,mst_golongan!$B$2:$D$18,3,FALSE)</f>
        <v>10</v>
      </c>
      <c r="X92" s="30">
        <f>VLOOKUP(I92,mst_pendidikan!$B$2:$F$11,5,FALSE)</f>
        <v>8</v>
      </c>
      <c r="Y92" s="30">
        <f t="shared" si="149"/>
        <v>2020</v>
      </c>
      <c r="Z92" s="30">
        <f t="shared" si="150"/>
        <v>10</v>
      </c>
      <c r="AA92" s="30">
        <f t="shared" si="151"/>
        <v>1</v>
      </c>
      <c r="AB92" s="30" t="str">
        <f t="shared" si="152"/>
        <v>2020-10-1</v>
      </c>
      <c r="AC92" s="30">
        <f t="shared" si="153"/>
        <v>1978</v>
      </c>
      <c r="AD92" s="30">
        <f t="shared" si="154"/>
        <v>10</v>
      </c>
      <c r="AE92" s="30">
        <f t="shared" si="155"/>
        <v>16</v>
      </c>
      <c r="AF92" s="30" t="str">
        <f t="shared" si="156"/>
        <v>1978-10-16</v>
      </c>
    </row>
    <row r="93" spans="1:32" ht="17.100000000000001" customHeight="1" x14ac:dyDescent="0.2">
      <c r="A93" s="26">
        <v>17</v>
      </c>
      <c r="B93" s="24" t="s">
        <v>596</v>
      </c>
      <c r="C93" s="79" t="s">
        <v>597</v>
      </c>
      <c r="D93" s="26" t="s">
        <v>598</v>
      </c>
      <c r="E93" s="26" t="s">
        <v>165</v>
      </c>
      <c r="F93" s="91" t="s">
        <v>1372</v>
      </c>
      <c r="G93" s="43" t="s">
        <v>180</v>
      </c>
      <c r="H93" s="26" t="s">
        <v>599</v>
      </c>
      <c r="I93" s="26" t="s">
        <v>251</v>
      </c>
      <c r="J93" s="26">
        <v>1986</v>
      </c>
      <c r="K93" s="26" t="s">
        <v>330</v>
      </c>
      <c r="L93" s="29" t="s">
        <v>1446</v>
      </c>
      <c r="M93" s="30">
        <v>1503</v>
      </c>
      <c r="N93" s="30">
        <f t="shared" si="108"/>
        <v>15037</v>
      </c>
      <c r="O93" s="30" t="str">
        <f>IF(ISBLANK(G92),CONCATENATE(Kerinci!N93,RIGHT(Kerinci!O92,1)+1),Kerinci!O92)</f>
        <v>150377</v>
      </c>
      <c r="P93" s="30">
        <f>VLOOKUP(G93,dash_fungsional!$B$2:$E$28,4,FALSE)</f>
        <v>4</v>
      </c>
      <c r="Q93" s="30"/>
      <c r="R93" s="30"/>
      <c r="S93" s="30"/>
      <c r="T93" s="30"/>
      <c r="U93" s="30"/>
      <c r="V93" s="30">
        <f>IF(ISNA(VLOOKUP(G93,mst_jabatanstruk!$B$2:$F$8,5,FALSE)),IF(H93="selaku KF",6,7),VLOOKUP(G93,mst_jabatanstruk!$B$2:$F$8,5,FALSE))</f>
        <v>7</v>
      </c>
      <c r="W93" s="30">
        <f>VLOOKUP(E93,mst_golongan!$B$2:$D$18,3,FALSE)</f>
        <v>10</v>
      </c>
      <c r="X93" s="30">
        <f>VLOOKUP(I93,mst_pendidikan!$B$2:$F$11,5,FALSE)</f>
        <v>3</v>
      </c>
      <c r="Y93" s="30">
        <f t="shared" si="149"/>
        <v>2012</v>
      </c>
      <c r="Z93" s="30">
        <f t="shared" si="150"/>
        <v>4</v>
      </c>
      <c r="AA93" s="30">
        <f t="shared" si="151"/>
        <v>1</v>
      </c>
      <c r="AB93" s="30" t="str">
        <f t="shared" si="152"/>
        <v>2012-4-1</v>
      </c>
      <c r="AC93" s="30">
        <f t="shared" si="153"/>
        <v>1964</v>
      </c>
      <c r="AD93" s="30">
        <f t="shared" si="154"/>
        <v>7</v>
      </c>
      <c r="AE93" s="30">
        <f t="shared" si="155"/>
        <v>10</v>
      </c>
      <c r="AF93" s="30" t="str">
        <f t="shared" si="156"/>
        <v>1964-7-10</v>
      </c>
    </row>
    <row r="94" spans="1:32" ht="17.100000000000001" customHeight="1" x14ac:dyDescent="0.2">
      <c r="A94" s="26">
        <v>18</v>
      </c>
      <c r="B94" s="44" t="s">
        <v>601</v>
      </c>
      <c r="C94" s="26">
        <v>340056655</v>
      </c>
      <c r="D94" s="26" t="s">
        <v>602</v>
      </c>
      <c r="E94" s="26" t="s">
        <v>194</v>
      </c>
      <c r="F94" s="27" t="s">
        <v>1362</v>
      </c>
      <c r="G94" s="28" t="s">
        <v>603</v>
      </c>
      <c r="H94" s="26" t="s">
        <v>603</v>
      </c>
      <c r="I94" s="26" t="s">
        <v>251</v>
      </c>
      <c r="J94" s="26">
        <v>1985</v>
      </c>
      <c r="K94" s="26" t="s">
        <v>330</v>
      </c>
      <c r="L94" s="29" t="s">
        <v>1447</v>
      </c>
      <c r="M94" s="30">
        <v>1503</v>
      </c>
      <c r="N94" s="30">
        <f t="shared" si="108"/>
        <v>15037</v>
      </c>
      <c r="O94" s="30" t="str">
        <f>IF(ISBLANK(G93),CONCATENATE(Kerinci!N94,RIGHT(Kerinci!O93,1)+1),Kerinci!O93)</f>
        <v>150377</v>
      </c>
      <c r="P94" s="30">
        <v>30</v>
      </c>
      <c r="Q94" s="30"/>
      <c r="R94" s="30"/>
      <c r="S94" s="30"/>
      <c r="T94" s="30"/>
      <c r="U94" s="30"/>
      <c r="V94" s="30">
        <f>IF(ISNA(VLOOKUP(G94,mst_jabatanstruk!$B$2:$F$8,5,FALSE)),IF(H94="selaku KF",6,7),VLOOKUP(G94,mst_jabatanstruk!$B$2:$F$8,5,FALSE))</f>
        <v>7</v>
      </c>
      <c r="W94" s="30">
        <f>VLOOKUP(E94,mst_golongan!$B$2:$D$18,3,FALSE)</f>
        <v>6</v>
      </c>
      <c r="X94" s="30">
        <f>VLOOKUP(I94,mst_pendidikan!$B$2:$F$11,5,FALSE)</f>
        <v>3</v>
      </c>
      <c r="Y94" s="30">
        <f t="shared" si="149"/>
        <v>2018</v>
      </c>
      <c r="Z94" s="30">
        <f t="shared" si="150"/>
        <v>10</v>
      </c>
      <c r="AA94" s="30">
        <f t="shared" si="151"/>
        <v>1</v>
      </c>
      <c r="AB94" s="30" t="str">
        <f t="shared" si="152"/>
        <v>2018-10-1</v>
      </c>
      <c r="AC94" s="30">
        <f t="shared" si="153"/>
        <v>1964</v>
      </c>
      <c r="AD94" s="30">
        <f t="shared" si="154"/>
        <v>8</v>
      </c>
      <c r="AE94" s="30">
        <f t="shared" si="155"/>
        <v>24</v>
      </c>
      <c r="AF94" s="30" t="str">
        <f t="shared" si="156"/>
        <v>1964-8-24</v>
      </c>
    </row>
    <row r="95" spans="1:32" ht="17.100000000000001" hidden="1" customHeight="1" x14ac:dyDescent="0.2">
      <c r="A95" s="26"/>
      <c r="B95" s="24"/>
      <c r="C95" s="26"/>
      <c r="D95" s="26"/>
      <c r="E95" s="26"/>
      <c r="F95" s="39"/>
      <c r="G95" s="28" t="s">
        <v>605</v>
      </c>
      <c r="H95" s="26"/>
      <c r="I95" s="26"/>
      <c r="J95" s="26"/>
      <c r="K95" s="26"/>
      <c r="L95" s="29"/>
      <c r="M95" s="30">
        <v>1503</v>
      </c>
      <c r="N95" s="30">
        <f t="shared" si="108"/>
        <v>15037</v>
      </c>
      <c r="O95" s="30" t="str">
        <f>IF(ISBLANK(G94),CONCATENATE(Kerinci!N95,RIGHT(Kerinci!O94,1)+1),Kerinci!O94)</f>
        <v>150377</v>
      </c>
      <c r="P95" s="30" t="e">
        <f>VLOOKUP(G95,dash_fungsional!$B$2:$E$28,4,FALSE)</f>
        <v>#N/A</v>
      </c>
      <c r="V95" s="30">
        <f>IF(ISNA(VLOOKUP(G95,mst_jabatanstruk!$B$2:$F$8,5,FALSE)),IF(H95="selaku KF",6,7),VLOOKUP(G95,mst_jabatanstruk!$B$2:$F$8,5,FALSE))</f>
        <v>7</v>
      </c>
      <c r="W95" s="30" t="e">
        <f>VLOOKUP(E95,mst_golongan!$B$2:$D$18,3,FALSE)</f>
        <v>#N/A</v>
      </c>
      <c r="X95" s="30" t="e">
        <f>VLOOKUP(I95,mst_pendidikan!$B$2:$F$11,5,FALSE)</f>
        <v>#N/A</v>
      </c>
    </row>
    <row r="96" spans="1:32" ht="17.100000000000001" hidden="1" customHeight="1" x14ac:dyDescent="0.2">
      <c r="A96" s="80"/>
      <c r="B96" s="80"/>
      <c r="C96" s="80"/>
      <c r="D96" s="80"/>
      <c r="E96" s="26"/>
      <c r="F96" s="27"/>
      <c r="G96" s="85" t="s">
        <v>606</v>
      </c>
      <c r="H96" s="26"/>
      <c r="I96" s="26"/>
      <c r="J96" s="26"/>
      <c r="K96" s="26"/>
      <c r="L96" s="29"/>
      <c r="M96" s="30">
        <v>1503</v>
      </c>
      <c r="N96" s="30">
        <f t="shared" si="108"/>
        <v>15037</v>
      </c>
      <c r="O96" s="30" t="str">
        <f>IF(ISBLANK(G95),CONCATENATE(Kerinci!N96,RIGHT(Kerinci!O95,1)+1),Kerinci!O95)</f>
        <v>150377</v>
      </c>
      <c r="P96" s="30" t="e">
        <f>VLOOKUP(G96,dash_fungsional!$B$2:$E$28,4,FALSE)</f>
        <v>#N/A</v>
      </c>
      <c r="V96" s="30">
        <f>IF(ISNA(VLOOKUP(G96,mst_jabatanstruk!$B$2:$F$8,5,FALSE)),IF(H96="selaku KF",6,7),VLOOKUP(G96,mst_jabatanstruk!$B$2:$F$8,5,FALSE))</f>
        <v>7</v>
      </c>
      <c r="W96" s="30" t="e">
        <f>VLOOKUP(E96,mst_golongan!$B$2:$D$18,3,FALSE)</f>
        <v>#N/A</v>
      </c>
      <c r="X96" s="30" t="e">
        <f>VLOOKUP(I96,mst_pendidikan!$B$2:$F$11,5,FALSE)</f>
        <v>#N/A</v>
      </c>
    </row>
    <row r="97" spans="1:32" ht="17.100000000000001" hidden="1" customHeight="1" x14ac:dyDescent="0.2">
      <c r="A97" s="78"/>
      <c r="B97" s="78"/>
      <c r="C97" s="78"/>
      <c r="D97" s="78"/>
      <c r="E97" s="78"/>
      <c r="F97" s="39"/>
      <c r="G97" s="78" t="s">
        <v>607</v>
      </c>
      <c r="H97" s="78"/>
      <c r="I97" s="78"/>
      <c r="J97" s="78"/>
      <c r="K97" s="78"/>
      <c r="L97" s="102"/>
      <c r="M97" s="30">
        <v>1503</v>
      </c>
      <c r="N97" s="30">
        <f t="shared" si="108"/>
        <v>15037</v>
      </c>
      <c r="O97" s="30" t="str">
        <f>IF(ISBLANK(G96),CONCATENATE(Kerinci!N97,RIGHT(Kerinci!O96,1)+1),Kerinci!O96)</f>
        <v>150377</v>
      </c>
      <c r="P97" s="30" t="e">
        <f>VLOOKUP(G97,dash_fungsional!$B$2:$E$28,4,FALSE)</f>
        <v>#N/A</v>
      </c>
      <c r="Q97" s="30"/>
      <c r="R97" s="30"/>
      <c r="S97" s="30"/>
      <c r="T97" s="30"/>
      <c r="U97" s="30"/>
      <c r="V97" s="30">
        <f>IF(ISNA(VLOOKUP(G97,mst_jabatanstruk!$B$2:$F$8,5,FALSE)),IF(H97="selaku KF",6,7),VLOOKUP(G97,mst_jabatanstruk!$B$2:$F$8,5,FALSE))</f>
        <v>7</v>
      </c>
      <c r="W97" s="30" t="e">
        <f>VLOOKUP(E97,mst_golongan!$B$2:$D$18,3,FALSE)</f>
        <v>#N/A</v>
      </c>
      <c r="X97" s="30" t="e">
        <f>VLOOKUP(I97,mst_pendidikan!$B$2:$F$11,5,FALSE)</f>
        <v>#N/A</v>
      </c>
    </row>
    <row r="98" spans="1:32" ht="17.100000000000001" hidden="1" customHeight="1" x14ac:dyDescent="0.2">
      <c r="A98" s="78"/>
      <c r="B98" s="78"/>
      <c r="C98" s="78"/>
      <c r="D98" s="78"/>
      <c r="E98" s="78"/>
      <c r="F98" s="78"/>
      <c r="G98" s="28" t="s">
        <v>608</v>
      </c>
      <c r="H98" s="78"/>
      <c r="I98" s="78"/>
      <c r="J98" s="78"/>
      <c r="K98" s="78"/>
      <c r="L98" s="102"/>
      <c r="M98" s="30">
        <v>1503</v>
      </c>
      <c r="N98" s="30">
        <f t="shared" si="108"/>
        <v>15037</v>
      </c>
      <c r="O98" s="30" t="str">
        <f>IF(ISBLANK(G97),CONCATENATE(Kerinci!N98,RIGHT(Kerinci!O97,1)+1),Kerinci!O97)</f>
        <v>150377</v>
      </c>
      <c r="P98" s="30" t="e">
        <f>VLOOKUP(G98,dash_fungsional!$B$2:$E$28,4,FALSE)</f>
        <v>#N/A</v>
      </c>
      <c r="Q98" s="30"/>
      <c r="R98" s="30"/>
      <c r="S98" s="30"/>
      <c r="T98" s="30"/>
      <c r="U98" s="30"/>
      <c r="V98" s="30">
        <f>IF(ISNA(VLOOKUP(G98,mst_jabatanstruk!$B$2:$F$8,5,FALSE)),IF(H98="selaku KF",6,7),VLOOKUP(G98,mst_jabatanstruk!$B$2:$F$8,5,FALSE))</f>
        <v>7</v>
      </c>
      <c r="W98" s="30" t="e">
        <f>VLOOKUP(E98,mst_golongan!$B$2:$D$18,3,FALSE)</f>
        <v>#N/A</v>
      </c>
      <c r="X98" s="30" t="e">
        <f>VLOOKUP(I98,mst_pendidikan!$B$2:$F$11,5,FALSE)</f>
        <v>#N/A</v>
      </c>
    </row>
    <row r="99" spans="1:32" ht="17.100000000000001" hidden="1" customHeight="1" x14ac:dyDescent="0.2">
      <c r="A99" s="307" t="s">
        <v>410</v>
      </c>
      <c r="B99" s="308"/>
      <c r="C99" s="78"/>
      <c r="D99" s="78"/>
      <c r="E99" s="78"/>
      <c r="F99" s="78"/>
      <c r="G99" s="113" t="s">
        <v>609</v>
      </c>
      <c r="H99" s="78"/>
      <c r="I99" s="78"/>
      <c r="J99" s="78"/>
      <c r="K99" s="78"/>
      <c r="L99" s="102"/>
      <c r="M99" s="30">
        <v>1503</v>
      </c>
      <c r="N99" s="30">
        <f t="shared" si="108"/>
        <v>15037</v>
      </c>
      <c r="O99" s="30" t="str">
        <f>IF(ISBLANK(G98),CONCATENATE(Kerinci!N99,RIGHT(Kerinci!O98,1)+1),Kerinci!O98)</f>
        <v>150377</v>
      </c>
      <c r="P99" s="30" t="e">
        <f>VLOOKUP(G99,dash_fungsional!$B$2:$E$28,4,FALSE)</f>
        <v>#N/A</v>
      </c>
      <c r="V99" s="30">
        <f>IF(ISNA(VLOOKUP(G99,mst_jabatanstruk!$B$2:$F$8,5,FALSE)),IF(H99="selaku KF",6,7),VLOOKUP(G99,mst_jabatanstruk!$B$2:$F$8,5,FALSE))</f>
        <v>7</v>
      </c>
      <c r="W99" s="30" t="e">
        <f>VLOOKUP(E99,mst_golongan!$B$2:$D$18,3,FALSE)</f>
        <v>#N/A</v>
      </c>
      <c r="X99" s="30" t="e">
        <f>VLOOKUP(I99,mst_pendidikan!$B$2:$F$11,5,FALSE)</f>
        <v>#N/A</v>
      </c>
    </row>
    <row r="100" spans="1:32" ht="17.100000000000001" customHeight="1" x14ac:dyDescent="0.2">
      <c r="A100" s="26">
        <v>19</v>
      </c>
      <c r="B100" s="85" t="s">
        <v>610</v>
      </c>
      <c r="C100" s="26">
        <v>340020056</v>
      </c>
      <c r="D100" s="26" t="s">
        <v>611</v>
      </c>
      <c r="E100" s="26" t="s">
        <v>168</v>
      </c>
      <c r="F100" s="78" t="s">
        <v>1375</v>
      </c>
      <c r="G100" s="85" t="s">
        <v>414</v>
      </c>
      <c r="H100" s="39"/>
      <c r="I100" s="39" t="s">
        <v>248</v>
      </c>
      <c r="J100" s="39" t="s">
        <v>253</v>
      </c>
      <c r="K100" s="39" t="s">
        <v>330</v>
      </c>
      <c r="L100" s="29" t="s">
        <v>1448</v>
      </c>
      <c r="M100" s="30">
        <v>1503</v>
      </c>
      <c r="N100" s="30">
        <f t="shared" si="108"/>
        <v>15037</v>
      </c>
      <c r="O100" s="30" t="str">
        <f>IF(ISBLANK(G99),CONCATENATE(Kerinci!N100,RIGHT(Kerinci!O99,1)+1),Kerinci!O99)</f>
        <v>150377</v>
      </c>
      <c r="P100" s="30">
        <v>28</v>
      </c>
      <c r="V100" s="30">
        <f>IF(ISNA(VLOOKUP(G100,mst_jabatanstruk!$B$2:$F$8,5,FALSE)),IF(H100="selaku KF",6,7),VLOOKUP(G100,mst_jabatanstruk!$B$2:$F$8,5,FALSE))</f>
        <v>7</v>
      </c>
      <c r="W100" s="30">
        <f>VLOOKUP(E100,mst_golongan!$B$2:$D$18,3,FALSE)</f>
        <v>12</v>
      </c>
      <c r="X100" s="30">
        <f>VLOOKUP(I100,mst_pendidikan!$B$2:$F$11,5,FALSE)</f>
        <v>7</v>
      </c>
      <c r="Y100" s="30">
        <f>YEAR(F100)</f>
        <v>2018</v>
      </c>
      <c r="Z100" s="30">
        <f>MONTH(F100)</f>
        <v>4</v>
      </c>
      <c r="AA100" s="30">
        <f>DAY(F100)</f>
        <v>1</v>
      </c>
      <c r="AB100" s="30" t="str">
        <f>CONCATENATE(Y100,"-",Z100,"-",AA100)</f>
        <v>2018-4-1</v>
      </c>
      <c r="AC100" s="30">
        <f>YEAR(L100)</f>
        <v>1985</v>
      </c>
      <c r="AD100" s="30">
        <f>MONTH(L100)</f>
        <v>12</v>
      </c>
      <c r="AE100" s="30">
        <f>DAY(L100)</f>
        <v>9</v>
      </c>
      <c r="AF100" s="30" t="str">
        <f>CONCATENATE(AC100,"-",AD100,"-",AE100)</f>
        <v>1985-12-9</v>
      </c>
    </row>
    <row r="101" spans="1:32" ht="17.100000000000001" hidden="1" customHeight="1" x14ac:dyDescent="0.2">
      <c r="A101" s="319" t="s">
        <v>615</v>
      </c>
      <c r="B101" s="320"/>
      <c r="C101" s="320"/>
      <c r="D101" s="117"/>
      <c r="E101" s="118"/>
      <c r="F101" s="39"/>
      <c r="G101" s="118"/>
      <c r="H101" s="118"/>
      <c r="I101" s="119"/>
      <c r="J101" s="118"/>
      <c r="K101" s="120"/>
      <c r="P101" s="30" t="e">
        <f>VLOOKUP(G101,dash_fungsional!$B$2:$E$28,4,FALSE)</f>
        <v>#N/A</v>
      </c>
      <c r="V101" s="30">
        <f>IF(ISNA(VLOOKUP(G101,mst_jabatanstruk!$B$2:$F$8,5,FALSE)),IF(H101="selaku KF",6,7),VLOOKUP(G101,mst_jabatanstruk!$B$2:$F$8,5,FALSE))</f>
        <v>7</v>
      </c>
      <c r="W101" s="30" t="e">
        <f>VLOOKUP(E101,mst_golongan!$B$2:$D$18,3,FALSE)</f>
        <v>#N/A</v>
      </c>
      <c r="X101" s="30" t="e">
        <f>VLOOKUP(I101,mst_pendidikan!$B$2:$F$11,5,FALSE)</f>
        <v>#N/A</v>
      </c>
    </row>
    <row r="102" spans="1:32" ht="17.100000000000001" customHeight="1" x14ac:dyDescent="0.2">
      <c r="A102" s="84">
        <v>1</v>
      </c>
      <c r="B102" s="78" t="s">
        <v>616</v>
      </c>
      <c r="C102" s="26">
        <v>340015473</v>
      </c>
      <c r="D102" s="26" t="s">
        <v>617</v>
      </c>
      <c r="E102" s="26" t="s">
        <v>163</v>
      </c>
      <c r="F102" s="119" t="s">
        <v>1376</v>
      </c>
      <c r="G102" s="43" t="s">
        <v>329</v>
      </c>
      <c r="H102" s="26" t="s">
        <v>1349</v>
      </c>
      <c r="I102" s="26" t="s">
        <v>246</v>
      </c>
      <c r="J102" s="26">
        <v>2011</v>
      </c>
      <c r="K102" s="26" t="s">
        <v>330</v>
      </c>
      <c r="L102" s="29" t="s">
        <v>1449</v>
      </c>
      <c r="M102" s="10">
        <v>1504</v>
      </c>
      <c r="N102" s="10">
        <v>15040</v>
      </c>
      <c r="O102" s="10">
        <v>150400</v>
      </c>
      <c r="P102" s="30">
        <v>1</v>
      </c>
      <c r="V102" s="30">
        <f>IF(ISNA(VLOOKUP(G102,mst_jabatanstruk!$B$2:$F$8,5,FALSE)),IF(H102="selaku KF",6,7),VLOOKUP(G102,mst_jabatanstruk!$B$2:$F$8,5,FALSE))</f>
        <v>2</v>
      </c>
      <c r="W102" s="30">
        <f>VLOOKUP(E102,mst_golongan!$B$2:$D$18,3,FALSE)</f>
        <v>13</v>
      </c>
      <c r="X102" s="30">
        <f>VLOOKUP(I102,mst_pendidikan!$B$2:$F$11,5,FALSE)</f>
        <v>9</v>
      </c>
      <c r="Y102" s="30">
        <f>YEAR(F102)</f>
        <v>2016</v>
      </c>
      <c r="Z102" s="30">
        <f>MONTH(F102)</f>
        <v>4</v>
      </c>
      <c r="AA102" s="30">
        <f>DAY(F102)</f>
        <v>1</v>
      </c>
      <c r="AB102" s="30" t="str">
        <f>CONCATENATE(Y102,"-",Z102,"-",AA102)</f>
        <v>2016-4-1</v>
      </c>
      <c r="AC102" s="30">
        <f>YEAR(L102)</f>
        <v>1974</v>
      </c>
      <c r="AD102" s="30">
        <f>MONTH(L102)</f>
        <v>10</v>
      </c>
      <c r="AE102" s="30">
        <f>DAY(L102)</f>
        <v>28</v>
      </c>
      <c r="AF102" s="30" t="str">
        <f>CONCATENATE(AC102,"-",AD102,"-",AE102)</f>
        <v>1974-10-28</v>
      </c>
    </row>
    <row r="103" spans="1:32" ht="17.100000000000001" hidden="1" customHeight="1" x14ac:dyDescent="0.2">
      <c r="A103" s="316" t="s">
        <v>331</v>
      </c>
      <c r="B103" s="317"/>
      <c r="C103" s="317"/>
      <c r="D103" s="217"/>
      <c r="E103" s="33"/>
      <c r="F103" s="39"/>
      <c r="G103" s="28"/>
      <c r="H103" s="26" t="s">
        <v>1349</v>
      </c>
      <c r="I103" s="33"/>
      <c r="J103" s="33"/>
      <c r="K103" s="33"/>
      <c r="L103" s="35"/>
      <c r="M103" s="10">
        <v>1504</v>
      </c>
      <c r="N103" s="30">
        <f>IF(ISBLANK(G102),N102+1,N102)</f>
        <v>15040</v>
      </c>
      <c r="O103" s="30">
        <f>IF(ISBLANK(G102),CONCATENATE(Kerinci!N103,RIGHT(Kerinci!O102,1)+1),Kerinci!O102)</f>
        <v>150400</v>
      </c>
      <c r="P103" s="30" t="e">
        <f>VLOOKUP(G103,dash_fungsional!$B$2:$E$28,4,FALSE)</f>
        <v>#N/A</v>
      </c>
      <c r="V103" s="30">
        <f>IF(ISNA(VLOOKUP(G103,mst_jabatanstruk!$B$2:$F$8,5,FALSE)),IF(H103="selaku KF",6,7),VLOOKUP(G103,mst_jabatanstruk!$B$2:$F$8,5,FALSE))</f>
        <v>7</v>
      </c>
      <c r="W103" s="30" t="e">
        <f>VLOOKUP(E103,mst_golongan!$B$2:$D$18,3,FALSE)</f>
        <v>#N/A</v>
      </c>
      <c r="X103" s="30" t="e">
        <f>VLOOKUP(I103,mst_pendidikan!$B$2:$F$11,5,FALSE)</f>
        <v>#N/A</v>
      </c>
    </row>
    <row r="104" spans="1:32" ht="17.100000000000001" customHeight="1" x14ac:dyDescent="0.2">
      <c r="A104" s="84">
        <v>2</v>
      </c>
      <c r="B104" s="78" t="s">
        <v>621</v>
      </c>
      <c r="C104" s="26">
        <v>340017522</v>
      </c>
      <c r="D104" s="26" t="s">
        <v>622</v>
      </c>
      <c r="E104" s="26" t="s">
        <v>167</v>
      </c>
      <c r="F104" s="34" t="s">
        <v>1363</v>
      </c>
      <c r="G104" s="62" t="s">
        <v>335</v>
      </c>
      <c r="H104" s="26" t="s">
        <v>1349</v>
      </c>
      <c r="I104" s="26" t="s">
        <v>246</v>
      </c>
      <c r="J104" s="26">
        <v>2016</v>
      </c>
      <c r="K104" s="26" t="s">
        <v>330</v>
      </c>
      <c r="L104" s="29" t="s">
        <v>1450</v>
      </c>
      <c r="M104" s="10">
        <v>1504</v>
      </c>
      <c r="N104" s="30">
        <f t="shared" ref="N104:N165" si="157">IF(ISBLANK(G103),N103+1,N103)</f>
        <v>15041</v>
      </c>
      <c r="O104" s="30" t="str">
        <f>IF(ISBLANK(G103),CONCATENATE(Kerinci!N104,RIGHT(Kerinci!O103,1)+1),Kerinci!O103)</f>
        <v>150411</v>
      </c>
      <c r="P104" s="30">
        <v>1</v>
      </c>
      <c r="V104" s="30">
        <f>IF(ISNA(VLOOKUP(G104,mst_jabatanstruk!$B$2:$F$8,5,FALSE)),IF(H104="selaku KF",6,7),VLOOKUP(G104,mst_jabatanstruk!$B$2:$F$8,5,FALSE))</f>
        <v>4</v>
      </c>
      <c r="W104" s="30">
        <f>VLOOKUP(E104,mst_golongan!$B$2:$D$18,3,FALSE)</f>
        <v>11</v>
      </c>
      <c r="X104" s="30">
        <f>VLOOKUP(I104,mst_pendidikan!$B$2:$F$11,5,FALSE)</f>
        <v>9</v>
      </c>
      <c r="Y104" s="30">
        <f t="shared" ref="Y104:Y105" si="158">YEAR(F104)</f>
        <v>2020</v>
      </c>
      <c r="Z104" s="30">
        <f t="shared" ref="Z104:Z105" si="159">MONTH(F104)</f>
        <v>4</v>
      </c>
      <c r="AA104" s="30">
        <f t="shared" ref="AA104:AA105" si="160">DAY(F104)</f>
        <v>1</v>
      </c>
      <c r="AB104" s="30" t="str">
        <f t="shared" ref="AB104:AB105" si="161">CONCATENATE(Y104,"-",Z104,"-",AA104)</f>
        <v>2020-4-1</v>
      </c>
      <c r="AC104" s="30">
        <f t="shared" ref="AC104:AC105" si="162">YEAR(L104)</f>
        <v>1984</v>
      </c>
      <c r="AD104" s="30">
        <f t="shared" ref="AD104:AD105" si="163">MONTH(L104)</f>
        <v>5</v>
      </c>
      <c r="AE104" s="30">
        <f t="shared" ref="AE104:AE105" si="164">DAY(L104)</f>
        <v>5</v>
      </c>
      <c r="AF104" s="30" t="str">
        <f t="shared" ref="AF104:AF105" si="165">CONCATENATE(AC104,"-",AD104,"-",AE104)</f>
        <v>1984-5-5</v>
      </c>
    </row>
    <row r="105" spans="1:32" ht="17.100000000000001" customHeight="1" x14ac:dyDescent="0.2">
      <c r="A105" s="23">
        <v>3</v>
      </c>
      <c r="B105" s="44" t="s">
        <v>624</v>
      </c>
      <c r="C105" s="123" t="s">
        <v>625</v>
      </c>
      <c r="D105" s="34" t="s">
        <v>626</v>
      </c>
      <c r="E105" s="34" t="s">
        <v>169</v>
      </c>
      <c r="F105" s="39" t="s">
        <v>1366</v>
      </c>
      <c r="G105" s="43" t="s">
        <v>627</v>
      </c>
      <c r="H105" s="26" t="s">
        <v>627</v>
      </c>
      <c r="I105" s="26" t="s">
        <v>251</v>
      </c>
      <c r="J105" s="33">
        <v>1999</v>
      </c>
      <c r="K105" s="62" t="s">
        <v>344</v>
      </c>
      <c r="L105" s="51" t="s">
        <v>1451</v>
      </c>
      <c r="M105" s="10">
        <v>1504</v>
      </c>
      <c r="N105" s="30">
        <f t="shared" si="157"/>
        <v>15041</v>
      </c>
      <c r="O105" s="30" t="str">
        <f>IF(ISBLANK(G104),CONCATENATE(Kerinci!N105,RIGHT(Kerinci!O104,1)+1),Kerinci!O104)</f>
        <v>150411</v>
      </c>
      <c r="P105" s="30">
        <v>29</v>
      </c>
      <c r="V105" s="30">
        <f>IF(ISNA(VLOOKUP(G105,mst_jabatanstruk!$B$2:$F$8,5,FALSE)),IF(H105="selaku KF",6,7),VLOOKUP(G105,mst_jabatanstruk!$B$2:$F$8,5,FALSE))</f>
        <v>7</v>
      </c>
      <c r="W105" s="30">
        <f>VLOOKUP(E105,mst_golongan!$B$2:$D$18,3,FALSE)</f>
        <v>7</v>
      </c>
      <c r="X105" s="30">
        <f>VLOOKUP(I105,mst_pendidikan!$B$2:$F$11,5,FALSE)</f>
        <v>3</v>
      </c>
      <c r="Y105" s="30">
        <f t="shared" si="158"/>
        <v>2017</v>
      </c>
      <c r="Z105" s="30">
        <f t="shared" si="159"/>
        <v>4</v>
      </c>
      <c r="AA105" s="30">
        <f t="shared" si="160"/>
        <v>1</v>
      </c>
      <c r="AB105" s="30" t="str">
        <f t="shared" si="161"/>
        <v>2017-4-1</v>
      </c>
      <c r="AC105" s="30">
        <f t="shared" si="162"/>
        <v>1999</v>
      </c>
      <c r="AD105" s="30">
        <f t="shared" si="163"/>
        <v>5</v>
      </c>
      <c r="AE105" s="30">
        <f t="shared" si="164"/>
        <v>24</v>
      </c>
      <c r="AF105" s="30" t="str">
        <f t="shared" si="165"/>
        <v>1999-5-24</v>
      </c>
    </row>
    <row r="106" spans="1:32" ht="17.100000000000001" hidden="1" customHeight="1" x14ac:dyDescent="0.2">
      <c r="A106" s="316" t="s">
        <v>629</v>
      </c>
      <c r="B106" s="317"/>
      <c r="C106" s="317"/>
      <c r="D106" s="217"/>
      <c r="E106" s="33"/>
      <c r="F106" s="41"/>
      <c r="G106" s="28"/>
      <c r="H106" s="26" t="s">
        <v>1349</v>
      </c>
      <c r="I106" s="33"/>
      <c r="J106" s="33"/>
      <c r="K106" s="33"/>
      <c r="L106" s="35"/>
      <c r="M106" s="10">
        <v>1504</v>
      </c>
      <c r="N106" s="30">
        <f t="shared" si="157"/>
        <v>15041</v>
      </c>
      <c r="O106" s="30" t="str">
        <f>IF(ISBLANK(G105),CONCATENATE(Kerinci!N106,RIGHT(Kerinci!O105,1)+1),Kerinci!O105)</f>
        <v>150411</v>
      </c>
      <c r="P106" s="30" t="e">
        <f>VLOOKUP(G106,dash_fungsional!$B$2:$E$28,4,FALSE)</f>
        <v>#N/A</v>
      </c>
      <c r="V106" s="30">
        <f>IF(ISNA(VLOOKUP(G106,mst_jabatanstruk!$B$2:$F$8,5,FALSE)),IF(H106="selaku KF",6,7),VLOOKUP(G106,mst_jabatanstruk!$B$2:$F$8,5,FALSE))</f>
        <v>7</v>
      </c>
      <c r="W106" s="30" t="e">
        <f>VLOOKUP(E106,mst_golongan!$B$2:$D$18,3,FALSE)</f>
        <v>#N/A</v>
      </c>
      <c r="X106" s="30" t="e">
        <f>VLOOKUP(I106,mst_pendidikan!$B$2:$F$11,5,FALSE)</f>
        <v>#N/A</v>
      </c>
    </row>
    <row r="107" spans="1:32" ht="17.100000000000001" customHeight="1" x14ac:dyDescent="0.2">
      <c r="A107" s="23">
        <v>4</v>
      </c>
      <c r="B107" s="44" t="s">
        <v>630</v>
      </c>
      <c r="C107" s="124" t="s">
        <v>631</v>
      </c>
      <c r="D107" s="34" t="s">
        <v>632</v>
      </c>
      <c r="E107" s="34" t="s">
        <v>167</v>
      </c>
      <c r="F107" s="34" t="s">
        <v>1356</v>
      </c>
      <c r="G107" s="43" t="s">
        <v>178</v>
      </c>
      <c r="H107" s="26" t="s">
        <v>1349</v>
      </c>
      <c r="I107" s="33" t="s">
        <v>249</v>
      </c>
      <c r="J107" s="33">
        <v>2003</v>
      </c>
      <c r="K107" s="33" t="s">
        <v>330</v>
      </c>
      <c r="L107" s="51" t="s">
        <v>1452</v>
      </c>
      <c r="M107" s="10">
        <v>1504</v>
      </c>
      <c r="N107" s="30">
        <f t="shared" si="157"/>
        <v>15042</v>
      </c>
      <c r="O107" s="30" t="str">
        <f>IF(ISBLANK(G106),CONCATENATE(Kerinci!N107,RIGHT(Kerinci!O106,1)+1),Kerinci!O106)</f>
        <v>150422</v>
      </c>
      <c r="P107" s="30">
        <f>VLOOKUP(G107,dash_fungsional!$B$2:$E$28,4,FALSE)</f>
        <v>7</v>
      </c>
      <c r="V107" s="30">
        <f>IF(ISNA(VLOOKUP(G107,mst_jabatanstruk!$B$2:$F$8,5,FALSE)),IF(H107="selaku KF",6,7),VLOOKUP(G107,mst_jabatanstruk!$B$2:$F$8,5,FALSE))</f>
        <v>7</v>
      </c>
      <c r="W107" s="30">
        <f>VLOOKUP(E107,mst_golongan!$B$2:$D$18,3,FALSE)</f>
        <v>11</v>
      </c>
      <c r="X107" s="30">
        <f>VLOOKUP(I107,mst_pendidikan!$B$2:$F$11,5,FALSE)</f>
        <v>8</v>
      </c>
      <c r="Y107" s="30">
        <f t="shared" ref="Y107:Y108" si="166">YEAR(F107)</f>
        <v>2021</v>
      </c>
      <c r="Z107" s="30">
        <f t="shared" ref="Z107:Z108" si="167">MONTH(F107)</f>
        <v>4</v>
      </c>
      <c r="AA107" s="30">
        <f t="shared" ref="AA107:AA108" si="168">DAY(F107)</f>
        <v>1</v>
      </c>
      <c r="AB107" s="30" t="str">
        <f t="shared" ref="AB107:AB108" si="169">CONCATENATE(Y107,"-",Z107,"-",AA107)</f>
        <v>2021-4-1</v>
      </c>
      <c r="AC107" s="30">
        <f t="shared" ref="AC107:AC108" si="170">YEAR(L107)</f>
        <v>1972</v>
      </c>
      <c r="AD107" s="30">
        <f t="shared" ref="AD107:AD108" si="171">MONTH(L107)</f>
        <v>1</v>
      </c>
      <c r="AE107" s="30">
        <f t="shared" ref="AE107:AE108" si="172">DAY(L107)</f>
        <v>6</v>
      </c>
      <c r="AF107" s="30" t="str">
        <f t="shared" ref="AF107:AF108" si="173">CONCATENATE(AC107,"-",AD107,"-",AE107)</f>
        <v>1972-1-6</v>
      </c>
    </row>
    <row r="108" spans="1:32" ht="17.100000000000001" customHeight="1" x14ac:dyDescent="0.2">
      <c r="A108" s="23">
        <v>5</v>
      </c>
      <c r="B108" s="44" t="s">
        <v>634</v>
      </c>
      <c r="C108" s="25">
        <v>340059527</v>
      </c>
      <c r="D108" s="54" t="s">
        <v>635</v>
      </c>
      <c r="E108" s="54" t="s">
        <v>166</v>
      </c>
      <c r="F108" s="41" t="s">
        <v>1359</v>
      </c>
      <c r="G108" s="43" t="s">
        <v>179</v>
      </c>
      <c r="H108" s="26" t="s">
        <v>1349</v>
      </c>
      <c r="I108" s="54" t="s">
        <v>248</v>
      </c>
      <c r="J108" s="54">
        <v>2019</v>
      </c>
      <c r="K108" s="54" t="s">
        <v>344</v>
      </c>
      <c r="L108" s="57" t="s">
        <v>1453</v>
      </c>
      <c r="M108" s="10">
        <v>1504</v>
      </c>
      <c r="N108" s="30">
        <f t="shared" si="157"/>
        <v>15042</v>
      </c>
      <c r="O108" s="30" t="str">
        <f>IF(ISBLANK(G107),CONCATENATE(Kerinci!N108,RIGHT(Kerinci!O107,1)+1),Kerinci!O107)</f>
        <v>150422</v>
      </c>
      <c r="P108" s="30">
        <f>VLOOKUP(G108,dash_fungsional!$B$2:$E$28,4,FALSE)</f>
        <v>6</v>
      </c>
      <c r="V108" s="30">
        <f>IF(ISNA(VLOOKUP(G108,mst_jabatanstruk!$B$2:$F$8,5,FALSE)),IF(H108="selaku KF",6,7),VLOOKUP(G108,mst_jabatanstruk!$B$2:$F$8,5,FALSE))</f>
        <v>7</v>
      </c>
      <c r="W108" s="30">
        <f>VLOOKUP(E108,mst_golongan!$B$2:$D$18,3,FALSE)</f>
        <v>9</v>
      </c>
      <c r="X108" s="30">
        <f>VLOOKUP(I108,mst_pendidikan!$B$2:$F$11,5,FALSE)</f>
        <v>7</v>
      </c>
      <c r="Y108" s="30">
        <f t="shared" si="166"/>
        <v>2019</v>
      </c>
      <c r="Z108" s="30">
        <f t="shared" si="167"/>
        <v>12</v>
      </c>
      <c r="AA108" s="30">
        <f t="shared" si="168"/>
        <v>1</v>
      </c>
      <c r="AB108" s="30" t="str">
        <f t="shared" si="169"/>
        <v>2019-12-1</v>
      </c>
      <c r="AC108" s="30">
        <f t="shared" si="170"/>
        <v>1997</v>
      </c>
      <c r="AD108" s="30">
        <f t="shared" si="171"/>
        <v>6</v>
      </c>
      <c r="AE108" s="30">
        <f t="shared" si="172"/>
        <v>1</v>
      </c>
      <c r="AF108" s="30" t="str">
        <f t="shared" si="173"/>
        <v>1997-6-1</v>
      </c>
    </row>
    <row r="109" spans="1:32" ht="17.100000000000001" hidden="1" customHeight="1" x14ac:dyDescent="0.2">
      <c r="A109" s="316" t="s">
        <v>637</v>
      </c>
      <c r="B109" s="317"/>
      <c r="C109" s="317"/>
      <c r="D109" s="217"/>
      <c r="E109" s="33"/>
      <c r="F109" s="126"/>
      <c r="G109" s="28"/>
      <c r="H109" s="26" t="s">
        <v>1349</v>
      </c>
      <c r="I109" s="33"/>
      <c r="J109" s="33"/>
      <c r="K109" s="33"/>
      <c r="L109" s="35"/>
      <c r="M109" s="10">
        <v>1504</v>
      </c>
      <c r="N109" s="30">
        <f t="shared" si="157"/>
        <v>15042</v>
      </c>
      <c r="O109" s="30" t="str">
        <f>IF(ISBLANK(G108),CONCATENATE(Kerinci!N109,RIGHT(Kerinci!O108,1)+1),Kerinci!O108)</f>
        <v>150422</v>
      </c>
      <c r="P109" s="30" t="e">
        <f>VLOOKUP(G109,dash_fungsional!$B$2:$E$28,4,FALSE)</f>
        <v>#N/A</v>
      </c>
      <c r="V109" s="30">
        <f>IF(ISNA(VLOOKUP(G109,mst_jabatanstruk!$B$2:$F$8,5,FALSE)),IF(H109="selaku KF",6,7),VLOOKUP(G109,mst_jabatanstruk!$B$2:$F$8,5,FALSE))</f>
        <v>7</v>
      </c>
      <c r="W109" s="30" t="e">
        <f>VLOOKUP(E109,mst_golongan!$B$2:$D$18,3,FALSE)</f>
        <v>#N/A</v>
      </c>
      <c r="X109" s="30" t="e">
        <f>VLOOKUP(I109,mst_pendidikan!$B$2:$F$11,5,FALSE)</f>
        <v>#N/A</v>
      </c>
    </row>
    <row r="110" spans="1:32" ht="17.100000000000001" customHeight="1" x14ac:dyDescent="0.2">
      <c r="A110" s="84">
        <v>6</v>
      </c>
      <c r="B110" s="24" t="s">
        <v>638</v>
      </c>
      <c r="C110" s="26">
        <v>340017520</v>
      </c>
      <c r="D110" s="26" t="s">
        <v>639</v>
      </c>
      <c r="E110" s="26" t="s">
        <v>168</v>
      </c>
      <c r="F110" s="34" t="s">
        <v>1356</v>
      </c>
      <c r="G110" s="43" t="s">
        <v>178</v>
      </c>
      <c r="H110" s="26" t="s">
        <v>1348</v>
      </c>
      <c r="I110" s="39" t="s">
        <v>249</v>
      </c>
      <c r="J110" s="27" t="s">
        <v>259</v>
      </c>
      <c r="K110" s="39" t="s">
        <v>344</v>
      </c>
      <c r="L110" s="29" t="s">
        <v>1454</v>
      </c>
      <c r="M110" s="10">
        <v>1504</v>
      </c>
      <c r="N110" s="30">
        <f t="shared" si="157"/>
        <v>15043</v>
      </c>
      <c r="O110" s="30" t="str">
        <f>IF(ISBLANK(G109),CONCATENATE(Kerinci!N110,RIGHT(Kerinci!O109,1)+1),Kerinci!O109)</f>
        <v>150433</v>
      </c>
      <c r="P110" s="30">
        <f>VLOOKUP(G110,dash_fungsional!$B$2:$E$28,4,FALSE)</f>
        <v>7</v>
      </c>
      <c r="V110" s="30">
        <f>IF(ISNA(VLOOKUP(G110,mst_jabatanstruk!$B$2:$F$8,5,FALSE)),IF(H110="selaku KF",6,7),VLOOKUP(G110,mst_jabatanstruk!$B$2:$F$8,5,FALSE))</f>
        <v>6</v>
      </c>
      <c r="W110" s="30">
        <f>VLOOKUP(E110,mst_golongan!$B$2:$D$18,3,FALSE)</f>
        <v>12</v>
      </c>
      <c r="X110" s="30">
        <f>VLOOKUP(I110,mst_pendidikan!$B$2:$F$11,5,FALSE)</f>
        <v>8</v>
      </c>
      <c r="Y110" s="30">
        <f t="shared" ref="Y110:Y111" si="174">YEAR(F110)</f>
        <v>2021</v>
      </c>
      <c r="Z110" s="30">
        <f t="shared" ref="Z110:Z111" si="175">MONTH(F110)</f>
        <v>4</v>
      </c>
      <c r="AA110" s="30">
        <f t="shared" ref="AA110:AA111" si="176">DAY(F110)</f>
        <v>1</v>
      </c>
      <c r="AB110" s="30" t="str">
        <f t="shared" ref="AB110:AB111" si="177">CONCATENATE(Y110,"-",Z110,"-",AA110)</f>
        <v>2021-4-1</v>
      </c>
      <c r="AC110" s="30">
        <f t="shared" ref="AC110:AC111" si="178">YEAR(L110)</f>
        <v>1984</v>
      </c>
      <c r="AD110" s="30">
        <f t="shared" ref="AD110:AD111" si="179">MONTH(L110)</f>
        <v>8</v>
      </c>
      <c r="AE110" s="30">
        <f t="shared" ref="AE110:AE111" si="180">DAY(L110)</f>
        <v>27</v>
      </c>
      <c r="AF110" s="30" t="str">
        <f t="shared" ref="AF110:AF111" si="181">CONCATENATE(AC110,"-",AD110,"-",AE110)</f>
        <v>1984-8-27</v>
      </c>
    </row>
    <row r="111" spans="1:32" ht="17.100000000000001" customHeight="1" x14ac:dyDescent="0.2">
      <c r="A111" s="84">
        <v>7</v>
      </c>
      <c r="B111" s="85" t="s">
        <v>641</v>
      </c>
      <c r="C111" s="127">
        <v>340056947</v>
      </c>
      <c r="D111" s="26" t="s">
        <v>642</v>
      </c>
      <c r="E111" s="26" t="s">
        <v>165</v>
      </c>
      <c r="F111" s="27" t="s">
        <v>1362</v>
      </c>
      <c r="G111" s="43" t="s">
        <v>179</v>
      </c>
      <c r="H111" s="26" t="s">
        <v>1349</v>
      </c>
      <c r="I111" s="26" t="s">
        <v>248</v>
      </c>
      <c r="J111" s="26">
        <v>2013</v>
      </c>
      <c r="K111" s="26" t="s">
        <v>344</v>
      </c>
      <c r="L111" s="29" t="s">
        <v>1455</v>
      </c>
      <c r="M111" s="10">
        <v>1504</v>
      </c>
      <c r="N111" s="30">
        <f t="shared" si="157"/>
        <v>15043</v>
      </c>
      <c r="O111" s="30" t="str">
        <f>IF(ISBLANK(G110),CONCATENATE(Kerinci!N111,RIGHT(Kerinci!O110,1)+1),Kerinci!O110)</f>
        <v>150433</v>
      </c>
      <c r="P111" s="30">
        <f>VLOOKUP(G111,dash_fungsional!$B$2:$E$28,4,FALSE)</f>
        <v>6</v>
      </c>
      <c r="V111" s="30">
        <f>IF(ISNA(VLOOKUP(G111,mst_jabatanstruk!$B$2:$F$8,5,FALSE)),IF(H111="selaku KF",6,7),VLOOKUP(G111,mst_jabatanstruk!$B$2:$F$8,5,FALSE))</f>
        <v>7</v>
      </c>
      <c r="W111" s="30">
        <f>VLOOKUP(E111,mst_golongan!$B$2:$D$18,3,FALSE)</f>
        <v>10</v>
      </c>
      <c r="X111" s="30">
        <f>VLOOKUP(I111,mst_pendidikan!$B$2:$F$11,5,FALSE)</f>
        <v>7</v>
      </c>
      <c r="Y111" s="30">
        <f t="shared" si="174"/>
        <v>2018</v>
      </c>
      <c r="Z111" s="30">
        <f t="shared" si="175"/>
        <v>10</v>
      </c>
      <c r="AA111" s="30">
        <f t="shared" si="176"/>
        <v>1</v>
      </c>
      <c r="AB111" s="30" t="str">
        <f t="shared" si="177"/>
        <v>2018-10-1</v>
      </c>
      <c r="AC111" s="30">
        <f t="shared" si="178"/>
        <v>1991</v>
      </c>
      <c r="AD111" s="30">
        <f t="shared" si="179"/>
        <v>7</v>
      </c>
      <c r="AE111" s="30">
        <f t="shared" si="180"/>
        <v>28</v>
      </c>
      <c r="AF111" s="30" t="str">
        <f t="shared" si="181"/>
        <v>1991-7-28</v>
      </c>
    </row>
    <row r="112" spans="1:32" ht="17.100000000000001" hidden="1" customHeight="1" x14ac:dyDescent="0.2">
      <c r="A112" s="316" t="s">
        <v>644</v>
      </c>
      <c r="B112" s="317"/>
      <c r="C112" s="317"/>
      <c r="D112" s="217"/>
      <c r="E112" s="33"/>
      <c r="F112" s="91"/>
      <c r="G112" s="28"/>
      <c r="H112" s="26" t="s">
        <v>1349</v>
      </c>
      <c r="I112" s="33"/>
      <c r="J112" s="33"/>
      <c r="K112" s="33"/>
      <c r="L112" s="35"/>
      <c r="M112" s="10">
        <v>1504</v>
      </c>
      <c r="N112" s="30">
        <f t="shared" si="157"/>
        <v>15043</v>
      </c>
      <c r="O112" s="30" t="str">
        <f>IF(ISBLANK(G111),CONCATENATE(Kerinci!N112,RIGHT(Kerinci!O111,1)+1),Kerinci!O111)</f>
        <v>150433</v>
      </c>
      <c r="P112" s="30" t="e">
        <f>VLOOKUP(G112,dash_fungsional!$B$2:$E$28,4,FALSE)</f>
        <v>#N/A</v>
      </c>
      <c r="V112" s="30">
        <f>IF(ISNA(VLOOKUP(G112,mst_jabatanstruk!$B$2:$F$8,5,FALSE)),IF(H112="selaku KF",6,7),VLOOKUP(G112,mst_jabatanstruk!$B$2:$F$8,5,FALSE))</f>
        <v>7</v>
      </c>
      <c r="W112" s="30" t="e">
        <f>VLOOKUP(E112,mst_golongan!$B$2:$D$18,3,FALSE)</f>
        <v>#N/A</v>
      </c>
      <c r="X112" s="30" t="e">
        <f>VLOOKUP(I112,mst_pendidikan!$B$2:$F$11,5,FALSE)</f>
        <v>#N/A</v>
      </c>
    </row>
    <row r="113" spans="1:32" ht="17.100000000000001" customHeight="1" x14ac:dyDescent="0.2">
      <c r="A113" s="84">
        <v>8</v>
      </c>
      <c r="B113" s="62" t="s">
        <v>645</v>
      </c>
      <c r="C113" s="39" t="s">
        <v>646</v>
      </c>
      <c r="D113" s="39" t="s">
        <v>647</v>
      </c>
      <c r="E113" s="39" t="s">
        <v>167</v>
      </c>
      <c r="F113" s="34" t="s">
        <v>1352</v>
      </c>
      <c r="G113" s="43" t="s">
        <v>178</v>
      </c>
      <c r="H113" s="26" t="s">
        <v>1348</v>
      </c>
      <c r="I113" s="26" t="s">
        <v>248</v>
      </c>
      <c r="J113" s="26">
        <v>2011</v>
      </c>
      <c r="K113" s="26" t="s">
        <v>344</v>
      </c>
      <c r="L113" s="96" t="s">
        <v>1456</v>
      </c>
      <c r="M113" s="10">
        <v>1504</v>
      </c>
      <c r="N113" s="30">
        <f t="shared" si="157"/>
        <v>15044</v>
      </c>
      <c r="O113" s="30" t="str">
        <f>IF(ISBLANK(G112),CONCATENATE(Kerinci!N113,RIGHT(Kerinci!O112,1)+1),Kerinci!O112)</f>
        <v>150444</v>
      </c>
      <c r="P113" s="30">
        <f>VLOOKUP(G113,dash_fungsional!$B$2:$E$28,4,FALSE)</f>
        <v>7</v>
      </c>
      <c r="V113" s="30">
        <f>IF(ISNA(VLOOKUP(G113,mst_jabatanstruk!$B$2:$F$8,5,FALSE)),IF(H113="selaku KF",6,7),VLOOKUP(G113,mst_jabatanstruk!$B$2:$F$8,5,FALSE))</f>
        <v>6</v>
      </c>
      <c r="W113" s="30">
        <f>VLOOKUP(E113,mst_golongan!$B$2:$D$18,3,FALSE)</f>
        <v>11</v>
      </c>
      <c r="X113" s="30">
        <f>VLOOKUP(I113,mst_pendidikan!$B$2:$F$11,5,FALSE)</f>
        <v>7</v>
      </c>
      <c r="Y113" s="30">
        <f t="shared" ref="Y113:Y114" si="182">YEAR(F113)</f>
        <v>2019</v>
      </c>
      <c r="Z113" s="30">
        <f t="shared" ref="Z113:Z114" si="183">MONTH(F113)</f>
        <v>10</v>
      </c>
      <c r="AA113" s="30">
        <f t="shared" ref="AA113:AA114" si="184">DAY(F113)</f>
        <v>1</v>
      </c>
      <c r="AB113" s="30" t="str">
        <f t="shared" ref="AB113:AB114" si="185">CONCATENATE(Y113,"-",Z113,"-",AA113)</f>
        <v>2019-10-1</v>
      </c>
      <c r="AC113" s="30">
        <f t="shared" ref="AC113:AC114" si="186">YEAR(L113)</f>
        <v>1989</v>
      </c>
      <c r="AD113" s="30">
        <f t="shared" ref="AD113:AD114" si="187">MONTH(L113)</f>
        <v>10</v>
      </c>
      <c r="AE113" s="30">
        <f t="shared" ref="AE113:AE114" si="188">DAY(L113)</f>
        <v>23</v>
      </c>
      <c r="AF113" s="30" t="str">
        <f t="shared" ref="AF113:AF114" si="189">CONCATENATE(AC113,"-",AD113,"-",AE113)</f>
        <v>1989-10-23</v>
      </c>
    </row>
    <row r="114" spans="1:32" ht="17.100000000000001" customHeight="1" x14ac:dyDescent="0.2">
      <c r="A114" s="84">
        <v>9</v>
      </c>
      <c r="B114" s="44" t="s">
        <v>649</v>
      </c>
      <c r="C114" s="90" t="s">
        <v>650</v>
      </c>
      <c r="D114" s="39" t="s">
        <v>651</v>
      </c>
      <c r="E114" s="26" t="s">
        <v>165</v>
      </c>
      <c r="F114" s="91" t="s">
        <v>1374</v>
      </c>
      <c r="G114" s="43" t="s">
        <v>179</v>
      </c>
      <c r="H114" s="26" t="s">
        <v>652</v>
      </c>
      <c r="I114" s="26" t="s">
        <v>249</v>
      </c>
      <c r="J114" s="26">
        <v>2010</v>
      </c>
      <c r="K114" s="26" t="s">
        <v>330</v>
      </c>
      <c r="L114" s="88" t="s">
        <v>1457</v>
      </c>
      <c r="M114" s="10">
        <v>1504</v>
      </c>
      <c r="N114" s="30">
        <f t="shared" si="157"/>
        <v>15044</v>
      </c>
      <c r="O114" s="30" t="str">
        <f>IF(ISBLANK(G113),CONCATENATE(Kerinci!N114,RIGHT(Kerinci!O113,1)+1),Kerinci!O113)</f>
        <v>150444</v>
      </c>
      <c r="P114" s="30">
        <f>VLOOKUP(G114,dash_fungsional!$B$2:$E$28,4,FALSE)</f>
        <v>6</v>
      </c>
      <c r="V114" s="30">
        <f>IF(ISNA(VLOOKUP(G114,mst_jabatanstruk!$B$2:$F$8,5,FALSE)),IF(H114="selaku KF",6,7),VLOOKUP(G114,mst_jabatanstruk!$B$2:$F$8,5,FALSE))</f>
        <v>7</v>
      </c>
      <c r="W114" s="30">
        <f>VLOOKUP(E114,mst_golongan!$B$2:$D$18,3,FALSE)</f>
        <v>10</v>
      </c>
      <c r="X114" s="30">
        <f>VLOOKUP(I114,mst_pendidikan!$B$2:$F$11,5,FALSE)</f>
        <v>8</v>
      </c>
      <c r="Y114" s="30">
        <f t="shared" si="182"/>
        <v>2015</v>
      </c>
      <c r="Z114" s="30">
        <f t="shared" si="183"/>
        <v>4</v>
      </c>
      <c r="AA114" s="30">
        <f t="shared" si="184"/>
        <v>1</v>
      </c>
      <c r="AB114" s="30" t="str">
        <f t="shared" si="185"/>
        <v>2015-4-1</v>
      </c>
      <c r="AC114" s="30">
        <f t="shared" si="186"/>
        <v>1985</v>
      </c>
      <c r="AD114" s="30">
        <f t="shared" si="187"/>
        <v>10</v>
      </c>
      <c r="AE114" s="30">
        <f t="shared" si="188"/>
        <v>17</v>
      </c>
      <c r="AF114" s="30" t="str">
        <f t="shared" si="189"/>
        <v>1985-10-17</v>
      </c>
    </row>
    <row r="115" spans="1:32" ht="17.100000000000001" hidden="1" customHeight="1" x14ac:dyDescent="0.2">
      <c r="A115" s="316" t="s">
        <v>285</v>
      </c>
      <c r="B115" s="317"/>
      <c r="C115" s="317"/>
      <c r="D115" s="217"/>
      <c r="E115" s="33"/>
      <c r="F115" s="79"/>
      <c r="G115" s="28"/>
      <c r="H115" s="26" t="s">
        <v>1349</v>
      </c>
      <c r="I115" s="33"/>
      <c r="J115" s="33"/>
      <c r="K115" s="33"/>
      <c r="L115" s="35"/>
      <c r="M115" s="10">
        <v>1504</v>
      </c>
      <c r="N115" s="30">
        <f t="shared" si="157"/>
        <v>15044</v>
      </c>
      <c r="O115" s="30" t="str">
        <f>IF(ISBLANK(G114),CONCATENATE(Kerinci!N115,RIGHT(Kerinci!O114,1)+1),Kerinci!O114)</f>
        <v>150444</v>
      </c>
      <c r="P115" s="30" t="e">
        <f>VLOOKUP(G115,dash_fungsional!$B$2:$E$28,4,FALSE)</f>
        <v>#N/A</v>
      </c>
      <c r="V115" s="30">
        <f>IF(ISNA(VLOOKUP(G115,mst_jabatanstruk!$B$2:$F$8,5,FALSE)),IF(H115="selaku KF",6,7),VLOOKUP(G115,mst_jabatanstruk!$B$2:$F$8,5,FALSE))</f>
        <v>7</v>
      </c>
      <c r="W115" s="30" t="e">
        <f>VLOOKUP(E115,mst_golongan!$B$2:$D$18,3,FALSE)</f>
        <v>#N/A</v>
      </c>
      <c r="X115" s="30" t="e">
        <f>VLOOKUP(I115,mst_pendidikan!$B$2:$F$11,5,FALSE)</f>
        <v>#N/A</v>
      </c>
    </row>
    <row r="116" spans="1:32" ht="17.100000000000001" customHeight="1" x14ac:dyDescent="0.2">
      <c r="A116" s="23">
        <v>10</v>
      </c>
      <c r="B116" s="24" t="s">
        <v>654</v>
      </c>
      <c r="C116" s="25">
        <v>340016150</v>
      </c>
      <c r="D116" s="54" t="s">
        <v>655</v>
      </c>
      <c r="E116" s="54" t="s">
        <v>168</v>
      </c>
      <c r="F116" s="34" t="s">
        <v>1372</v>
      </c>
      <c r="G116" s="43" t="s">
        <v>178</v>
      </c>
      <c r="H116" s="26" t="s">
        <v>1348</v>
      </c>
      <c r="I116" s="54" t="s">
        <v>248</v>
      </c>
      <c r="J116" s="54">
        <v>2001</v>
      </c>
      <c r="K116" s="54" t="s">
        <v>344</v>
      </c>
      <c r="L116" s="57" t="s">
        <v>1458</v>
      </c>
      <c r="M116" s="10">
        <v>1504</v>
      </c>
      <c r="N116" s="30">
        <f t="shared" si="157"/>
        <v>15045</v>
      </c>
      <c r="O116" s="30" t="str">
        <f>IF(ISBLANK(G115),CONCATENATE(Kerinci!N116,RIGHT(Kerinci!O115,1)+1),Kerinci!O115)</f>
        <v>150455</v>
      </c>
      <c r="P116" s="30">
        <f>VLOOKUP(G116,dash_fungsional!$B$2:$E$28,4,FALSE)</f>
        <v>7</v>
      </c>
      <c r="V116" s="30">
        <f>IF(ISNA(VLOOKUP(G116,mst_jabatanstruk!$B$2:$F$8,5,FALSE)),IF(H116="selaku KF",6,7),VLOOKUP(G116,mst_jabatanstruk!$B$2:$F$8,5,FALSE))</f>
        <v>6</v>
      </c>
      <c r="W116" s="30">
        <f>VLOOKUP(E116,mst_golongan!$B$2:$D$18,3,FALSE)</f>
        <v>12</v>
      </c>
      <c r="X116" s="30">
        <f>VLOOKUP(I116,mst_pendidikan!$B$2:$F$11,5,FALSE)</f>
        <v>7</v>
      </c>
      <c r="Y116" s="30">
        <f t="shared" ref="Y116:Y118" si="190">YEAR(F116)</f>
        <v>2012</v>
      </c>
      <c r="Z116" s="30">
        <f t="shared" ref="Z116:Z118" si="191">MONTH(F116)</f>
        <v>4</v>
      </c>
      <c r="AA116" s="30">
        <f t="shared" ref="AA116:AA118" si="192">DAY(F116)</f>
        <v>1</v>
      </c>
      <c r="AB116" s="30" t="str">
        <f t="shared" ref="AB116:AB118" si="193">CONCATENATE(Y116,"-",Z116,"-",AA116)</f>
        <v>2012-4-1</v>
      </c>
      <c r="AC116" s="30">
        <f t="shared" ref="AC116:AC118" si="194">YEAR(L116)</f>
        <v>1978</v>
      </c>
      <c r="AD116" s="30">
        <f t="shared" ref="AD116:AD118" si="195">MONTH(L116)</f>
        <v>8</v>
      </c>
      <c r="AE116" s="30">
        <f t="shared" ref="AE116:AE118" si="196">DAY(L116)</f>
        <v>29</v>
      </c>
      <c r="AF116" s="30" t="str">
        <f t="shared" ref="AF116:AF118" si="197">CONCATENATE(AC116,"-",AD116,"-",AE116)</f>
        <v>1978-8-29</v>
      </c>
    </row>
    <row r="117" spans="1:32" ht="17.100000000000001" customHeight="1" x14ac:dyDescent="0.2">
      <c r="A117" s="23">
        <v>11</v>
      </c>
      <c r="B117" s="24" t="s">
        <v>657</v>
      </c>
      <c r="C117" s="25">
        <v>340057583</v>
      </c>
      <c r="D117" s="54" t="s">
        <v>658</v>
      </c>
      <c r="E117" s="26" t="s">
        <v>165</v>
      </c>
      <c r="F117" s="55" t="s">
        <v>1363</v>
      </c>
      <c r="G117" s="58" t="s">
        <v>172</v>
      </c>
      <c r="H117" s="26" t="s">
        <v>1349</v>
      </c>
      <c r="I117" s="54" t="s">
        <v>248</v>
      </c>
      <c r="J117" s="54">
        <v>2015</v>
      </c>
      <c r="K117" s="128" t="s">
        <v>330</v>
      </c>
      <c r="L117" s="129" t="s">
        <v>1459</v>
      </c>
      <c r="M117" s="10">
        <v>1504</v>
      </c>
      <c r="N117" s="30">
        <f t="shared" si="157"/>
        <v>15045</v>
      </c>
      <c r="O117" s="30" t="str">
        <f>IF(ISBLANK(G116),CONCATENATE(Kerinci!N117,RIGHT(Kerinci!O116,1)+1),Kerinci!O116)</f>
        <v>150455</v>
      </c>
      <c r="P117" s="30">
        <f>VLOOKUP(G117,dash_fungsional!$B$2:$E$28,4,FALSE)</f>
        <v>19</v>
      </c>
      <c r="V117" s="30">
        <f>IF(ISNA(VLOOKUP(G117,mst_jabatanstruk!$B$2:$F$8,5,FALSE)),IF(H117="selaku KF",6,7),VLOOKUP(G117,mst_jabatanstruk!$B$2:$F$8,5,FALSE))</f>
        <v>7</v>
      </c>
      <c r="W117" s="30">
        <f>VLOOKUP(E117,mst_golongan!$B$2:$D$18,3,FALSE)</f>
        <v>10</v>
      </c>
      <c r="X117" s="30">
        <f>VLOOKUP(I117,mst_pendidikan!$B$2:$F$11,5,FALSE)</f>
        <v>7</v>
      </c>
      <c r="Y117" s="30">
        <f t="shared" si="190"/>
        <v>2020</v>
      </c>
      <c r="Z117" s="30">
        <f t="shared" si="191"/>
        <v>4</v>
      </c>
      <c r="AA117" s="30">
        <f t="shared" si="192"/>
        <v>1</v>
      </c>
      <c r="AB117" s="30" t="str">
        <f t="shared" si="193"/>
        <v>2020-4-1</v>
      </c>
      <c r="AC117" s="30">
        <f t="shared" si="194"/>
        <v>1992</v>
      </c>
      <c r="AD117" s="30">
        <f t="shared" si="195"/>
        <v>8</v>
      </c>
      <c r="AE117" s="30">
        <f t="shared" si="196"/>
        <v>17</v>
      </c>
      <c r="AF117" s="30" t="str">
        <f t="shared" si="197"/>
        <v>1992-8-17</v>
      </c>
    </row>
    <row r="118" spans="1:32" ht="17.100000000000001" customHeight="1" x14ac:dyDescent="0.2">
      <c r="A118" s="84">
        <v>12</v>
      </c>
      <c r="B118" s="85" t="s">
        <v>660</v>
      </c>
      <c r="C118" s="127">
        <v>340060586</v>
      </c>
      <c r="D118" s="26" t="s">
        <v>661</v>
      </c>
      <c r="E118" s="26" t="s">
        <v>166</v>
      </c>
      <c r="F118" s="91" t="s">
        <v>1357</v>
      </c>
      <c r="G118" s="24" t="s">
        <v>172</v>
      </c>
      <c r="H118" s="26" t="s">
        <v>1349</v>
      </c>
      <c r="I118" s="25" t="s">
        <v>248</v>
      </c>
      <c r="J118" s="26">
        <v>2021</v>
      </c>
      <c r="K118" s="26" t="s">
        <v>344</v>
      </c>
      <c r="L118" s="86" t="s">
        <v>1460</v>
      </c>
      <c r="M118" s="10">
        <v>1504</v>
      </c>
      <c r="N118" s="30">
        <f t="shared" si="157"/>
        <v>15045</v>
      </c>
      <c r="O118" s="30" t="str">
        <f>IF(ISBLANK(G117),CONCATENATE(Kerinci!N118,RIGHT(Kerinci!O117,1)+1),Kerinci!O117)</f>
        <v>150455</v>
      </c>
      <c r="P118" s="30">
        <f>VLOOKUP(G118,dash_fungsional!$B$2:$E$28,4,FALSE)</f>
        <v>19</v>
      </c>
      <c r="V118" s="30">
        <f>IF(ISNA(VLOOKUP(G118,mst_jabatanstruk!$B$2:$F$8,5,FALSE)),IF(H118="selaku KF",6,7),VLOOKUP(G118,mst_jabatanstruk!$B$2:$F$8,5,FALSE))</f>
        <v>7</v>
      </c>
      <c r="W118" s="30">
        <f>VLOOKUP(E118,mst_golongan!$B$2:$D$18,3,FALSE)</f>
        <v>9</v>
      </c>
      <c r="X118" s="30">
        <f>VLOOKUP(I118,mst_pendidikan!$B$2:$F$11,5,FALSE)</f>
        <v>7</v>
      </c>
      <c r="Y118" s="30">
        <f t="shared" si="190"/>
        <v>2022</v>
      </c>
      <c r="Z118" s="30">
        <f t="shared" si="191"/>
        <v>1</v>
      </c>
      <c r="AA118" s="30">
        <f t="shared" si="192"/>
        <v>1</v>
      </c>
      <c r="AB118" s="30" t="str">
        <f t="shared" si="193"/>
        <v>2022-1-1</v>
      </c>
      <c r="AC118" s="30">
        <f t="shared" si="194"/>
        <v>2000</v>
      </c>
      <c r="AD118" s="30">
        <f t="shared" si="195"/>
        <v>2</v>
      </c>
      <c r="AE118" s="30">
        <f t="shared" si="196"/>
        <v>12</v>
      </c>
      <c r="AF118" s="30" t="str">
        <f t="shared" si="197"/>
        <v>2000-2-12</v>
      </c>
    </row>
    <row r="119" spans="1:32" ht="17.100000000000001" hidden="1" customHeight="1" x14ac:dyDescent="0.2">
      <c r="A119" s="316" t="s">
        <v>663</v>
      </c>
      <c r="B119" s="317"/>
      <c r="C119" s="317"/>
      <c r="D119" s="217"/>
      <c r="E119" s="33"/>
      <c r="F119" s="91"/>
      <c r="G119" s="28"/>
      <c r="H119" s="26" t="s">
        <v>1349</v>
      </c>
      <c r="I119" s="33"/>
      <c r="J119" s="33"/>
      <c r="K119" s="33"/>
      <c r="L119" s="35"/>
      <c r="M119" s="10">
        <v>1504</v>
      </c>
      <c r="N119" s="30">
        <f t="shared" si="157"/>
        <v>15045</v>
      </c>
      <c r="O119" s="30" t="str">
        <f>IF(ISBLANK(G118),CONCATENATE(Kerinci!N119,RIGHT(Kerinci!O118,1)+1),Kerinci!O118)</f>
        <v>150455</v>
      </c>
      <c r="P119" s="30" t="e">
        <f>VLOOKUP(G119,dash_fungsional!$B$2:$E$28,4,FALSE)</f>
        <v>#N/A</v>
      </c>
      <c r="V119" s="30">
        <f>IF(ISNA(VLOOKUP(G119,mst_jabatanstruk!$B$2:$F$8,5,FALSE)),IF(H119="selaku KF",6,7),VLOOKUP(G119,mst_jabatanstruk!$B$2:$F$8,5,FALSE))</f>
        <v>7</v>
      </c>
      <c r="W119" s="30" t="e">
        <f>VLOOKUP(E119,mst_golongan!$B$2:$D$18,3,FALSE)</f>
        <v>#N/A</v>
      </c>
      <c r="X119" s="30" t="e">
        <f>VLOOKUP(I119,mst_pendidikan!$B$2:$F$11,5,FALSE)</f>
        <v>#N/A</v>
      </c>
    </row>
    <row r="120" spans="1:32" ht="17.100000000000001" customHeight="1" x14ac:dyDescent="0.2">
      <c r="A120" s="84">
        <v>13</v>
      </c>
      <c r="B120" s="85" t="s">
        <v>664</v>
      </c>
      <c r="C120" s="127">
        <v>340060064</v>
      </c>
      <c r="D120" s="26" t="s">
        <v>665</v>
      </c>
      <c r="E120" s="26" t="s">
        <v>166</v>
      </c>
      <c r="F120" s="34" t="s">
        <v>1356</v>
      </c>
      <c r="G120" s="43" t="s">
        <v>179</v>
      </c>
      <c r="H120" s="26" t="s">
        <v>1349</v>
      </c>
      <c r="I120" s="26" t="s">
        <v>248</v>
      </c>
      <c r="J120" s="26">
        <v>2020</v>
      </c>
      <c r="K120" s="26" t="s">
        <v>330</v>
      </c>
      <c r="L120" s="29" t="s">
        <v>1461</v>
      </c>
      <c r="M120" s="10">
        <v>1504</v>
      </c>
      <c r="N120" s="30">
        <f t="shared" si="157"/>
        <v>15046</v>
      </c>
      <c r="O120" s="30" t="str">
        <f>IF(ISBLANK(G119),CONCATENATE(Kerinci!N120,RIGHT(Kerinci!O119,1)+1),Kerinci!O119)</f>
        <v>150466</v>
      </c>
      <c r="P120" s="30">
        <f>VLOOKUP(G120,dash_fungsional!$B$2:$E$28,4,FALSE)</f>
        <v>6</v>
      </c>
      <c r="V120" s="30">
        <f>IF(ISNA(VLOOKUP(G120,mst_jabatanstruk!$B$2:$F$8,5,FALSE)),IF(H120="selaku KF",6,7),VLOOKUP(G120,mst_jabatanstruk!$B$2:$F$8,5,FALSE))</f>
        <v>7</v>
      </c>
      <c r="W120" s="30">
        <f>VLOOKUP(E120,mst_golongan!$B$2:$D$18,3,FALSE)</f>
        <v>9</v>
      </c>
      <c r="X120" s="30">
        <f>VLOOKUP(I120,mst_pendidikan!$B$2:$F$11,5,FALSE)</f>
        <v>7</v>
      </c>
      <c r="Y120" s="30">
        <f t="shared" ref="Y120:Y122" si="198">YEAR(F120)</f>
        <v>2021</v>
      </c>
      <c r="Z120" s="30">
        <f t="shared" ref="Z120:Z122" si="199">MONTH(F120)</f>
        <v>4</v>
      </c>
      <c r="AA120" s="30">
        <f t="shared" ref="AA120:AA122" si="200">DAY(F120)</f>
        <v>1</v>
      </c>
      <c r="AB120" s="30" t="str">
        <f t="shared" ref="AB120:AB122" si="201">CONCATENATE(Y120,"-",Z120,"-",AA120)</f>
        <v>2021-4-1</v>
      </c>
      <c r="AC120" s="30">
        <f t="shared" ref="AC120:AC122" si="202">YEAR(L120)</f>
        <v>1998</v>
      </c>
      <c r="AD120" s="30">
        <f t="shared" ref="AD120:AD122" si="203">MONTH(L120)</f>
        <v>3</v>
      </c>
      <c r="AE120" s="30">
        <f t="shared" ref="AE120:AE122" si="204">DAY(L120)</f>
        <v>6</v>
      </c>
      <c r="AF120" s="30" t="str">
        <f t="shared" ref="AF120:AF122" si="205">CONCATENATE(AC120,"-",AD120,"-",AE120)</f>
        <v>1998-3-6</v>
      </c>
    </row>
    <row r="121" spans="1:32" ht="17.100000000000001" customHeight="1" x14ac:dyDescent="0.2">
      <c r="A121" s="84">
        <v>14</v>
      </c>
      <c r="B121" s="85" t="s">
        <v>667</v>
      </c>
      <c r="C121" s="127">
        <v>340060595</v>
      </c>
      <c r="D121" s="79" t="s">
        <v>668</v>
      </c>
      <c r="E121" s="26" t="s">
        <v>166</v>
      </c>
      <c r="F121" s="91" t="s">
        <v>1357</v>
      </c>
      <c r="G121" s="24" t="s">
        <v>172</v>
      </c>
      <c r="H121" s="26" t="s">
        <v>1349</v>
      </c>
      <c r="I121" s="25" t="s">
        <v>248</v>
      </c>
      <c r="J121" s="26">
        <v>2021</v>
      </c>
      <c r="K121" s="26" t="s">
        <v>344</v>
      </c>
      <c r="L121" s="86" t="s">
        <v>1462</v>
      </c>
      <c r="M121" s="10">
        <v>1504</v>
      </c>
      <c r="N121" s="30">
        <f t="shared" si="157"/>
        <v>15046</v>
      </c>
      <c r="O121" s="30" t="str">
        <f>IF(ISBLANK(G120),CONCATENATE(Kerinci!N121,RIGHT(Kerinci!O120,1)+1),Kerinci!O120)</f>
        <v>150466</v>
      </c>
      <c r="P121" s="30">
        <f>VLOOKUP(G121,dash_fungsional!$B$2:$E$28,4,FALSE)</f>
        <v>19</v>
      </c>
      <c r="V121" s="30">
        <f>IF(ISNA(VLOOKUP(G121,mst_jabatanstruk!$B$2:$F$8,5,FALSE)),IF(H121="selaku KF",6,7),VLOOKUP(G121,mst_jabatanstruk!$B$2:$F$8,5,FALSE))</f>
        <v>7</v>
      </c>
      <c r="W121" s="30">
        <f>VLOOKUP(E121,mst_golongan!$B$2:$D$18,3,FALSE)</f>
        <v>9</v>
      </c>
      <c r="X121" s="30">
        <f>VLOOKUP(I121,mst_pendidikan!$B$2:$F$11,5,FALSE)</f>
        <v>7</v>
      </c>
      <c r="Y121" s="30">
        <f t="shared" si="198"/>
        <v>2022</v>
      </c>
      <c r="Z121" s="30">
        <f t="shared" si="199"/>
        <v>1</v>
      </c>
      <c r="AA121" s="30">
        <f t="shared" si="200"/>
        <v>1</v>
      </c>
      <c r="AB121" s="30" t="str">
        <f t="shared" si="201"/>
        <v>2022-1-1</v>
      </c>
      <c r="AC121" s="30">
        <f t="shared" si="202"/>
        <v>1999</v>
      </c>
      <c r="AD121" s="30">
        <f t="shared" si="203"/>
        <v>2</v>
      </c>
      <c r="AE121" s="30">
        <f t="shared" si="204"/>
        <v>19</v>
      </c>
      <c r="AF121" s="30" t="str">
        <f t="shared" si="205"/>
        <v>1999-2-19</v>
      </c>
    </row>
    <row r="122" spans="1:32" ht="17.100000000000001" customHeight="1" x14ac:dyDescent="0.2">
      <c r="A122" s="84">
        <v>15</v>
      </c>
      <c r="B122" s="85" t="s">
        <v>670</v>
      </c>
      <c r="C122" s="127"/>
      <c r="D122" s="79" t="s">
        <v>671</v>
      </c>
      <c r="E122" s="26" t="s">
        <v>166</v>
      </c>
      <c r="F122" s="91" t="s">
        <v>1355</v>
      </c>
      <c r="G122" s="43" t="s">
        <v>179</v>
      </c>
      <c r="H122" s="26" t="s">
        <v>1349</v>
      </c>
      <c r="I122" s="26" t="s">
        <v>248</v>
      </c>
      <c r="J122" s="26">
        <v>2018</v>
      </c>
      <c r="K122" s="26" t="s">
        <v>330</v>
      </c>
      <c r="L122" s="29" t="s">
        <v>1463</v>
      </c>
      <c r="M122" s="10">
        <v>1504</v>
      </c>
      <c r="N122" s="30">
        <f t="shared" si="157"/>
        <v>15046</v>
      </c>
      <c r="O122" s="30" t="str">
        <f>IF(ISBLANK(G121),CONCATENATE(Kerinci!N122,RIGHT(Kerinci!O121,1)+1),Kerinci!O121)</f>
        <v>150466</v>
      </c>
      <c r="P122" s="30">
        <f>VLOOKUP(G122,dash_fungsional!$B$2:$E$28,4,FALSE)</f>
        <v>6</v>
      </c>
      <c r="V122" s="30">
        <f>IF(ISNA(VLOOKUP(G122,mst_jabatanstruk!$B$2:$F$8,5,FALSE)),IF(H122="selaku KF",6,7),VLOOKUP(G122,mst_jabatanstruk!$B$2:$F$8,5,FALSE))</f>
        <v>7</v>
      </c>
      <c r="W122" s="30">
        <f>VLOOKUP(E122,mst_golongan!$B$2:$D$18,3,FALSE)</f>
        <v>9</v>
      </c>
      <c r="X122" s="30">
        <f>VLOOKUP(I122,mst_pendidikan!$B$2:$F$11,5,FALSE)</f>
        <v>7</v>
      </c>
      <c r="Y122" s="30">
        <f t="shared" si="198"/>
        <v>2019</v>
      </c>
      <c r="Z122" s="30">
        <f t="shared" si="199"/>
        <v>1</v>
      </c>
      <c r="AA122" s="30">
        <f t="shared" si="200"/>
        <v>1</v>
      </c>
      <c r="AB122" s="30" t="str">
        <f t="shared" si="201"/>
        <v>2019-1-1</v>
      </c>
      <c r="AC122" s="30">
        <f t="shared" si="202"/>
        <v>1996</v>
      </c>
      <c r="AD122" s="30">
        <f t="shared" si="203"/>
        <v>6</v>
      </c>
      <c r="AE122" s="30">
        <f t="shared" si="204"/>
        <v>27</v>
      </c>
      <c r="AF122" s="30" t="str">
        <f t="shared" si="205"/>
        <v>1996-6-27</v>
      </c>
    </row>
    <row r="123" spans="1:32" ht="17.100000000000001" hidden="1" customHeight="1" x14ac:dyDescent="0.2">
      <c r="A123" s="316" t="s">
        <v>397</v>
      </c>
      <c r="B123" s="317"/>
      <c r="C123" s="317"/>
      <c r="D123" s="217"/>
      <c r="E123" s="33"/>
      <c r="F123" s="91"/>
      <c r="G123" s="28"/>
      <c r="H123" s="26" t="s">
        <v>1349</v>
      </c>
      <c r="I123" s="33"/>
      <c r="J123" s="33"/>
      <c r="K123" s="33"/>
      <c r="L123" s="35"/>
      <c r="M123" s="10">
        <v>1504</v>
      </c>
      <c r="N123" s="30">
        <f t="shared" si="157"/>
        <v>15046</v>
      </c>
      <c r="O123" s="30" t="str">
        <f>IF(ISBLANK(G122),CONCATENATE(Kerinci!N123,RIGHT(Kerinci!O122,1)+1),Kerinci!O122)</f>
        <v>150466</v>
      </c>
      <c r="P123" s="30" t="e">
        <f>VLOOKUP(G123,dash_fungsional!$B$2:$E$28,4,FALSE)</f>
        <v>#N/A</v>
      </c>
      <c r="V123" s="30">
        <f>IF(ISNA(VLOOKUP(G123,mst_jabatanstruk!$B$2:$F$8,5,FALSE)),IF(H123="selaku KF",6,7),VLOOKUP(G123,mst_jabatanstruk!$B$2:$F$8,5,FALSE))</f>
        <v>7</v>
      </c>
      <c r="W123" s="30" t="e">
        <f>VLOOKUP(E123,mst_golongan!$B$2:$D$18,3,FALSE)</f>
        <v>#N/A</v>
      </c>
      <c r="X123" s="30" t="e">
        <f>VLOOKUP(I123,mst_pendidikan!$B$2:$F$11,5,FALSE)</f>
        <v>#N/A</v>
      </c>
    </row>
    <row r="124" spans="1:32" ht="17.100000000000001" customHeight="1" x14ac:dyDescent="0.2">
      <c r="A124" s="23">
        <v>16</v>
      </c>
      <c r="B124" s="24" t="s">
        <v>673</v>
      </c>
      <c r="C124" s="60">
        <v>340017146</v>
      </c>
      <c r="D124" s="33" t="s">
        <v>674</v>
      </c>
      <c r="E124" s="33" t="s">
        <v>167</v>
      </c>
      <c r="F124" s="34" t="s">
        <v>1364</v>
      </c>
      <c r="G124" s="43" t="s">
        <v>181</v>
      </c>
      <c r="H124" s="26" t="s">
        <v>675</v>
      </c>
      <c r="I124" s="26" t="s">
        <v>251</v>
      </c>
      <c r="J124" s="26">
        <v>1990</v>
      </c>
      <c r="K124" s="26" t="s">
        <v>330</v>
      </c>
      <c r="L124" s="35" t="s">
        <v>1464</v>
      </c>
      <c r="M124" s="10">
        <v>1504</v>
      </c>
      <c r="N124" s="30">
        <f t="shared" si="157"/>
        <v>15047</v>
      </c>
      <c r="O124" s="30" t="str">
        <f>IF(ISBLANK(G123),CONCATENATE(Kerinci!N124,RIGHT(Kerinci!O123,1)+1),Kerinci!O123)</f>
        <v>150477</v>
      </c>
      <c r="P124" s="30">
        <f>VLOOKUP(G124,dash_fungsional!$B$2:$E$28,4,FALSE)</f>
        <v>5</v>
      </c>
      <c r="V124" s="30">
        <f>IF(ISNA(VLOOKUP(G124,mst_jabatanstruk!$B$2:$F$8,5,FALSE)),IF(H124="selaku KF",6,7),VLOOKUP(G124,mst_jabatanstruk!$B$2:$F$8,5,FALSE))</f>
        <v>7</v>
      </c>
      <c r="W124" s="30">
        <f>VLOOKUP(E124,mst_golongan!$B$2:$D$18,3,FALSE)</f>
        <v>11</v>
      </c>
      <c r="X124" s="30">
        <f>VLOOKUP(I124,mst_pendidikan!$B$2:$F$11,5,FALSE)</f>
        <v>3</v>
      </c>
      <c r="Y124" s="30">
        <f t="shared" ref="Y124:Y128" si="206">YEAR(F124)</f>
        <v>2022</v>
      </c>
      <c r="Z124" s="30">
        <f t="shared" ref="Z124:Z128" si="207">MONTH(F124)</f>
        <v>4</v>
      </c>
      <c r="AA124" s="30">
        <f t="shared" ref="AA124:AA128" si="208">DAY(F124)</f>
        <v>1</v>
      </c>
      <c r="AB124" s="30" t="str">
        <f t="shared" ref="AB124:AB128" si="209">CONCATENATE(Y124,"-",Z124,"-",AA124)</f>
        <v>2022-4-1</v>
      </c>
      <c r="AC124" s="30">
        <f t="shared" ref="AC124:AC128" si="210">YEAR(L124)</f>
        <v>1971</v>
      </c>
      <c r="AD124" s="30">
        <f t="shared" ref="AD124:AD128" si="211">MONTH(L124)</f>
        <v>9</v>
      </c>
      <c r="AE124" s="30">
        <f t="shared" ref="AE124:AE128" si="212">DAY(L124)</f>
        <v>6</v>
      </c>
      <c r="AF124" s="30" t="str">
        <f t="shared" ref="AF124:AF128" si="213">CONCATENATE(AC124,"-",AD124,"-",AE124)</f>
        <v>1971-9-6</v>
      </c>
    </row>
    <row r="125" spans="1:32" ht="17.100000000000001" customHeight="1" x14ac:dyDescent="0.2">
      <c r="A125" s="23">
        <v>17</v>
      </c>
      <c r="B125" s="44" t="s">
        <v>677</v>
      </c>
      <c r="C125" s="124" t="s">
        <v>678</v>
      </c>
      <c r="D125" s="34" t="s">
        <v>679</v>
      </c>
      <c r="E125" s="34" t="s">
        <v>166</v>
      </c>
      <c r="F125" s="34" t="s">
        <v>1365</v>
      </c>
      <c r="G125" s="43" t="s">
        <v>180</v>
      </c>
      <c r="H125" s="26" t="s">
        <v>680</v>
      </c>
      <c r="I125" s="26" t="s">
        <v>251</v>
      </c>
      <c r="J125" s="33">
        <v>1991</v>
      </c>
      <c r="K125" s="26" t="s">
        <v>330</v>
      </c>
      <c r="L125" s="130" t="s">
        <v>1465</v>
      </c>
      <c r="M125" s="10">
        <v>1504</v>
      </c>
      <c r="N125" s="30">
        <f t="shared" si="157"/>
        <v>15047</v>
      </c>
      <c r="O125" s="30" t="str">
        <f>IF(ISBLANK(G124),CONCATENATE(Kerinci!N125,RIGHT(Kerinci!O124,1)+1),Kerinci!O124)</f>
        <v>150477</v>
      </c>
      <c r="P125" s="30">
        <f>VLOOKUP(G125,dash_fungsional!$B$2:$E$28,4,FALSE)</f>
        <v>4</v>
      </c>
      <c r="V125" s="30">
        <f>IF(ISNA(VLOOKUP(G125,mst_jabatanstruk!$B$2:$F$8,5,FALSE)),IF(H125="selaku KF",6,7),VLOOKUP(G125,mst_jabatanstruk!$B$2:$F$8,5,FALSE))</f>
        <v>7</v>
      </c>
      <c r="W125" s="30">
        <f>VLOOKUP(E125,mst_golongan!$B$2:$D$18,3,FALSE)</f>
        <v>9</v>
      </c>
      <c r="X125" s="30">
        <f>VLOOKUP(I125,mst_pendidikan!$B$2:$F$11,5,FALSE)</f>
        <v>3</v>
      </c>
      <c r="Y125" s="30">
        <f t="shared" si="206"/>
        <v>2020</v>
      </c>
      <c r="Z125" s="30">
        <f t="shared" si="207"/>
        <v>10</v>
      </c>
      <c r="AA125" s="30">
        <f t="shared" si="208"/>
        <v>1</v>
      </c>
      <c r="AB125" s="30" t="str">
        <f t="shared" si="209"/>
        <v>2020-10-1</v>
      </c>
      <c r="AC125" s="30">
        <f t="shared" si="210"/>
        <v>1973</v>
      </c>
      <c r="AD125" s="30">
        <f t="shared" si="211"/>
        <v>3</v>
      </c>
      <c r="AE125" s="30">
        <f t="shared" si="212"/>
        <v>7</v>
      </c>
      <c r="AF125" s="30" t="str">
        <f t="shared" si="213"/>
        <v>1973-3-7</v>
      </c>
    </row>
    <row r="126" spans="1:32" ht="17.100000000000001" customHeight="1" x14ac:dyDescent="0.2">
      <c r="A126" s="23">
        <v>18</v>
      </c>
      <c r="B126" s="44" t="s">
        <v>682</v>
      </c>
      <c r="C126" s="124" t="s">
        <v>683</v>
      </c>
      <c r="D126" s="34" t="s">
        <v>684</v>
      </c>
      <c r="E126" s="34" t="s">
        <v>166</v>
      </c>
      <c r="F126" s="46" t="s">
        <v>1352</v>
      </c>
      <c r="G126" s="43" t="s">
        <v>180</v>
      </c>
      <c r="H126" s="26" t="s">
        <v>685</v>
      </c>
      <c r="I126" s="26" t="s">
        <v>251</v>
      </c>
      <c r="J126" s="33">
        <v>1995</v>
      </c>
      <c r="K126" s="26" t="s">
        <v>330</v>
      </c>
      <c r="L126" s="130" t="s">
        <v>1466</v>
      </c>
      <c r="M126" s="10">
        <v>1504</v>
      </c>
      <c r="N126" s="30">
        <f t="shared" si="157"/>
        <v>15047</v>
      </c>
      <c r="O126" s="30" t="str">
        <f>IF(ISBLANK(G125),CONCATENATE(Kerinci!N126,RIGHT(Kerinci!O125,1)+1),Kerinci!O125)</f>
        <v>150477</v>
      </c>
      <c r="P126" s="30">
        <f>VLOOKUP(G126,dash_fungsional!$B$2:$E$28,4,FALSE)</f>
        <v>4</v>
      </c>
      <c r="V126" s="30">
        <f>IF(ISNA(VLOOKUP(G126,mst_jabatanstruk!$B$2:$F$8,5,FALSE)),IF(H126="selaku KF",6,7),VLOOKUP(G126,mst_jabatanstruk!$B$2:$F$8,5,FALSE))</f>
        <v>7</v>
      </c>
      <c r="W126" s="30">
        <f>VLOOKUP(E126,mst_golongan!$B$2:$D$18,3,FALSE)</f>
        <v>9</v>
      </c>
      <c r="X126" s="30">
        <f>VLOOKUP(I126,mst_pendidikan!$B$2:$F$11,5,FALSE)</f>
        <v>3</v>
      </c>
      <c r="Y126" s="30">
        <f t="shared" si="206"/>
        <v>2019</v>
      </c>
      <c r="Z126" s="30">
        <f t="shared" si="207"/>
        <v>10</v>
      </c>
      <c r="AA126" s="30">
        <f t="shared" si="208"/>
        <v>1</v>
      </c>
      <c r="AB126" s="30" t="str">
        <f t="shared" si="209"/>
        <v>2019-10-1</v>
      </c>
      <c r="AC126" s="30">
        <f t="shared" si="210"/>
        <v>1976</v>
      </c>
      <c r="AD126" s="30">
        <f t="shared" si="211"/>
        <v>5</v>
      </c>
      <c r="AE126" s="30">
        <f t="shared" si="212"/>
        <v>8</v>
      </c>
      <c r="AF126" s="30" t="str">
        <f t="shared" si="213"/>
        <v>1976-5-8</v>
      </c>
    </row>
    <row r="127" spans="1:32" ht="17.100000000000001" customHeight="1" x14ac:dyDescent="0.2">
      <c r="A127" s="23">
        <v>19</v>
      </c>
      <c r="B127" s="44" t="s">
        <v>687</v>
      </c>
      <c r="C127" s="124" t="s">
        <v>688</v>
      </c>
      <c r="D127" s="34" t="s">
        <v>689</v>
      </c>
      <c r="E127" s="34" t="s">
        <v>165</v>
      </c>
      <c r="F127" s="27" t="s">
        <v>1365</v>
      </c>
      <c r="G127" s="43" t="s">
        <v>180</v>
      </c>
      <c r="H127" s="26" t="s">
        <v>690</v>
      </c>
      <c r="I127" s="33" t="s">
        <v>251</v>
      </c>
      <c r="J127" s="33">
        <v>1993</v>
      </c>
      <c r="K127" s="33" t="s">
        <v>330</v>
      </c>
      <c r="L127" s="130" t="s">
        <v>1467</v>
      </c>
      <c r="M127" s="10">
        <v>1504</v>
      </c>
      <c r="N127" s="30">
        <f t="shared" si="157"/>
        <v>15047</v>
      </c>
      <c r="O127" s="30" t="str">
        <f>IF(ISBLANK(G126),CONCATENATE(Kerinci!N127,RIGHT(Kerinci!O126,1)+1),Kerinci!O126)</f>
        <v>150477</v>
      </c>
      <c r="P127" s="30">
        <f>VLOOKUP(G127,dash_fungsional!$B$2:$E$28,4,FALSE)</f>
        <v>4</v>
      </c>
      <c r="V127" s="30">
        <f>IF(ISNA(VLOOKUP(G127,mst_jabatanstruk!$B$2:$F$8,5,FALSE)),IF(H127="selaku KF",6,7),VLOOKUP(G127,mst_jabatanstruk!$B$2:$F$8,5,FALSE))</f>
        <v>7</v>
      </c>
      <c r="W127" s="30">
        <f>VLOOKUP(E127,mst_golongan!$B$2:$D$18,3,FALSE)</f>
        <v>10</v>
      </c>
      <c r="X127" s="30">
        <f>VLOOKUP(I127,mst_pendidikan!$B$2:$F$11,5,FALSE)</f>
        <v>3</v>
      </c>
      <c r="Y127" s="30">
        <f t="shared" si="206"/>
        <v>2020</v>
      </c>
      <c r="Z127" s="30">
        <f t="shared" si="207"/>
        <v>10</v>
      </c>
      <c r="AA127" s="30">
        <f t="shared" si="208"/>
        <v>1</v>
      </c>
      <c r="AB127" s="30" t="str">
        <f t="shared" si="209"/>
        <v>2020-10-1</v>
      </c>
      <c r="AC127" s="30">
        <f t="shared" si="210"/>
        <v>1973</v>
      </c>
      <c r="AD127" s="30">
        <f t="shared" si="211"/>
        <v>10</v>
      </c>
      <c r="AE127" s="30">
        <f t="shared" si="212"/>
        <v>6</v>
      </c>
      <c r="AF127" s="30" t="str">
        <f t="shared" si="213"/>
        <v>1973-10-6</v>
      </c>
    </row>
    <row r="128" spans="1:32" ht="17.100000000000001" customHeight="1" x14ac:dyDescent="0.2">
      <c r="A128" s="23">
        <v>20</v>
      </c>
      <c r="B128" s="78" t="s">
        <v>692</v>
      </c>
      <c r="C128" s="26">
        <v>340019333</v>
      </c>
      <c r="D128" s="26" t="s">
        <v>693</v>
      </c>
      <c r="E128" s="26" t="s">
        <v>197</v>
      </c>
      <c r="F128" s="46" t="s">
        <v>1363</v>
      </c>
      <c r="G128" s="78" t="s">
        <v>694</v>
      </c>
      <c r="H128" s="26" t="s">
        <v>694</v>
      </c>
      <c r="I128" s="26" t="s">
        <v>251</v>
      </c>
      <c r="J128" s="26">
        <v>2000</v>
      </c>
      <c r="K128" s="26" t="s">
        <v>330</v>
      </c>
      <c r="L128" s="29" t="s">
        <v>1468</v>
      </c>
      <c r="M128" s="10">
        <v>1504</v>
      </c>
      <c r="N128" s="30">
        <f t="shared" si="157"/>
        <v>15047</v>
      </c>
      <c r="O128" s="30" t="str">
        <f>IF(ISBLANK(G127),CONCATENATE(Kerinci!N128,RIGHT(Kerinci!O127,1)+1),Kerinci!O127)</f>
        <v>150477</v>
      </c>
      <c r="P128" s="30">
        <v>30</v>
      </c>
      <c r="V128" s="30">
        <f>IF(ISNA(VLOOKUP(G128,mst_jabatanstruk!$B$2:$F$8,5,FALSE)),IF(H128="selaku KF",6,7),VLOOKUP(G128,mst_jabatanstruk!$B$2:$F$8,5,FALSE))</f>
        <v>7</v>
      </c>
      <c r="W128" s="30">
        <f>VLOOKUP(E128,mst_golongan!$B$2:$D$18,3,FALSE)</f>
        <v>8</v>
      </c>
      <c r="X128" s="30">
        <f>VLOOKUP(I128,mst_pendidikan!$B$2:$F$11,5,FALSE)</f>
        <v>3</v>
      </c>
      <c r="Y128" s="30">
        <f t="shared" si="206"/>
        <v>2020</v>
      </c>
      <c r="Z128" s="30">
        <f t="shared" si="207"/>
        <v>4</v>
      </c>
      <c r="AA128" s="30">
        <f t="shared" si="208"/>
        <v>1</v>
      </c>
      <c r="AB128" s="30" t="str">
        <f t="shared" si="209"/>
        <v>2020-4-1</v>
      </c>
      <c r="AC128" s="30">
        <f t="shared" si="210"/>
        <v>1981</v>
      </c>
      <c r="AD128" s="30">
        <f t="shared" si="211"/>
        <v>8</v>
      </c>
      <c r="AE128" s="30">
        <f t="shared" si="212"/>
        <v>12</v>
      </c>
      <c r="AF128" s="30" t="str">
        <f t="shared" si="213"/>
        <v>1981-8-12</v>
      </c>
    </row>
    <row r="129" spans="1:32" ht="17.100000000000001" hidden="1" customHeight="1" x14ac:dyDescent="0.2">
      <c r="A129" s="23"/>
      <c r="B129" s="24"/>
      <c r="C129" s="25"/>
      <c r="D129" s="33"/>
      <c r="E129" s="33"/>
      <c r="F129" s="39"/>
      <c r="G129" s="78" t="s">
        <v>696</v>
      </c>
      <c r="H129" s="26" t="s">
        <v>1349</v>
      </c>
      <c r="I129" s="26"/>
      <c r="J129" s="26"/>
      <c r="K129" s="26"/>
      <c r="L129" s="35"/>
      <c r="M129" s="10">
        <v>1504</v>
      </c>
      <c r="N129" s="30">
        <f t="shared" si="157"/>
        <v>15047</v>
      </c>
      <c r="O129" s="30" t="str">
        <f>IF(ISBLANK(G128),CONCATENATE(Kerinci!N129,RIGHT(Kerinci!O128,1)+1),Kerinci!O128)</f>
        <v>150477</v>
      </c>
      <c r="P129" s="30" t="e">
        <f>VLOOKUP(G129,dash_fungsional!$B$2:$E$28,4,FALSE)</f>
        <v>#N/A</v>
      </c>
      <c r="V129" s="30">
        <f>IF(ISNA(VLOOKUP(G129,mst_jabatanstruk!$B$2:$F$8,5,FALSE)),IF(H129="selaku KF",6,7),VLOOKUP(G129,mst_jabatanstruk!$B$2:$F$8,5,FALSE))</f>
        <v>7</v>
      </c>
      <c r="W129" s="30" t="e">
        <f>VLOOKUP(E129,mst_golongan!$B$2:$D$18,3,FALSE)</f>
        <v>#N/A</v>
      </c>
      <c r="X129" s="30" t="e">
        <f>VLOOKUP(I129,mst_pendidikan!$B$2:$F$11,5,FALSE)</f>
        <v>#N/A</v>
      </c>
    </row>
    <row r="130" spans="1:32" ht="17.100000000000001" hidden="1" customHeight="1" x14ac:dyDescent="0.2">
      <c r="A130" s="23"/>
      <c r="B130" s="78"/>
      <c r="C130" s="26"/>
      <c r="D130" s="26"/>
      <c r="E130" s="26"/>
      <c r="F130" s="34"/>
      <c r="G130" s="78" t="s">
        <v>697</v>
      </c>
      <c r="H130" s="26" t="s">
        <v>1349</v>
      </c>
      <c r="I130" s="26"/>
      <c r="J130" s="26"/>
      <c r="K130" s="26"/>
      <c r="L130" s="29"/>
      <c r="M130" s="10">
        <v>1504</v>
      </c>
      <c r="N130" s="30">
        <f t="shared" si="157"/>
        <v>15047</v>
      </c>
      <c r="O130" s="30" t="str">
        <f>IF(ISBLANK(G129),CONCATENATE(Kerinci!N130,RIGHT(Kerinci!O129,1)+1),Kerinci!O129)</f>
        <v>150477</v>
      </c>
      <c r="P130" s="30" t="e">
        <f>VLOOKUP(G130,dash_fungsional!$B$2:$E$28,4,FALSE)</f>
        <v>#N/A</v>
      </c>
      <c r="V130" s="30">
        <f>IF(ISNA(VLOOKUP(G130,mst_jabatanstruk!$B$2:$F$8,5,FALSE)),IF(H130="selaku KF",6,7),VLOOKUP(G130,mst_jabatanstruk!$B$2:$F$8,5,FALSE))</f>
        <v>7</v>
      </c>
      <c r="W130" s="30" t="e">
        <f>VLOOKUP(E130,mst_golongan!$B$2:$D$18,3,FALSE)</f>
        <v>#N/A</v>
      </c>
      <c r="X130" s="30" t="e">
        <f>VLOOKUP(I130,mst_pendidikan!$B$2:$F$11,5,FALSE)</f>
        <v>#N/A</v>
      </c>
    </row>
    <row r="131" spans="1:32" ht="17.100000000000001" hidden="1" customHeight="1" x14ac:dyDescent="0.2">
      <c r="A131" s="23"/>
      <c r="B131" s="78"/>
      <c r="C131" s="26"/>
      <c r="D131" s="26"/>
      <c r="E131" s="26"/>
      <c r="F131" s="39"/>
      <c r="G131" s="113" t="s">
        <v>698</v>
      </c>
      <c r="H131" s="26" t="s">
        <v>1349</v>
      </c>
      <c r="I131" s="26"/>
      <c r="J131" s="26"/>
      <c r="K131" s="26"/>
      <c r="L131" s="29"/>
      <c r="M131" s="10">
        <v>1504</v>
      </c>
      <c r="N131" s="30">
        <f t="shared" si="157"/>
        <v>15047</v>
      </c>
      <c r="O131" s="30" t="str">
        <f>IF(ISBLANK(G130),CONCATENATE(Kerinci!N131,RIGHT(Kerinci!O130,1)+1),Kerinci!O130)</f>
        <v>150477</v>
      </c>
      <c r="P131" s="30" t="e">
        <f>VLOOKUP(G131,dash_fungsional!$B$2:$E$28,4,FALSE)</f>
        <v>#N/A</v>
      </c>
      <c r="V131" s="30">
        <f>IF(ISNA(VLOOKUP(G131,mst_jabatanstruk!$B$2:$F$8,5,FALSE)),IF(H131="selaku KF",6,7),VLOOKUP(G131,mst_jabatanstruk!$B$2:$F$8,5,FALSE))</f>
        <v>7</v>
      </c>
      <c r="W131" s="30" t="e">
        <f>VLOOKUP(E131,mst_golongan!$B$2:$D$18,3,FALSE)</f>
        <v>#N/A</v>
      </c>
      <c r="X131" s="30" t="e">
        <f>VLOOKUP(I131,mst_pendidikan!$B$2:$F$11,5,FALSE)</f>
        <v>#N/A</v>
      </c>
    </row>
    <row r="132" spans="1:32" ht="17.100000000000001" hidden="1" customHeight="1" x14ac:dyDescent="0.2">
      <c r="A132" s="318" t="s">
        <v>700</v>
      </c>
      <c r="B132" s="315"/>
      <c r="C132" s="315"/>
      <c r="D132" s="140"/>
      <c r="E132" s="141"/>
      <c r="F132" s="39"/>
      <c r="G132" s="141"/>
      <c r="H132" s="26" t="s">
        <v>1349</v>
      </c>
      <c r="I132" s="143"/>
      <c r="J132" s="142"/>
      <c r="K132" s="143"/>
      <c r="L132" s="144"/>
      <c r="N132" s="30" t="e">
        <f>IF(ISBLANK(#REF!),#REF!+1,#REF!)</f>
        <v>#REF!</v>
      </c>
      <c r="O132" s="30" t="e">
        <f>IF(ISBLANK(#REF!),CONCATENATE(Kerinci!N132,RIGHT(Kerinci!#REF!,1)+1),Kerinci!#REF!)</f>
        <v>#REF!</v>
      </c>
      <c r="P132" s="30" t="e">
        <f>VLOOKUP(G132,dash_fungsional!$B$2:$E$28,4,FALSE)</f>
        <v>#N/A</v>
      </c>
      <c r="V132" s="30">
        <f>IF(ISNA(VLOOKUP(G132,mst_jabatanstruk!$B$2:$F$8,5,FALSE)),IF(H132="selaku KF",6,7),VLOOKUP(G132,mst_jabatanstruk!$B$2:$F$8,5,FALSE))</f>
        <v>7</v>
      </c>
      <c r="W132" s="30" t="e">
        <f>VLOOKUP(E132,mst_golongan!$B$2:$D$18,3,FALSE)</f>
        <v>#N/A</v>
      </c>
      <c r="X132" s="30" t="e">
        <f>VLOOKUP(I132,mst_pendidikan!$B$2:$F$11,5,FALSE)</f>
        <v>#N/A</v>
      </c>
    </row>
    <row r="133" spans="1:32" ht="17.100000000000001" customHeight="1" x14ac:dyDescent="0.2">
      <c r="A133" s="84">
        <v>1</v>
      </c>
      <c r="B133" s="78" t="s">
        <v>701</v>
      </c>
      <c r="C133" s="26">
        <v>340015525</v>
      </c>
      <c r="D133" s="79" t="s">
        <v>702</v>
      </c>
      <c r="E133" s="26" t="s">
        <v>164</v>
      </c>
      <c r="F133" s="142" t="s">
        <v>1363</v>
      </c>
      <c r="G133" s="78" t="s">
        <v>329</v>
      </c>
      <c r="H133" s="26" t="s">
        <v>1349</v>
      </c>
      <c r="I133" s="39" t="s">
        <v>246</v>
      </c>
      <c r="J133" s="39" t="s">
        <v>262</v>
      </c>
      <c r="K133" s="39" t="s">
        <v>344</v>
      </c>
      <c r="L133" s="29" t="s">
        <v>1469</v>
      </c>
      <c r="M133" s="10">
        <v>1505</v>
      </c>
      <c r="N133" s="30">
        <v>15050</v>
      </c>
      <c r="O133" s="30">
        <v>150500</v>
      </c>
      <c r="P133" s="30">
        <v>1</v>
      </c>
      <c r="V133" s="30">
        <f>IF(ISNA(VLOOKUP(G133,mst_jabatanstruk!$B$2:$F$8,5,FALSE)),IF(H133="selaku KF",6,7),VLOOKUP(G133,mst_jabatanstruk!$B$2:$F$8,5,FALSE))</f>
        <v>2</v>
      </c>
      <c r="W133" s="30">
        <f>VLOOKUP(E133,mst_golongan!$B$2:$D$18,3,FALSE)</f>
        <v>14</v>
      </c>
      <c r="X133" s="30">
        <f>VLOOKUP(I133,mst_pendidikan!$B$2:$F$11,5,FALSE)</f>
        <v>9</v>
      </c>
      <c r="Y133" s="30">
        <f>YEAR(F133)</f>
        <v>2020</v>
      </c>
      <c r="Z133" s="30">
        <f>MONTH(F133)</f>
        <v>4</v>
      </c>
      <c r="AA133" s="30">
        <f>DAY(F133)</f>
        <v>1</v>
      </c>
      <c r="AB133" s="30" t="str">
        <f>CONCATENATE(Y133,"-",Z133,"-",AA133)</f>
        <v>2020-4-1</v>
      </c>
      <c r="AC133" s="30">
        <f>YEAR(L133)</f>
        <v>1976</v>
      </c>
      <c r="AD133" s="30">
        <f>MONTH(L133)</f>
        <v>1</v>
      </c>
      <c r="AE133" s="30">
        <f>DAY(L133)</f>
        <v>10</v>
      </c>
      <c r="AF133" s="30" t="str">
        <f>CONCATENATE(AC133,"-",AD133,"-",AE133)</f>
        <v>1976-1-10</v>
      </c>
    </row>
    <row r="134" spans="1:32" ht="17.100000000000001" hidden="1" customHeight="1" x14ac:dyDescent="0.2">
      <c r="A134" s="316" t="s">
        <v>331</v>
      </c>
      <c r="B134" s="317"/>
      <c r="C134" s="317"/>
      <c r="D134" s="80"/>
      <c r="E134" s="26"/>
      <c r="F134" s="39"/>
      <c r="G134" s="28"/>
      <c r="H134" s="26" t="s">
        <v>1349</v>
      </c>
      <c r="I134" s="26"/>
      <c r="J134" s="26"/>
      <c r="K134" s="26"/>
      <c r="L134" s="29"/>
      <c r="M134" s="10">
        <v>1505</v>
      </c>
      <c r="N134" s="30">
        <f t="shared" si="157"/>
        <v>15050</v>
      </c>
      <c r="O134" s="30">
        <f>IF(ISBLANK(G133),CONCATENATE(Kerinci!N134,RIGHT(Kerinci!O133,1)+1),Kerinci!O133)</f>
        <v>150500</v>
      </c>
      <c r="P134" s="30" t="e">
        <f>VLOOKUP(G134,dash_fungsional!$B$2:$E$28,4,FALSE)</f>
        <v>#N/A</v>
      </c>
      <c r="V134" s="30">
        <f>IF(ISNA(VLOOKUP(G134,mst_jabatanstruk!$B$2:$F$8,5,FALSE)),IF(H134="selaku KF",6,7),VLOOKUP(G134,mst_jabatanstruk!$B$2:$F$8,5,FALSE))</f>
        <v>7</v>
      </c>
      <c r="W134" s="30" t="e">
        <f>VLOOKUP(E134,mst_golongan!$B$2:$D$18,3,FALSE)</f>
        <v>#N/A</v>
      </c>
      <c r="X134" s="30" t="e">
        <f>VLOOKUP(I134,mst_pendidikan!$B$2:$F$11,5,FALSE)</f>
        <v>#N/A</v>
      </c>
    </row>
    <row r="135" spans="1:32" ht="17.100000000000001" customHeight="1" x14ac:dyDescent="0.2">
      <c r="A135" s="84">
        <v>2</v>
      </c>
      <c r="B135" s="24" t="s">
        <v>704</v>
      </c>
      <c r="C135" s="26">
        <v>340017147</v>
      </c>
      <c r="D135" s="26" t="s">
        <v>705</v>
      </c>
      <c r="E135" s="26" t="s">
        <v>167</v>
      </c>
      <c r="F135" s="39" t="s">
        <v>1363</v>
      </c>
      <c r="G135" s="78" t="s">
        <v>335</v>
      </c>
      <c r="H135" s="26" t="s">
        <v>1349</v>
      </c>
      <c r="I135" s="26" t="s">
        <v>246</v>
      </c>
      <c r="J135" s="26">
        <v>2016</v>
      </c>
      <c r="K135" s="26" t="s">
        <v>344</v>
      </c>
      <c r="L135" s="29" t="s">
        <v>1470</v>
      </c>
      <c r="M135" s="10">
        <v>1505</v>
      </c>
      <c r="N135" s="30">
        <f t="shared" si="157"/>
        <v>15051</v>
      </c>
      <c r="O135" s="30" t="str">
        <f>IF(ISBLANK(G134),CONCATENATE(Kerinci!N135,RIGHT(Kerinci!O134,1)+1),Kerinci!O134)</f>
        <v>150511</v>
      </c>
      <c r="P135" s="30">
        <v>1</v>
      </c>
      <c r="V135" s="30">
        <f>IF(ISNA(VLOOKUP(G135,mst_jabatanstruk!$B$2:$F$8,5,FALSE)),IF(H135="selaku KF",6,7),VLOOKUP(G135,mst_jabatanstruk!$B$2:$F$8,5,FALSE))</f>
        <v>4</v>
      </c>
      <c r="W135" s="30">
        <f>VLOOKUP(E135,mst_golongan!$B$2:$D$18,3,FALSE)</f>
        <v>11</v>
      </c>
      <c r="X135" s="30">
        <f>VLOOKUP(I135,mst_pendidikan!$B$2:$F$11,5,FALSE)</f>
        <v>9</v>
      </c>
      <c r="Y135" s="30">
        <f t="shared" ref="Y135:Y136" si="214">YEAR(F135)</f>
        <v>2020</v>
      </c>
      <c r="Z135" s="30">
        <f t="shared" ref="Z135:Z136" si="215">MONTH(F135)</f>
        <v>4</v>
      </c>
      <c r="AA135" s="30">
        <f t="shared" ref="AA135:AA136" si="216">DAY(F135)</f>
        <v>1</v>
      </c>
      <c r="AB135" s="30" t="str">
        <f t="shared" ref="AB135:AB136" si="217">CONCATENATE(Y135,"-",Z135,"-",AA135)</f>
        <v>2020-4-1</v>
      </c>
      <c r="AC135" s="30">
        <f t="shared" ref="AC135:AC136" si="218">YEAR(L135)</f>
        <v>1981</v>
      </c>
      <c r="AD135" s="30">
        <f t="shared" ref="AD135:AD136" si="219">MONTH(L135)</f>
        <v>4</v>
      </c>
      <c r="AE135" s="30">
        <f t="shared" ref="AE135:AE136" si="220">DAY(L135)</f>
        <v>11</v>
      </c>
      <c r="AF135" s="30" t="str">
        <f t="shared" ref="AF135:AF136" si="221">CONCATENATE(AC135,"-",AD135,"-",AE135)</f>
        <v>1981-4-11</v>
      </c>
    </row>
    <row r="136" spans="1:32" ht="17.100000000000001" customHeight="1" x14ac:dyDescent="0.2">
      <c r="A136" s="23">
        <v>3</v>
      </c>
      <c r="B136" s="44" t="s">
        <v>707</v>
      </c>
      <c r="C136" s="124" t="s">
        <v>708</v>
      </c>
      <c r="D136" s="39" t="s">
        <v>709</v>
      </c>
      <c r="E136" s="39" t="s">
        <v>167</v>
      </c>
      <c r="F136" s="39" t="s">
        <v>1365</v>
      </c>
      <c r="G136" s="24" t="s">
        <v>172</v>
      </c>
      <c r="H136" s="26" t="s">
        <v>1349</v>
      </c>
      <c r="I136" s="26" t="s">
        <v>249</v>
      </c>
      <c r="J136" s="26">
        <v>2007</v>
      </c>
      <c r="K136" s="26" t="s">
        <v>330</v>
      </c>
      <c r="L136" s="88" t="s">
        <v>1471</v>
      </c>
      <c r="M136" s="10">
        <v>1505</v>
      </c>
      <c r="N136" s="30">
        <f t="shared" si="157"/>
        <v>15051</v>
      </c>
      <c r="O136" s="30" t="str">
        <f>IF(ISBLANK(G135),CONCATENATE(Kerinci!N136,RIGHT(Kerinci!O135,1)+1),Kerinci!O135)</f>
        <v>150511</v>
      </c>
      <c r="P136" s="30">
        <f>VLOOKUP(G136,dash_fungsional!$B$2:$E$28,4,FALSE)</f>
        <v>19</v>
      </c>
      <c r="V136" s="30">
        <f>IF(ISNA(VLOOKUP(G136,mst_jabatanstruk!$B$2:$F$8,5,FALSE)),IF(H136="selaku KF",6,7),VLOOKUP(G136,mst_jabatanstruk!$B$2:$F$8,5,FALSE))</f>
        <v>7</v>
      </c>
      <c r="W136" s="30">
        <f>VLOOKUP(E136,mst_golongan!$B$2:$D$18,3,FALSE)</f>
        <v>11</v>
      </c>
      <c r="X136" s="30">
        <f>VLOOKUP(I136,mst_pendidikan!$B$2:$F$11,5,FALSE)</f>
        <v>8</v>
      </c>
      <c r="Y136" s="30">
        <f t="shared" si="214"/>
        <v>2020</v>
      </c>
      <c r="Z136" s="30">
        <f t="shared" si="215"/>
        <v>10</v>
      </c>
      <c r="AA136" s="30">
        <f t="shared" si="216"/>
        <v>1</v>
      </c>
      <c r="AB136" s="30" t="str">
        <f t="shared" si="217"/>
        <v>2020-10-1</v>
      </c>
      <c r="AC136" s="30">
        <f t="shared" si="218"/>
        <v>1980</v>
      </c>
      <c r="AD136" s="30">
        <f t="shared" si="219"/>
        <v>10</v>
      </c>
      <c r="AE136" s="30">
        <f t="shared" si="220"/>
        <v>20</v>
      </c>
      <c r="AF136" s="30" t="str">
        <f t="shared" si="221"/>
        <v>1980-10-20</v>
      </c>
    </row>
    <row r="137" spans="1:32" ht="17.100000000000001" hidden="1" customHeight="1" x14ac:dyDescent="0.2">
      <c r="A137" s="316" t="s">
        <v>282</v>
      </c>
      <c r="B137" s="317"/>
      <c r="C137" s="317"/>
      <c r="D137" s="80"/>
      <c r="E137" s="26"/>
      <c r="F137" s="27"/>
      <c r="G137" s="28"/>
      <c r="H137" s="26" t="s">
        <v>1349</v>
      </c>
      <c r="I137" s="26"/>
      <c r="J137" s="26"/>
      <c r="K137" s="26"/>
      <c r="L137" s="29"/>
      <c r="M137" s="10">
        <v>1505</v>
      </c>
      <c r="N137" s="30">
        <f t="shared" si="157"/>
        <v>15051</v>
      </c>
      <c r="O137" s="30" t="str">
        <f>IF(ISBLANK(G136),CONCATENATE(Kerinci!N137,RIGHT(Kerinci!O136,1)+1),Kerinci!O136)</f>
        <v>150511</v>
      </c>
      <c r="P137" s="30" t="e">
        <f>VLOOKUP(G137,dash_fungsional!$B$2:$E$28,4,FALSE)</f>
        <v>#N/A</v>
      </c>
      <c r="V137" s="30">
        <f>IF(ISNA(VLOOKUP(G137,mst_jabatanstruk!$B$2:$F$8,5,FALSE)),IF(H137="selaku KF",6,7),VLOOKUP(G137,mst_jabatanstruk!$B$2:$F$8,5,FALSE))</f>
        <v>7</v>
      </c>
      <c r="W137" s="30" t="e">
        <f>VLOOKUP(E137,mst_golongan!$B$2:$D$18,3,FALSE)</f>
        <v>#N/A</v>
      </c>
      <c r="X137" s="30" t="e">
        <f>VLOOKUP(I137,mst_pendidikan!$B$2:$F$11,5,FALSE)</f>
        <v>#N/A</v>
      </c>
    </row>
    <row r="138" spans="1:32" ht="17.100000000000001" customHeight="1" x14ac:dyDescent="0.2">
      <c r="A138" s="84">
        <v>4</v>
      </c>
      <c r="B138" s="85" t="s">
        <v>711</v>
      </c>
      <c r="C138" s="146" t="s">
        <v>712</v>
      </c>
      <c r="D138" s="39" t="s">
        <v>713</v>
      </c>
      <c r="E138" s="39" t="s">
        <v>168</v>
      </c>
      <c r="F138" s="39" t="s">
        <v>1356</v>
      </c>
      <c r="G138" s="43" t="s">
        <v>178</v>
      </c>
      <c r="H138" s="26" t="s">
        <v>1348</v>
      </c>
      <c r="I138" s="26" t="s">
        <v>248</v>
      </c>
      <c r="J138" s="79" t="s">
        <v>259</v>
      </c>
      <c r="K138" s="26" t="s">
        <v>330</v>
      </c>
      <c r="L138" s="94" t="s">
        <v>1472</v>
      </c>
      <c r="M138" s="10">
        <v>1505</v>
      </c>
      <c r="N138" s="30">
        <f t="shared" si="157"/>
        <v>15052</v>
      </c>
      <c r="O138" s="30" t="str">
        <f>IF(ISBLANK(G137),CONCATENATE(Kerinci!N138,RIGHT(Kerinci!O137,1)+1),Kerinci!O137)</f>
        <v>150522</v>
      </c>
      <c r="P138" s="30">
        <f>VLOOKUP(G138,dash_fungsional!$B$2:$E$28,4,FALSE)</f>
        <v>7</v>
      </c>
      <c r="V138" s="30">
        <f>IF(ISNA(VLOOKUP(G138,mst_jabatanstruk!$B$2:$F$8,5,FALSE)),IF(H138="selaku KF",6,7),VLOOKUP(G138,mst_jabatanstruk!$B$2:$F$8,5,FALSE))</f>
        <v>6</v>
      </c>
      <c r="W138" s="30">
        <f>VLOOKUP(E138,mst_golongan!$B$2:$D$18,3,FALSE)</f>
        <v>12</v>
      </c>
      <c r="X138" s="30">
        <f>VLOOKUP(I138,mst_pendidikan!$B$2:$F$11,5,FALSE)</f>
        <v>7</v>
      </c>
      <c r="Y138" s="30">
        <f t="shared" ref="Y138:Y140" si="222">YEAR(F138)</f>
        <v>2021</v>
      </c>
      <c r="Z138" s="30">
        <f t="shared" ref="Z138:Z140" si="223">MONTH(F138)</f>
        <v>4</v>
      </c>
      <c r="AA138" s="30">
        <f t="shared" ref="AA138:AA140" si="224">DAY(F138)</f>
        <v>1</v>
      </c>
      <c r="AB138" s="30" t="str">
        <f t="shared" ref="AB138:AB140" si="225">CONCATENATE(Y138,"-",Z138,"-",AA138)</f>
        <v>2021-4-1</v>
      </c>
      <c r="AC138" s="30">
        <f t="shared" ref="AC138:AC140" si="226">YEAR(L138)</f>
        <v>1986</v>
      </c>
      <c r="AD138" s="30">
        <f t="shared" ref="AD138:AD140" si="227">MONTH(L138)</f>
        <v>7</v>
      </c>
      <c r="AE138" s="30">
        <f t="shared" ref="AE138:AE140" si="228">DAY(L138)</f>
        <v>10</v>
      </c>
      <c r="AF138" s="30" t="str">
        <f t="shared" ref="AF138:AF140" si="229">CONCATENATE(AC138,"-",AD138,"-",AE138)</f>
        <v>1986-7-10</v>
      </c>
    </row>
    <row r="139" spans="1:32" ht="17.100000000000001" customHeight="1" x14ac:dyDescent="0.2">
      <c r="A139" s="23">
        <v>5</v>
      </c>
      <c r="B139" s="44" t="s">
        <v>715</v>
      </c>
      <c r="C139" s="3">
        <v>340059157</v>
      </c>
      <c r="D139" s="26" t="s">
        <v>716</v>
      </c>
      <c r="E139" s="26" t="s">
        <v>166</v>
      </c>
      <c r="F139" s="91" t="s">
        <v>1373</v>
      </c>
      <c r="G139" s="43" t="s">
        <v>179</v>
      </c>
      <c r="H139" s="26" t="s">
        <v>1349</v>
      </c>
      <c r="I139" s="26" t="s">
        <v>249</v>
      </c>
      <c r="J139" s="26">
        <v>2018</v>
      </c>
      <c r="K139" s="26" t="s">
        <v>344</v>
      </c>
      <c r="L139" s="86" t="s">
        <v>1473</v>
      </c>
      <c r="M139" s="10">
        <v>1505</v>
      </c>
      <c r="N139" s="30">
        <f t="shared" si="157"/>
        <v>15052</v>
      </c>
      <c r="O139" s="30" t="str">
        <f>IF(ISBLANK(G138),CONCATENATE(Kerinci!N139,RIGHT(Kerinci!O138,1)+1),Kerinci!O138)</f>
        <v>150522</v>
      </c>
      <c r="P139" s="30">
        <f>VLOOKUP(G139,dash_fungsional!$B$2:$E$28,4,FALSE)</f>
        <v>6</v>
      </c>
      <c r="V139" s="30">
        <f>IF(ISNA(VLOOKUP(G139,mst_jabatanstruk!$B$2:$F$8,5,FALSE)),IF(H139="selaku KF",6,7),VLOOKUP(G139,mst_jabatanstruk!$B$2:$F$8,5,FALSE))</f>
        <v>7</v>
      </c>
      <c r="W139" s="30">
        <f>VLOOKUP(E139,mst_golongan!$B$2:$D$18,3,FALSE)</f>
        <v>9</v>
      </c>
      <c r="X139" s="30">
        <f>VLOOKUP(I139,mst_pendidikan!$B$2:$F$11,5,FALSE)</f>
        <v>8</v>
      </c>
      <c r="Y139" s="30">
        <f t="shared" si="222"/>
        <v>2019</v>
      </c>
      <c r="Z139" s="30">
        <f t="shared" si="223"/>
        <v>3</v>
      </c>
      <c r="AA139" s="30">
        <f t="shared" si="224"/>
        <v>1</v>
      </c>
      <c r="AB139" s="30" t="str">
        <f t="shared" si="225"/>
        <v>2019-3-1</v>
      </c>
      <c r="AC139" s="30">
        <f t="shared" si="226"/>
        <v>1997</v>
      </c>
      <c r="AD139" s="30">
        <f t="shared" si="227"/>
        <v>4</v>
      </c>
      <c r="AE139" s="30">
        <f t="shared" si="228"/>
        <v>25</v>
      </c>
      <c r="AF139" s="30" t="str">
        <f t="shared" si="229"/>
        <v>1997-4-25</v>
      </c>
    </row>
    <row r="140" spans="1:32" ht="17.100000000000001" customHeight="1" x14ac:dyDescent="0.2">
      <c r="A140" s="23">
        <v>6</v>
      </c>
      <c r="B140" s="24" t="s">
        <v>718</v>
      </c>
      <c r="C140" s="25">
        <v>340060808</v>
      </c>
      <c r="D140" s="79" t="s">
        <v>719</v>
      </c>
      <c r="E140" s="26" t="s">
        <v>166</v>
      </c>
      <c r="F140" s="27" t="s">
        <v>1357</v>
      </c>
      <c r="G140" s="78" t="s">
        <v>172</v>
      </c>
      <c r="H140" s="26" t="s">
        <v>1349</v>
      </c>
      <c r="I140" s="26" t="s">
        <v>248</v>
      </c>
      <c r="J140" s="26">
        <v>2021</v>
      </c>
      <c r="K140" s="26" t="s">
        <v>344</v>
      </c>
      <c r="L140" s="86" t="s">
        <v>1474</v>
      </c>
      <c r="M140" s="10">
        <v>1505</v>
      </c>
      <c r="N140" s="30">
        <f t="shared" si="157"/>
        <v>15052</v>
      </c>
      <c r="O140" s="30" t="str">
        <f>IF(ISBLANK(G139),CONCATENATE(Kerinci!N140,RIGHT(Kerinci!O139,1)+1),Kerinci!O139)</f>
        <v>150522</v>
      </c>
      <c r="P140" s="30">
        <f>VLOOKUP(G140,dash_fungsional!$B$2:$E$28,4,FALSE)</f>
        <v>19</v>
      </c>
      <c r="V140" s="30">
        <f>IF(ISNA(VLOOKUP(G140,mst_jabatanstruk!$B$2:$F$8,5,FALSE)),IF(H140="selaku KF",6,7),VLOOKUP(G140,mst_jabatanstruk!$B$2:$F$8,5,FALSE))</f>
        <v>7</v>
      </c>
      <c r="W140" s="30">
        <f>VLOOKUP(E140,mst_golongan!$B$2:$D$18,3,FALSE)</f>
        <v>9</v>
      </c>
      <c r="X140" s="30">
        <f>VLOOKUP(I140,mst_pendidikan!$B$2:$F$11,5,FALSE)</f>
        <v>7</v>
      </c>
      <c r="Y140" s="30">
        <f t="shared" si="222"/>
        <v>2022</v>
      </c>
      <c r="Z140" s="30">
        <f t="shared" si="223"/>
        <v>1</v>
      </c>
      <c r="AA140" s="30">
        <f t="shared" si="224"/>
        <v>1</v>
      </c>
      <c r="AB140" s="30" t="str">
        <f t="shared" si="225"/>
        <v>2022-1-1</v>
      </c>
      <c r="AC140" s="30">
        <f t="shared" si="226"/>
        <v>1999</v>
      </c>
      <c r="AD140" s="30">
        <f t="shared" si="227"/>
        <v>5</v>
      </c>
      <c r="AE140" s="30">
        <f t="shared" si="228"/>
        <v>9</v>
      </c>
      <c r="AF140" s="30" t="str">
        <f t="shared" si="229"/>
        <v>1999-5-9</v>
      </c>
    </row>
    <row r="141" spans="1:32" ht="17.100000000000001" hidden="1" customHeight="1" x14ac:dyDescent="0.2">
      <c r="A141" s="316" t="s">
        <v>283</v>
      </c>
      <c r="B141" s="317"/>
      <c r="C141" s="317"/>
      <c r="D141" s="80"/>
      <c r="E141" s="26"/>
      <c r="F141" s="27"/>
      <c r="G141" s="28"/>
      <c r="H141" s="26" t="s">
        <v>1349</v>
      </c>
      <c r="I141" s="26"/>
      <c r="J141" s="26"/>
      <c r="K141" s="26"/>
      <c r="L141" s="29"/>
      <c r="M141" s="10">
        <v>1505</v>
      </c>
      <c r="N141" s="30">
        <f t="shared" si="157"/>
        <v>15052</v>
      </c>
      <c r="O141" s="30" t="str">
        <f>IF(ISBLANK(G140),CONCATENATE(Kerinci!N141,RIGHT(Kerinci!O140,1)+1),Kerinci!O140)</f>
        <v>150522</v>
      </c>
      <c r="P141" s="30" t="e">
        <f>VLOOKUP(G141,dash_fungsional!$B$2:$E$28,4,FALSE)</f>
        <v>#N/A</v>
      </c>
      <c r="V141" s="30">
        <f>IF(ISNA(VLOOKUP(G141,mst_jabatanstruk!$B$2:$F$8,5,FALSE)),IF(H141="selaku KF",6,7),VLOOKUP(G141,mst_jabatanstruk!$B$2:$F$8,5,FALSE))</f>
        <v>7</v>
      </c>
      <c r="W141" s="30" t="e">
        <f>VLOOKUP(E141,mst_golongan!$B$2:$D$18,3,FALSE)</f>
        <v>#N/A</v>
      </c>
      <c r="X141" s="30" t="e">
        <f>VLOOKUP(I141,mst_pendidikan!$B$2:$F$11,5,FALSE)</f>
        <v>#N/A</v>
      </c>
    </row>
    <row r="142" spans="1:32" ht="17.100000000000001" customHeight="1" x14ac:dyDescent="0.2">
      <c r="A142" s="23">
        <v>7</v>
      </c>
      <c r="B142" s="24" t="s">
        <v>721</v>
      </c>
      <c r="C142" s="60">
        <v>340013552</v>
      </c>
      <c r="D142" s="26" t="s">
        <v>722</v>
      </c>
      <c r="E142" s="26" t="s">
        <v>163</v>
      </c>
      <c r="F142" s="39" t="s">
        <v>1363</v>
      </c>
      <c r="G142" s="43" t="s">
        <v>178</v>
      </c>
      <c r="H142" s="26" t="s">
        <v>1348</v>
      </c>
      <c r="I142" s="26" t="s">
        <v>246</v>
      </c>
      <c r="J142" s="26">
        <v>2013</v>
      </c>
      <c r="K142" s="26" t="s">
        <v>330</v>
      </c>
      <c r="L142" s="29" t="s">
        <v>1475</v>
      </c>
      <c r="M142" s="10">
        <v>1505</v>
      </c>
      <c r="N142" s="30">
        <f t="shared" si="157"/>
        <v>15053</v>
      </c>
      <c r="O142" s="30" t="str">
        <f>IF(ISBLANK(G141),CONCATENATE(Kerinci!N142,RIGHT(Kerinci!O141,1)+1),Kerinci!O141)</f>
        <v>150533</v>
      </c>
      <c r="P142" s="30">
        <f>VLOOKUP(G142,dash_fungsional!$B$2:$E$28,4,FALSE)</f>
        <v>7</v>
      </c>
      <c r="V142" s="30">
        <f>IF(ISNA(VLOOKUP(G142,mst_jabatanstruk!$B$2:$F$8,5,FALSE)),IF(H142="selaku KF",6,7),VLOOKUP(G142,mst_jabatanstruk!$B$2:$F$8,5,FALSE))</f>
        <v>6</v>
      </c>
      <c r="W142" s="30">
        <f>VLOOKUP(E142,mst_golongan!$B$2:$D$18,3,FALSE)</f>
        <v>13</v>
      </c>
      <c r="X142" s="30">
        <f>VLOOKUP(I142,mst_pendidikan!$B$2:$F$11,5,FALSE)</f>
        <v>9</v>
      </c>
      <c r="Y142" s="30">
        <f t="shared" ref="Y142:Y145" si="230">YEAR(F142)</f>
        <v>2020</v>
      </c>
      <c r="Z142" s="30">
        <f t="shared" ref="Z142:Z145" si="231">MONTH(F142)</f>
        <v>4</v>
      </c>
      <c r="AA142" s="30">
        <f t="shared" ref="AA142:AA145" si="232">DAY(F142)</f>
        <v>1</v>
      </c>
      <c r="AB142" s="30" t="str">
        <f t="shared" ref="AB142:AB145" si="233">CONCATENATE(Y142,"-",Z142,"-",AA142)</f>
        <v>2020-4-1</v>
      </c>
      <c r="AC142" s="30">
        <f t="shared" ref="AC142:AC145" si="234">YEAR(L142)</f>
        <v>1970</v>
      </c>
      <c r="AD142" s="30">
        <f t="shared" ref="AD142:AD145" si="235">MONTH(L142)</f>
        <v>8</v>
      </c>
      <c r="AE142" s="30">
        <f t="shared" ref="AE142:AE145" si="236">DAY(L142)</f>
        <v>18</v>
      </c>
      <c r="AF142" s="30" t="str">
        <f t="shared" ref="AF142:AF145" si="237">CONCATENATE(AC142,"-",AD142,"-",AE142)</f>
        <v>1970-8-18</v>
      </c>
    </row>
    <row r="143" spans="1:32" ht="17.100000000000001" customHeight="1" x14ac:dyDescent="0.2">
      <c r="A143" s="23">
        <v>8</v>
      </c>
      <c r="B143" s="56" t="s">
        <v>724</v>
      </c>
      <c r="C143" s="147" t="s">
        <v>725</v>
      </c>
      <c r="D143" s="39" t="s">
        <v>726</v>
      </c>
      <c r="E143" s="39" t="s">
        <v>167</v>
      </c>
      <c r="F143" s="39" t="s">
        <v>1356</v>
      </c>
      <c r="G143" s="43" t="s">
        <v>179</v>
      </c>
      <c r="H143" s="26" t="s">
        <v>1349</v>
      </c>
      <c r="I143" s="26" t="s">
        <v>246</v>
      </c>
      <c r="J143" s="26">
        <v>2020</v>
      </c>
      <c r="K143" s="26" t="s">
        <v>344</v>
      </c>
      <c r="L143" s="96" t="s">
        <v>1476</v>
      </c>
      <c r="M143" s="10">
        <v>1505</v>
      </c>
      <c r="N143" s="30">
        <f t="shared" si="157"/>
        <v>15053</v>
      </c>
      <c r="O143" s="30" t="str">
        <f>IF(ISBLANK(G142),CONCATENATE(Kerinci!N143,RIGHT(Kerinci!O142,1)+1),Kerinci!O142)</f>
        <v>150533</v>
      </c>
      <c r="P143" s="30">
        <f>VLOOKUP(G143,dash_fungsional!$B$2:$E$28,4,FALSE)</f>
        <v>6</v>
      </c>
      <c r="V143" s="30">
        <f>IF(ISNA(VLOOKUP(G143,mst_jabatanstruk!$B$2:$F$8,5,FALSE)),IF(H143="selaku KF",6,7),VLOOKUP(G143,mst_jabatanstruk!$B$2:$F$8,5,FALSE))</f>
        <v>7</v>
      </c>
      <c r="W143" s="30">
        <f>VLOOKUP(E143,mst_golongan!$B$2:$D$18,3,FALSE)</f>
        <v>11</v>
      </c>
      <c r="X143" s="30">
        <f>VLOOKUP(I143,mst_pendidikan!$B$2:$F$11,5,FALSE)</f>
        <v>9</v>
      </c>
      <c r="Y143" s="30">
        <f t="shared" si="230"/>
        <v>2021</v>
      </c>
      <c r="Z143" s="30">
        <f t="shared" si="231"/>
        <v>4</v>
      </c>
      <c r="AA143" s="30">
        <f t="shared" si="232"/>
        <v>1</v>
      </c>
      <c r="AB143" s="30" t="str">
        <f t="shared" si="233"/>
        <v>2021-4-1</v>
      </c>
      <c r="AC143" s="30">
        <f t="shared" si="234"/>
        <v>1990</v>
      </c>
      <c r="AD143" s="30">
        <f t="shared" si="235"/>
        <v>5</v>
      </c>
      <c r="AE143" s="30">
        <f t="shared" si="236"/>
        <v>28</v>
      </c>
      <c r="AF143" s="30" t="str">
        <f t="shared" si="237"/>
        <v>1990-5-28</v>
      </c>
    </row>
    <row r="144" spans="1:32" ht="17.100000000000001" customHeight="1" x14ac:dyDescent="0.2">
      <c r="A144" s="23">
        <v>9</v>
      </c>
      <c r="B144" s="24" t="s">
        <v>728</v>
      </c>
      <c r="C144" s="25">
        <v>340061272</v>
      </c>
      <c r="D144" s="79" t="s">
        <v>729</v>
      </c>
      <c r="E144" s="26" t="s">
        <v>169</v>
      </c>
      <c r="F144" s="91" t="s">
        <v>1360</v>
      </c>
      <c r="G144" s="78" t="s">
        <v>172</v>
      </c>
      <c r="H144" s="26" t="s">
        <v>1349</v>
      </c>
      <c r="I144" s="26" t="s">
        <v>255</v>
      </c>
      <c r="J144" s="26">
        <v>2019</v>
      </c>
      <c r="K144" s="26" t="s">
        <v>344</v>
      </c>
      <c r="L144" s="86" t="s">
        <v>1477</v>
      </c>
      <c r="M144" s="10">
        <v>1505</v>
      </c>
      <c r="N144" s="30">
        <f t="shared" si="157"/>
        <v>15053</v>
      </c>
      <c r="O144" s="30" t="str">
        <f>IF(ISBLANK(G143),CONCATENATE(Kerinci!N144,RIGHT(Kerinci!O143,1)+1),Kerinci!O143)</f>
        <v>150533</v>
      </c>
      <c r="P144" s="30">
        <f>VLOOKUP(G144,dash_fungsional!$B$2:$E$28,4,FALSE)</f>
        <v>19</v>
      </c>
      <c r="V144" s="30">
        <f>IF(ISNA(VLOOKUP(G144,mst_jabatanstruk!$B$2:$F$8,5,FALSE)),IF(H144="selaku KF",6,7),VLOOKUP(G144,mst_jabatanstruk!$B$2:$F$8,5,FALSE))</f>
        <v>7</v>
      </c>
      <c r="W144" s="30">
        <f>VLOOKUP(E144,mst_golongan!$B$2:$D$18,3,FALSE)</f>
        <v>7</v>
      </c>
      <c r="X144" s="30">
        <f>VLOOKUP(I144,mst_pendidikan!$B$2:$F$11,5,FALSE)</f>
        <v>6</v>
      </c>
      <c r="Y144" s="30">
        <f t="shared" si="230"/>
        <v>2022</v>
      </c>
      <c r="Z144" s="30">
        <f t="shared" si="231"/>
        <v>3</v>
      </c>
      <c r="AA144" s="30">
        <f t="shared" si="232"/>
        <v>1</v>
      </c>
      <c r="AB144" s="30" t="str">
        <f t="shared" si="233"/>
        <v>2022-3-1</v>
      </c>
      <c r="AC144" s="30">
        <f t="shared" si="234"/>
        <v>1997</v>
      </c>
      <c r="AD144" s="30">
        <f t="shared" si="235"/>
        <v>5</v>
      </c>
      <c r="AE144" s="30">
        <f t="shared" si="236"/>
        <v>28</v>
      </c>
      <c r="AF144" s="30" t="str">
        <f t="shared" si="237"/>
        <v>1997-5-28</v>
      </c>
    </row>
    <row r="145" spans="1:32" ht="17.100000000000001" customHeight="1" x14ac:dyDescent="0.2">
      <c r="A145" s="23">
        <v>10</v>
      </c>
      <c r="B145" s="24" t="s">
        <v>731</v>
      </c>
      <c r="C145" s="25">
        <v>340061493</v>
      </c>
      <c r="D145" s="79" t="s">
        <v>732</v>
      </c>
      <c r="E145" s="26" t="s">
        <v>169</v>
      </c>
      <c r="F145" s="27" t="s">
        <v>1360</v>
      </c>
      <c r="G145" s="78" t="s">
        <v>172</v>
      </c>
      <c r="H145" s="26" t="s">
        <v>1349</v>
      </c>
      <c r="I145" s="26" t="s">
        <v>255</v>
      </c>
      <c r="J145" s="26">
        <v>2019</v>
      </c>
      <c r="K145" s="26" t="s">
        <v>344</v>
      </c>
      <c r="L145" s="86" t="s">
        <v>1478</v>
      </c>
      <c r="M145" s="10">
        <v>1505</v>
      </c>
      <c r="N145" s="30">
        <f t="shared" si="157"/>
        <v>15053</v>
      </c>
      <c r="O145" s="30" t="str">
        <f>IF(ISBLANK(G144),CONCATENATE(Kerinci!N145,RIGHT(Kerinci!O144,1)+1),Kerinci!O144)</f>
        <v>150533</v>
      </c>
      <c r="P145" s="30">
        <f>VLOOKUP(G145,dash_fungsional!$B$2:$E$28,4,FALSE)</f>
        <v>19</v>
      </c>
      <c r="V145" s="30">
        <f>IF(ISNA(VLOOKUP(G145,mst_jabatanstruk!$B$2:$F$8,5,FALSE)),IF(H145="selaku KF",6,7),VLOOKUP(G145,mst_jabatanstruk!$B$2:$F$8,5,FALSE))</f>
        <v>7</v>
      </c>
      <c r="W145" s="30">
        <f>VLOOKUP(E145,mst_golongan!$B$2:$D$18,3,FALSE)</f>
        <v>7</v>
      </c>
      <c r="X145" s="30">
        <f>VLOOKUP(I145,mst_pendidikan!$B$2:$F$11,5,FALSE)</f>
        <v>6</v>
      </c>
      <c r="Y145" s="30">
        <f t="shared" si="230"/>
        <v>2022</v>
      </c>
      <c r="Z145" s="30">
        <f t="shared" si="231"/>
        <v>3</v>
      </c>
      <c r="AA145" s="30">
        <f t="shared" si="232"/>
        <v>1</v>
      </c>
      <c r="AB145" s="30" t="str">
        <f t="shared" si="233"/>
        <v>2022-3-1</v>
      </c>
      <c r="AC145" s="30">
        <f t="shared" si="234"/>
        <v>1998</v>
      </c>
      <c r="AD145" s="30">
        <f t="shared" si="235"/>
        <v>5</v>
      </c>
      <c r="AE145" s="30">
        <f t="shared" si="236"/>
        <v>20</v>
      </c>
      <c r="AF145" s="30" t="str">
        <f t="shared" si="237"/>
        <v>1998-5-20</v>
      </c>
    </row>
    <row r="146" spans="1:32" ht="17.100000000000001" hidden="1" customHeight="1" x14ac:dyDescent="0.2">
      <c r="A146" s="316" t="s">
        <v>284</v>
      </c>
      <c r="B146" s="317"/>
      <c r="C146" s="317"/>
      <c r="D146" s="80"/>
      <c r="E146" s="26"/>
      <c r="F146" s="27"/>
      <c r="G146" s="28"/>
      <c r="H146" s="26" t="s">
        <v>1349</v>
      </c>
      <c r="I146" s="26"/>
      <c r="J146" s="26"/>
      <c r="K146" s="26"/>
      <c r="L146" s="29"/>
      <c r="M146" s="10">
        <v>1505</v>
      </c>
      <c r="N146" s="30">
        <f t="shared" si="157"/>
        <v>15053</v>
      </c>
      <c r="O146" s="30" t="str">
        <f>IF(ISBLANK(G145),CONCATENATE(Kerinci!N146,RIGHT(Kerinci!O145,1)+1),Kerinci!O145)</f>
        <v>150533</v>
      </c>
      <c r="P146" s="30" t="e">
        <f>VLOOKUP(G146,dash_fungsional!$B$2:$E$28,4,FALSE)</f>
        <v>#N/A</v>
      </c>
      <c r="V146" s="30">
        <f>IF(ISNA(VLOOKUP(G146,mst_jabatanstruk!$B$2:$F$8,5,FALSE)),IF(H146="selaku KF",6,7),VLOOKUP(G146,mst_jabatanstruk!$B$2:$F$8,5,FALSE))</f>
        <v>7</v>
      </c>
      <c r="W146" s="30" t="e">
        <f>VLOOKUP(E146,mst_golongan!$B$2:$D$18,3,FALSE)</f>
        <v>#N/A</v>
      </c>
      <c r="X146" s="30" t="e">
        <f>VLOOKUP(I146,mst_pendidikan!$B$2:$F$11,5,FALSE)</f>
        <v>#N/A</v>
      </c>
    </row>
    <row r="147" spans="1:32" ht="17.100000000000001" customHeight="1" x14ac:dyDescent="0.2">
      <c r="A147" s="23">
        <v>11</v>
      </c>
      <c r="B147" s="24" t="s">
        <v>734</v>
      </c>
      <c r="C147" s="25">
        <v>340016897</v>
      </c>
      <c r="D147" s="33" t="s">
        <v>735</v>
      </c>
      <c r="E147" s="33" t="s">
        <v>168</v>
      </c>
      <c r="F147" s="39" t="s">
        <v>1362</v>
      </c>
      <c r="G147" s="43" t="s">
        <v>178</v>
      </c>
      <c r="H147" s="26" t="s">
        <v>1348</v>
      </c>
      <c r="I147" s="26" t="s">
        <v>246</v>
      </c>
      <c r="J147" s="26">
        <v>2013</v>
      </c>
      <c r="K147" s="26" t="s">
        <v>344</v>
      </c>
      <c r="L147" s="35" t="s">
        <v>1479</v>
      </c>
      <c r="M147" s="10">
        <v>1505</v>
      </c>
      <c r="N147" s="30">
        <f t="shared" si="157"/>
        <v>15054</v>
      </c>
      <c r="O147" s="30" t="str">
        <f>IF(ISBLANK(G146),CONCATENATE(Kerinci!N147,RIGHT(Kerinci!O146,1)+1),Kerinci!O146)</f>
        <v>150544</v>
      </c>
      <c r="P147" s="30">
        <f>VLOOKUP(G147,dash_fungsional!$B$2:$E$28,4,FALSE)</f>
        <v>7</v>
      </c>
      <c r="V147" s="30">
        <f>IF(ISNA(VLOOKUP(G147,mst_jabatanstruk!$B$2:$F$8,5,FALSE)),IF(H147="selaku KF",6,7),VLOOKUP(G147,mst_jabatanstruk!$B$2:$F$8,5,FALSE))</f>
        <v>6</v>
      </c>
      <c r="W147" s="30">
        <f>VLOOKUP(E147,mst_golongan!$B$2:$D$18,3,FALSE)</f>
        <v>12</v>
      </c>
      <c r="X147" s="30">
        <f>VLOOKUP(I147,mst_pendidikan!$B$2:$F$11,5,FALSE)</f>
        <v>9</v>
      </c>
      <c r="Y147" s="30">
        <f t="shared" ref="Y147:Y148" si="238">YEAR(F147)</f>
        <v>2018</v>
      </c>
      <c r="Z147" s="30">
        <f t="shared" ref="Z147:Z148" si="239">MONTH(F147)</f>
        <v>10</v>
      </c>
      <c r="AA147" s="30">
        <f t="shared" ref="AA147:AA148" si="240">DAY(F147)</f>
        <v>1</v>
      </c>
      <c r="AB147" s="30" t="str">
        <f t="shared" ref="AB147:AB148" si="241">CONCATENATE(Y147,"-",Z147,"-",AA147)</f>
        <v>2018-10-1</v>
      </c>
      <c r="AC147" s="30">
        <f t="shared" ref="AC147:AC148" si="242">YEAR(L147)</f>
        <v>1980</v>
      </c>
      <c r="AD147" s="30">
        <f t="shared" ref="AD147:AD148" si="243">MONTH(L147)</f>
        <v>1</v>
      </c>
      <c r="AE147" s="30">
        <f t="shared" ref="AE147:AE148" si="244">DAY(L147)</f>
        <v>20</v>
      </c>
      <c r="AF147" s="30" t="str">
        <f t="shared" ref="AF147:AF148" si="245">CONCATENATE(AC147,"-",AD147,"-",AE147)</f>
        <v>1980-1-20</v>
      </c>
    </row>
    <row r="148" spans="1:32" ht="17.100000000000001" customHeight="1" x14ac:dyDescent="0.2">
      <c r="A148" s="23">
        <v>12</v>
      </c>
      <c r="B148" s="56" t="s">
        <v>737</v>
      </c>
      <c r="C148" s="148">
        <v>340057297</v>
      </c>
      <c r="D148" s="39" t="s">
        <v>738</v>
      </c>
      <c r="E148" s="39" t="s">
        <v>165</v>
      </c>
      <c r="F148" s="37" t="s">
        <v>1363</v>
      </c>
      <c r="G148" s="149" t="s">
        <v>179</v>
      </c>
      <c r="H148" s="26" t="s">
        <v>1349</v>
      </c>
      <c r="I148" s="26" t="s">
        <v>248</v>
      </c>
      <c r="J148" s="26">
        <v>2016</v>
      </c>
      <c r="K148" s="26" t="s">
        <v>330</v>
      </c>
      <c r="L148" s="88" t="s">
        <v>1480</v>
      </c>
      <c r="M148" s="10">
        <v>1505</v>
      </c>
      <c r="N148" s="30">
        <f t="shared" si="157"/>
        <v>15054</v>
      </c>
      <c r="O148" s="30" t="str">
        <f>IF(ISBLANK(G147),CONCATENATE(Kerinci!N148,RIGHT(Kerinci!O147,1)+1),Kerinci!O147)</f>
        <v>150544</v>
      </c>
      <c r="P148" s="30">
        <f>VLOOKUP(G148,dash_fungsional!$B$2:$E$28,4,FALSE)</f>
        <v>6</v>
      </c>
      <c r="V148" s="30">
        <f>IF(ISNA(VLOOKUP(G148,mst_jabatanstruk!$B$2:$F$8,5,FALSE)),IF(H148="selaku KF",6,7),VLOOKUP(G148,mst_jabatanstruk!$B$2:$F$8,5,FALSE))</f>
        <v>7</v>
      </c>
      <c r="W148" s="30">
        <f>VLOOKUP(E148,mst_golongan!$B$2:$D$18,3,FALSE)</f>
        <v>10</v>
      </c>
      <c r="X148" s="30">
        <f>VLOOKUP(I148,mst_pendidikan!$B$2:$F$11,5,FALSE)</f>
        <v>7</v>
      </c>
      <c r="Y148" s="30">
        <f t="shared" si="238"/>
        <v>2020</v>
      </c>
      <c r="Z148" s="30">
        <f t="shared" si="239"/>
        <v>4</v>
      </c>
      <c r="AA148" s="30">
        <f t="shared" si="240"/>
        <v>1</v>
      </c>
      <c r="AB148" s="30" t="str">
        <f t="shared" si="241"/>
        <v>2020-4-1</v>
      </c>
      <c r="AC148" s="30">
        <f t="shared" si="242"/>
        <v>1993</v>
      </c>
      <c r="AD148" s="30">
        <f t="shared" si="243"/>
        <v>3</v>
      </c>
      <c r="AE148" s="30">
        <f t="shared" si="244"/>
        <v>12</v>
      </c>
      <c r="AF148" s="30" t="str">
        <f t="shared" si="245"/>
        <v>1993-3-12</v>
      </c>
    </row>
    <row r="149" spans="1:32" ht="17.100000000000001" hidden="1" customHeight="1" x14ac:dyDescent="0.2">
      <c r="A149" s="316" t="s">
        <v>285</v>
      </c>
      <c r="B149" s="317"/>
      <c r="C149" s="317"/>
      <c r="D149" s="80"/>
      <c r="E149" s="26"/>
      <c r="F149" s="91"/>
      <c r="G149" s="28"/>
      <c r="H149" s="26" t="s">
        <v>1349</v>
      </c>
      <c r="I149" s="26"/>
      <c r="J149" s="26"/>
      <c r="K149" s="26"/>
      <c r="L149" s="29"/>
      <c r="M149" s="10">
        <v>1505</v>
      </c>
      <c r="N149" s="30">
        <f t="shared" si="157"/>
        <v>15054</v>
      </c>
      <c r="O149" s="30" t="str">
        <f>IF(ISBLANK(G148),CONCATENATE(Kerinci!N149,RIGHT(Kerinci!O148,1)+1),Kerinci!O148)</f>
        <v>150544</v>
      </c>
      <c r="P149" s="30" t="e">
        <f>VLOOKUP(G149,dash_fungsional!$B$2:$E$28,4,FALSE)</f>
        <v>#N/A</v>
      </c>
      <c r="V149" s="30">
        <f>IF(ISNA(VLOOKUP(G149,mst_jabatanstruk!$B$2:$F$8,5,FALSE)),IF(H149="selaku KF",6,7),VLOOKUP(G149,mst_jabatanstruk!$B$2:$F$8,5,FALSE))</f>
        <v>7</v>
      </c>
      <c r="W149" s="30" t="e">
        <f>VLOOKUP(E149,mst_golongan!$B$2:$D$18,3,FALSE)</f>
        <v>#N/A</v>
      </c>
      <c r="X149" s="30" t="e">
        <f>VLOOKUP(I149,mst_pendidikan!$B$2:$F$11,5,FALSE)</f>
        <v>#N/A</v>
      </c>
    </row>
    <row r="150" spans="1:32" ht="17.100000000000001" customHeight="1" x14ac:dyDescent="0.2">
      <c r="A150" s="84">
        <v>13</v>
      </c>
      <c r="B150" s="78" t="s">
        <v>740</v>
      </c>
      <c r="C150" s="150">
        <v>340054175</v>
      </c>
      <c r="D150" s="26" t="s">
        <v>741</v>
      </c>
      <c r="E150" s="26" t="s">
        <v>168</v>
      </c>
      <c r="F150" s="39" t="s">
        <v>1361</v>
      </c>
      <c r="G150" s="43" t="s">
        <v>178</v>
      </c>
      <c r="H150" s="26" t="s">
        <v>1348</v>
      </c>
      <c r="I150" s="39" t="s">
        <v>248</v>
      </c>
      <c r="J150" s="39" t="s">
        <v>260</v>
      </c>
      <c r="K150" s="39" t="s">
        <v>330</v>
      </c>
      <c r="L150" s="29" t="s">
        <v>1481</v>
      </c>
      <c r="M150" s="10">
        <v>1505</v>
      </c>
      <c r="N150" s="30">
        <f t="shared" si="157"/>
        <v>15055</v>
      </c>
      <c r="O150" s="30" t="str">
        <f>IF(ISBLANK(G149),CONCATENATE(Kerinci!N150,RIGHT(Kerinci!O149,1)+1),Kerinci!O149)</f>
        <v>150555</v>
      </c>
      <c r="P150" s="30">
        <f>VLOOKUP(G150,dash_fungsional!$B$2:$E$28,4,FALSE)</f>
        <v>7</v>
      </c>
      <c r="V150" s="30">
        <f>IF(ISNA(VLOOKUP(G150,mst_jabatanstruk!$B$2:$F$8,5,FALSE)),IF(H150="selaku KF",6,7),VLOOKUP(G150,mst_jabatanstruk!$B$2:$F$8,5,FALSE))</f>
        <v>6</v>
      </c>
      <c r="W150" s="30">
        <f>VLOOKUP(E150,mst_golongan!$B$2:$D$18,3,FALSE)</f>
        <v>12</v>
      </c>
      <c r="X150" s="30">
        <f>VLOOKUP(I150,mst_pendidikan!$B$2:$F$11,5,FALSE)</f>
        <v>7</v>
      </c>
      <c r="Y150" s="30">
        <f t="shared" ref="Y150:Y151" si="246">YEAR(F150)</f>
        <v>2021</v>
      </c>
      <c r="Z150" s="30">
        <f t="shared" ref="Z150:Z151" si="247">MONTH(F150)</f>
        <v>10</v>
      </c>
      <c r="AA150" s="30">
        <f t="shared" ref="AA150:AA151" si="248">DAY(F150)</f>
        <v>1</v>
      </c>
      <c r="AB150" s="30" t="str">
        <f t="shared" ref="AB150:AB151" si="249">CONCATENATE(Y150,"-",Z150,"-",AA150)</f>
        <v>2021-10-1</v>
      </c>
      <c r="AC150" s="30">
        <f t="shared" ref="AC150:AC151" si="250">YEAR(L150)</f>
        <v>1988</v>
      </c>
      <c r="AD150" s="30">
        <f t="shared" ref="AD150:AD151" si="251">MONTH(L150)</f>
        <v>7</v>
      </c>
      <c r="AE150" s="30">
        <f t="shared" ref="AE150:AE151" si="252">DAY(L150)</f>
        <v>26</v>
      </c>
      <c r="AF150" s="30" t="str">
        <f t="shared" ref="AF150:AF151" si="253">CONCATENATE(AC150,"-",AD150,"-",AE150)</f>
        <v>1988-7-26</v>
      </c>
    </row>
    <row r="151" spans="1:32" ht="17.100000000000001" customHeight="1" x14ac:dyDescent="0.2">
      <c r="A151" s="23">
        <v>14</v>
      </c>
      <c r="B151" s="24" t="s">
        <v>743</v>
      </c>
      <c r="C151" s="25">
        <v>340060770</v>
      </c>
      <c r="D151" s="79" t="s">
        <v>744</v>
      </c>
      <c r="E151" s="26" t="s">
        <v>166</v>
      </c>
      <c r="F151" s="39" t="s">
        <v>1357</v>
      </c>
      <c r="G151" s="78" t="s">
        <v>172</v>
      </c>
      <c r="H151" s="26" t="s">
        <v>1349</v>
      </c>
      <c r="I151" s="26" t="s">
        <v>248</v>
      </c>
      <c r="J151" s="26">
        <v>2021</v>
      </c>
      <c r="K151" s="26" t="s">
        <v>344</v>
      </c>
      <c r="L151" s="86" t="s">
        <v>1482</v>
      </c>
      <c r="M151" s="10">
        <v>1505</v>
      </c>
      <c r="N151" s="30">
        <f t="shared" si="157"/>
        <v>15055</v>
      </c>
      <c r="O151" s="30" t="str">
        <f>IF(ISBLANK(G150),CONCATENATE(Kerinci!N151,RIGHT(Kerinci!O150,1)+1),Kerinci!O150)</f>
        <v>150555</v>
      </c>
      <c r="P151" s="30">
        <f>VLOOKUP(G151,dash_fungsional!$B$2:$E$28,4,FALSE)</f>
        <v>19</v>
      </c>
      <c r="V151" s="30">
        <f>IF(ISNA(VLOOKUP(G151,mst_jabatanstruk!$B$2:$F$8,5,FALSE)),IF(H151="selaku KF",6,7),VLOOKUP(G151,mst_jabatanstruk!$B$2:$F$8,5,FALSE))</f>
        <v>7</v>
      </c>
      <c r="W151" s="30">
        <f>VLOOKUP(E151,mst_golongan!$B$2:$D$18,3,FALSE)</f>
        <v>9</v>
      </c>
      <c r="X151" s="30">
        <f>VLOOKUP(I151,mst_pendidikan!$B$2:$F$11,5,FALSE)</f>
        <v>7</v>
      </c>
      <c r="Y151" s="30">
        <f t="shared" si="246"/>
        <v>2022</v>
      </c>
      <c r="Z151" s="30">
        <f t="shared" si="247"/>
        <v>1</v>
      </c>
      <c r="AA151" s="30">
        <f t="shared" si="248"/>
        <v>1</v>
      </c>
      <c r="AB151" s="30" t="str">
        <f t="shared" si="249"/>
        <v>2022-1-1</v>
      </c>
      <c r="AC151" s="30">
        <f t="shared" si="250"/>
        <v>1999</v>
      </c>
      <c r="AD151" s="30">
        <f t="shared" si="251"/>
        <v>9</v>
      </c>
      <c r="AE151" s="30">
        <f t="shared" si="252"/>
        <v>21</v>
      </c>
      <c r="AF151" s="30" t="str">
        <f t="shared" si="253"/>
        <v>1999-9-21</v>
      </c>
    </row>
    <row r="152" spans="1:32" ht="17.100000000000001" hidden="1" customHeight="1" x14ac:dyDescent="0.2">
      <c r="A152" s="316" t="s">
        <v>388</v>
      </c>
      <c r="B152" s="317"/>
      <c r="C152" s="317"/>
      <c r="D152" s="80"/>
      <c r="E152" s="26"/>
      <c r="F152" s="27"/>
      <c r="G152" s="28"/>
      <c r="H152" s="26" t="s">
        <v>1349</v>
      </c>
      <c r="I152" s="26"/>
      <c r="J152" s="26"/>
      <c r="K152" s="26"/>
      <c r="L152" s="29"/>
      <c r="M152" s="10">
        <v>1505</v>
      </c>
      <c r="N152" s="30">
        <f t="shared" si="157"/>
        <v>15055</v>
      </c>
      <c r="O152" s="30" t="str">
        <f>IF(ISBLANK(G151),CONCATENATE(Kerinci!N152,RIGHT(Kerinci!O151,1)+1),Kerinci!O151)</f>
        <v>150555</v>
      </c>
      <c r="P152" s="30" t="e">
        <f>VLOOKUP(G152,dash_fungsional!$B$2:$E$28,4,FALSE)</f>
        <v>#N/A</v>
      </c>
      <c r="V152" s="30">
        <f>IF(ISNA(VLOOKUP(G152,mst_jabatanstruk!$B$2:$F$8,5,FALSE)),IF(H152="selaku KF",6,7),VLOOKUP(G152,mst_jabatanstruk!$B$2:$F$8,5,FALSE))</f>
        <v>7</v>
      </c>
      <c r="W152" s="30" t="e">
        <f>VLOOKUP(E152,mst_golongan!$B$2:$D$18,3,FALSE)</f>
        <v>#N/A</v>
      </c>
      <c r="X152" s="30" t="e">
        <f>VLOOKUP(I152,mst_pendidikan!$B$2:$F$11,5,FALSE)</f>
        <v>#N/A</v>
      </c>
    </row>
    <row r="153" spans="1:32" ht="17.100000000000001" customHeight="1" x14ac:dyDescent="0.2">
      <c r="A153" s="151">
        <v>15</v>
      </c>
      <c r="B153" s="152" t="s">
        <v>746</v>
      </c>
      <c r="C153" s="153">
        <v>340055712</v>
      </c>
      <c r="D153" s="154" t="s">
        <v>747</v>
      </c>
      <c r="E153" s="154" t="s">
        <v>167</v>
      </c>
      <c r="F153" s="39" t="s">
        <v>1356</v>
      </c>
      <c r="G153" s="155" t="s">
        <v>232</v>
      </c>
      <c r="H153" s="26" t="s">
        <v>1348</v>
      </c>
      <c r="I153" s="154" t="s">
        <v>246</v>
      </c>
      <c r="J153" s="128" t="s">
        <v>262</v>
      </c>
      <c r="K153" s="128" t="s">
        <v>330</v>
      </c>
      <c r="L153" s="129" t="s">
        <v>1483</v>
      </c>
      <c r="M153" s="10">
        <v>1505</v>
      </c>
      <c r="N153" s="30">
        <f t="shared" si="157"/>
        <v>15056</v>
      </c>
      <c r="O153" s="30" t="str">
        <f>IF(ISBLANK(G152),CONCATENATE(Kerinci!N153,RIGHT(Kerinci!O152,1)+1),Kerinci!O152)</f>
        <v>150566</v>
      </c>
      <c r="P153" s="30">
        <f>VLOOKUP(G153,dash_fungsional!$B$2:$E$28,4,FALSE)</f>
        <v>15</v>
      </c>
      <c r="V153" s="30">
        <f>IF(ISNA(VLOOKUP(G153,mst_jabatanstruk!$B$2:$F$8,5,FALSE)),IF(H153="selaku KF",6,7),VLOOKUP(G153,mst_jabatanstruk!$B$2:$F$8,5,FALSE))</f>
        <v>6</v>
      </c>
      <c r="W153" s="30">
        <f>VLOOKUP(E153,mst_golongan!$B$2:$D$18,3,FALSE)</f>
        <v>11</v>
      </c>
      <c r="X153" s="30">
        <f>VLOOKUP(I153,mst_pendidikan!$B$2:$F$11,5,FALSE)</f>
        <v>9</v>
      </c>
      <c r="Y153" s="30">
        <f t="shared" ref="Y153:Y155" si="254">YEAR(F153)</f>
        <v>2021</v>
      </c>
      <c r="Z153" s="30">
        <f t="shared" ref="Z153:Z155" si="255">MONTH(F153)</f>
        <v>4</v>
      </c>
      <c r="AA153" s="30">
        <f t="shared" ref="AA153:AA155" si="256">DAY(F153)</f>
        <v>1</v>
      </c>
      <c r="AB153" s="30" t="str">
        <f t="shared" ref="AB153:AB155" si="257">CONCATENATE(Y153,"-",Z153,"-",AA153)</f>
        <v>2021-4-1</v>
      </c>
      <c r="AC153" s="30">
        <f t="shared" ref="AC153:AC155" si="258">YEAR(L153)</f>
        <v>1988</v>
      </c>
      <c r="AD153" s="30">
        <f t="shared" ref="AD153:AD155" si="259">MONTH(L153)</f>
        <v>9</v>
      </c>
      <c r="AE153" s="30">
        <f t="shared" ref="AE153:AE155" si="260">DAY(L153)</f>
        <v>30</v>
      </c>
      <c r="AF153" s="30" t="str">
        <f t="shared" ref="AF153:AF155" si="261">CONCATENATE(AC153,"-",AD153,"-",AE153)</f>
        <v>1988-9-30</v>
      </c>
    </row>
    <row r="154" spans="1:32" ht="17.100000000000001" customHeight="1" x14ac:dyDescent="0.2">
      <c r="A154" s="23">
        <v>16</v>
      </c>
      <c r="B154" s="24" t="s">
        <v>749</v>
      </c>
      <c r="C154" s="25">
        <v>340016848</v>
      </c>
      <c r="D154" s="26" t="s">
        <v>750</v>
      </c>
      <c r="E154" s="26" t="s">
        <v>166</v>
      </c>
      <c r="F154" s="128" t="s">
        <v>1352</v>
      </c>
      <c r="G154" s="78" t="s">
        <v>172</v>
      </c>
      <c r="H154" s="26" t="s">
        <v>1349</v>
      </c>
      <c r="I154" s="26" t="s">
        <v>251</v>
      </c>
      <c r="J154" s="26">
        <v>2000</v>
      </c>
      <c r="K154" s="26" t="s">
        <v>330</v>
      </c>
      <c r="L154" s="29" t="s">
        <v>1484</v>
      </c>
      <c r="M154" s="10">
        <v>1505</v>
      </c>
      <c r="N154" s="30">
        <f t="shared" si="157"/>
        <v>15056</v>
      </c>
      <c r="O154" s="30" t="str">
        <f>IF(ISBLANK(G153),CONCATENATE(Kerinci!N154,RIGHT(Kerinci!O153,1)+1),Kerinci!O153)</f>
        <v>150566</v>
      </c>
      <c r="P154" s="30">
        <f>VLOOKUP(G154,dash_fungsional!$B$2:$E$28,4,FALSE)</f>
        <v>19</v>
      </c>
      <c r="V154" s="30">
        <f>IF(ISNA(VLOOKUP(G154,mst_jabatanstruk!$B$2:$F$8,5,FALSE)),IF(H154="selaku KF",6,7),VLOOKUP(G154,mst_jabatanstruk!$B$2:$F$8,5,FALSE))</f>
        <v>7</v>
      </c>
      <c r="W154" s="30">
        <f>VLOOKUP(E154,mst_golongan!$B$2:$D$18,3,FALSE)</f>
        <v>9</v>
      </c>
      <c r="X154" s="30">
        <f>VLOOKUP(I154,mst_pendidikan!$B$2:$F$11,5,FALSE)</f>
        <v>3</v>
      </c>
      <c r="Y154" s="30">
        <f t="shared" si="254"/>
        <v>2019</v>
      </c>
      <c r="Z154" s="30">
        <f t="shared" si="255"/>
        <v>10</v>
      </c>
      <c r="AA154" s="30">
        <f t="shared" si="256"/>
        <v>1</v>
      </c>
      <c r="AB154" s="30" t="str">
        <f t="shared" si="257"/>
        <v>2019-10-1</v>
      </c>
      <c r="AC154" s="30">
        <f t="shared" si="258"/>
        <v>1981</v>
      </c>
      <c r="AD154" s="30">
        <f t="shared" si="259"/>
        <v>4</v>
      </c>
      <c r="AE154" s="30">
        <f t="shared" si="260"/>
        <v>1</v>
      </c>
      <c r="AF154" s="30" t="str">
        <f t="shared" si="261"/>
        <v>1981-4-1</v>
      </c>
    </row>
    <row r="155" spans="1:32" ht="17.100000000000001" customHeight="1" x14ac:dyDescent="0.2">
      <c r="A155" s="23">
        <v>17</v>
      </c>
      <c r="B155" s="24" t="s">
        <v>752</v>
      </c>
      <c r="C155" s="25">
        <v>340060299</v>
      </c>
      <c r="D155" s="26" t="s">
        <v>753</v>
      </c>
      <c r="E155" s="26" t="s">
        <v>166</v>
      </c>
      <c r="F155" s="39" t="s">
        <v>1356</v>
      </c>
      <c r="G155" s="43" t="s">
        <v>179</v>
      </c>
      <c r="H155" s="26" t="s">
        <v>1349</v>
      </c>
      <c r="I155" s="26" t="s">
        <v>248</v>
      </c>
      <c r="J155" s="26">
        <v>2020</v>
      </c>
      <c r="K155" s="26" t="s">
        <v>344</v>
      </c>
      <c r="L155" s="29" t="s">
        <v>1485</v>
      </c>
      <c r="M155" s="10">
        <v>1505</v>
      </c>
      <c r="N155" s="30">
        <f t="shared" si="157"/>
        <v>15056</v>
      </c>
      <c r="O155" s="30" t="str">
        <f>IF(ISBLANK(G154),CONCATENATE(Kerinci!N155,RIGHT(Kerinci!O154,1)+1),Kerinci!O154)</f>
        <v>150566</v>
      </c>
      <c r="P155" s="30">
        <f>VLOOKUP(G155,dash_fungsional!$B$2:$E$28,4,FALSE)</f>
        <v>6</v>
      </c>
      <c r="V155" s="30">
        <f>IF(ISNA(VLOOKUP(G155,mst_jabatanstruk!$B$2:$F$8,5,FALSE)),IF(H155="selaku KF",6,7),VLOOKUP(G155,mst_jabatanstruk!$B$2:$F$8,5,FALSE))</f>
        <v>7</v>
      </c>
      <c r="W155" s="30">
        <f>VLOOKUP(E155,mst_golongan!$B$2:$D$18,3,FALSE)</f>
        <v>9</v>
      </c>
      <c r="X155" s="30">
        <f>VLOOKUP(I155,mst_pendidikan!$B$2:$F$11,5,FALSE)</f>
        <v>7</v>
      </c>
      <c r="Y155" s="30">
        <f t="shared" si="254"/>
        <v>2021</v>
      </c>
      <c r="Z155" s="30">
        <f t="shared" si="255"/>
        <v>4</v>
      </c>
      <c r="AA155" s="30">
        <f t="shared" si="256"/>
        <v>1</v>
      </c>
      <c r="AB155" s="30" t="str">
        <f t="shared" si="257"/>
        <v>2021-4-1</v>
      </c>
      <c r="AC155" s="30">
        <f t="shared" si="258"/>
        <v>1999</v>
      </c>
      <c r="AD155" s="30">
        <f t="shared" si="259"/>
        <v>5</v>
      </c>
      <c r="AE155" s="30">
        <f t="shared" si="260"/>
        <v>15</v>
      </c>
      <c r="AF155" s="30" t="str">
        <f t="shared" si="261"/>
        <v>1999-5-15</v>
      </c>
    </row>
    <row r="156" spans="1:32" ht="17.100000000000001" hidden="1" customHeight="1" x14ac:dyDescent="0.2">
      <c r="A156" s="316" t="s">
        <v>397</v>
      </c>
      <c r="B156" s="317"/>
      <c r="C156" s="317"/>
      <c r="D156" s="80"/>
      <c r="E156" s="26"/>
      <c r="F156" s="39"/>
      <c r="G156" s="28"/>
      <c r="H156" s="26" t="s">
        <v>1349</v>
      </c>
      <c r="I156" s="26"/>
      <c r="J156" s="26"/>
      <c r="K156" s="26"/>
      <c r="L156" s="29"/>
      <c r="M156" s="10">
        <v>1505</v>
      </c>
      <c r="N156" s="30">
        <f t="shared" si="157"/>
        <v>15056</v>
      </c>
      <c r="O156" s="30" t="str">
        <f>IF(ISBLANK(G155),CONCATENATE(Kerinci!N156,RIGHT(Kerinci!O155,1)+1),Kerinci!O155)</f>
        <v>150566</v>
      </c>
      <c r="P156" s="30" t="e">
        <f>VLOOKUP(G156,dash_fungsional!$B$2:$E$28,4,FALSE)</f>
        <v>#N/A</v>
      </c>
      <c r="V156" s="30">
        <f>IF(ISNA(VLOOKUP(G156,mst_jabatanstruk!$B$2:$F$8,5,FALSE)),IF(H156="selaku KF",6,7),VLOOKUP(G156,mst_jabatanstruk!$B$2:$F$8,5,FALSE))</f>
        <v>7</v>
      </c>
      <c r="W156" s="30" t="e">
        <f>VLOOKUP(E156,mst_golongan!$B$2:$D$18,3,FALSE)</f>
        <v>#N/A</v>
      </c>
      <c r="X156" s="30" t="e">
        <f>VLOOKUP(I156,mst_pendidikan!$B$2:$F$11,5,FALSE)</f>
        <v>#N/A</v>
      </c>
    </row>
    <row r="157" spans="1:32" ht="17.100000000000001" customHeight="1" x14ac:dyDescent="0.2">
      <c r="A157" s="23">
        <v>18</v>
      </c>
      <c r="B157" s="24" t="s">
        <v>755</v>
      </c>
      <c r="C157" s="25">
        <v>340017518</v>
      </c>
      <c r="D157" s="26" t="s">
        <v>756</v>
      </c>
      <c r="E157" s="26" t="s">
        <v>166</v>
      </c>
      <c r="F157" s="39" t="s">
        <v>1356</v>
      </c>
      <c r="G157" s="43" t="s">
        <v>180</v>
      </c>
      <c r="H157" s="26" t="s">
        <v>757</v>
      </c>
      <c r="I157" s="26" t="s">
        <v>251</v>
      </c>
      <c r="J157" s="26">
        <v>1997</v>
      </c>
      <c r="K157" s="26" t="s">
        <v>330</v>
      </c>
      <c r="L157" s="29" t="s">
        <v>1486</v>
      </c>
      <c r="M157" s="10">
        <v>1505</v>
      </c>
      <c r="N157" s="30">
        <f t="shared" si="157"/>
        <v>15057</v>
      </c>
      <c r="O157" s="30" t="str">
        <f>IF(ISBLANK(G156),CONCATENATE(Kerinci!N157,RIGHT(Kerinci!O156,1)+1),Kerinci!O156)</f>
        <v>150577</v>
      </c>
      <c r="P157" s="30">
        <f>VLOOKUP(G157,dash_fungsional!$B$2:$E$28,4,FALSE)</f>
        <v>4</v>
      </c>
      <c r="V157" s="30">
        <f>IF(ISNA(VLOOKUP(G157,mst_jabatanstruk!$B$2:$F$8,5,FALSE)),IF(H157="selaku KF",6,7),VLOOKUP(G157,mst_jabatanstruk!$B$2:$F$8,5,FALSE))</f>
        <v>7</v>
      </c>
      <c r="W157" s="30">
        <f>VLOOKUP(E157,mst_golongan!$B$2:$D$18,3,FALSE)</f>
        <v>9</v>
      </c>
      <c r="X157" s="30">
        <f>VLOOKUP(I157,mst_pendidikan!$B$2:$F$11,5,FALSE)</f>
        <v>3</v>
      </c>
      <c r="Y157" s="30">
        <f t="shared" ref="Y157:Y160" si="262">YEAR(F157)</f>
        <v>2021</v>
      </c>
      <c r="Z157" s="30">
        <f t="shared" ref="Z157:Z160" si="263">MONTH(F157)</f>
        <v>4</v>
      </c>
      <c r="AA157" s="30">
        <f t="shared" ref="AA157:AA160" si="264">DAY(F157)</f>
        <v>1</v>
      </c>
      <c r="AB157" s="30" t="str">
        <f t="shared" ref="AB157:AB160" si="265">CONCATENATE(Y157,"-",Z157,"-",AA157)</f>
        <v>2021-4-1</v>
      </c>
      <c r="AC157" s="30">
        <f t="shared" ref="AC157:AC160" si="266">YEAR(L157)</f>
        <v>1979</v>
      </c>
      <c r="AD157" s="30">
        <f t="shared" ref="AD157:AD160" si="267">MONTH(L157)</f>
        <v>11</v>
      </c>
      <c r="AE157" s="30">
        <f t="shared" ref="AE157:AE160" si="268">DAY(L157)</f>
        <v>21</v>
      </c>
      <c r="AF157" s="30" t="str">
        <f t="shared" ref="AF157:AF160" si="269">CONCATENATE(AC157,"-",AD157,"-",AE157)</f>
        <v>1979-11-21</v>
      </c>
    </row>
    <row r="158" spans="1:32" ht="17.100000000000001" customHeight="1" x14ac:dyDescent="0.2">
      <c r="A158" s="23">
        <v>19</v>
      </c>
      <c r="B158" s="56" t="s">
        <v>759</v>
      </c>
      <c r="C158" s="156" t="s">
        <v>760</v>
      </c>
      <c r="D158" s="39" t="s">
        <v>761</v>
      </c>
      <c r="E158" s="39" t="s">
        <v>165</v>
      </c>
      <c r="F158" s="27" t="s">
        <v>1368</v>
      </c>
      <c r="G158" s="43" t="s">
        <v>179</v>
      </c>
      <c r="H158" s="26" t="s">
        <v>762</v>
      </c>
      <c r="I158" s="26" t="s">
        <v>249</v>
      </c>
      <c r="J158" s="26">
        <v>2010</v>
      </c>
      <c r="K158" s="26" t="s">
        <v>344</v>
      </c>
      <c r="L158" s="88" t="s">
        <v>1487</v>
      </c>
      <c r="M158" s="10">
        <v>1505</v>
      </c>
      <c r="N158" s="30">
        <f t="shared" si="157"/>
        <v>15057</v>
      </c>
      <c r="O158" s="30" t="str">
        <f>IF(ISBLANK(G157),CONCATENATE(Kerinci!N158,RIGHT(Kerinci!O157,1)+1),Kerinci!O157)</f>
        <v>150577</v>
      </c>
      <c r="P158" s="30">
        <f>VLOOKUP(G158,dash_fungsional!$B$2:$E$28,4,FALSE)</f>
        <v>6</v>
      </c>
      <c r="V158" s="30">
        <f>IF(ISNA(VLOOKUP(G158,mst_jabatanstruk!$B$2:$F$8,5,FALSE)),IF(H158="selaku KF",6,7),VLOOKUP(G158,mst_jabatanstruk!$B$2:$F$8,5,FALSE))</f>
        <v>7</v>
      </c>
      <c r="W158" s="30">
        <f>VLOOKUP(E158,mst_golongan!$B$2:$D$18,3,FALSE)</f>
        <v>10</v>
      </c>
      <c r="X158" s="30">
        <f>VLOOKUP(I158,mst_pendidikan!$B$2:$F$11,5,FALSE)</f>
        <v>8</v>
      </c>
      <c r="Y158" s="30">
        <f t="shared" si="262"/>
        <v>2014</v>
      </c>
      <c r="Z158" s="30">
        <f t="shared" si="263"/>
        <v>10</v>
      </c>
      <c r="AA158" s="30">
        <f t="shared" si="264"/>
        <v>1</v>
      </c>
      <c r="AB158" s="30" t="str">
        <f t="shared" si="265"/>
        <v>2014-10-1</v>
      </c>
      <c r="AC158" s="30">
        <f t="shared" si="266"/>
        <v>1988</v>
      </c>
      <c r="AD158" s="30">
        <f t="shared" si="267"/>
        <v>5</v>
      </c>
      <c r="AE158" s="30">
        <f t="shared" si="268"/>
        <v>10</v>
      </c>
      <c r="AF158" s="30" t="str">
        <f t="shared" si="269"/>
        <v>1988-5-10</v>
      </c>
    </row>
    <row r="159" spans="1:32" ht="17.100000000000001" customHeight="1" x14ac:dyDescent="0.2">
      <c r="A159" s="23">
        <v>20</v>
      </c>
      <c r="B159" s="44" t="s">
        <v>764</v>
      </c>
      <c r="C159" s="158" t="s">
        <v>765</v>
      </c>
      <c r="D159" s="39" t="s">
        <v>766</v>
      </c>
      <c r="E159" s="26" t="s">
        <v>167</v>
      </c>
      <c r="F159" s="157" t="s">
        <v>1354</v>
      </c>
      <c r="G159" s="78" t="s">
        <v>767</v>
      </c>
      <c r="H159" s="26" t="s">
        <v>767</v>
      </c>
      <c r="I159" s="26" t="s">
        <v>249</v>
      </c>
      <c r="J159" s="26">
        <v>2010</v>
      </c>
      <c r="K159" s="26" t="s">
        <v>344</v>
      </c>
      <c r="L159" s="88" t="s">
        <v>1488</v>
      </c>
      <c r="M159" s="10">
        <v>1505</v>
      </c>
      <c r="N159" s="30">
        <f t="shared" si="157"/>
        <v>15057</v>
      </c>
      <c r="O159" s="30" t="str">
        <f>IF(ISBLANK(G158),CONCATENATE(Kerinci!N159,RIGHT(Kerinci!O158,1)+1),Kerinci!O158)</f>
        <v>150577</v>
      </c>
      <c r="P159" s="30">
        <v>30</v>
      </c>
      <c r="V159" s="30">
        <f>IF(ISNA(VLOOKUP(G159,mst_jabatanstruk!$B$2:$F$8,5,FALSE)),IF(H159="selaku KF",6,7),VLOOKUP(G159,mst_jabatanstruk!$B$2:$F$8,5,FALSE))</f>
        <v>7</v>
      </c>
      <c r="W159" s="30">
        <f>VLOOKUP(E159,mst_golongan!$B$2:$D$18,3,FALSE)</f>
        <v>11</v>
      </c>
      <c r="X159" s="30">
        <f>VLOOKUP(I159,mst_pendidikan!$B$2:$F$11,5,FALSE)</f>
        <v>8</v>
      </c>
      <c r="Y159" s="30">
        <f t="shared" si="262"/>
        <v>2019</v>
      </c>
      <c r="Z159" s="30">
        <f t="shared" si="263"/>
        <v>4</v>
      </c>
      <c r="AA159" s="30">
        <f t="shared" si="264"/>
        <v>1</v>
      </c>
      <c r="AB159" s="30" t="str">
        <f t="shared" si="265"/>
        <v>2019-4-1</v>
      </c>
      <c r="AC159" s="30">
        <f t="shared" si="266"/>
        <v>1987</v>
      </c>
      <c r="AD159" s="30">
        <f t="shared" si="267"/>
        <v>11</v>
      </c>
      <c r="AE159" s="30">
        <f t="shared" si="268"/>
        <v>26</v>
      </c>
      <c r="AF159" s="30" t="str">
        <f t="shared" si="269"/>
        <v>1987-11-26</v>
      </c>
    </row>
    <row r="160" spans="1:32" ht="17.100000000000001" customHeight="1" x14ac:dyDescent="0.2">
      <c r="A160" s="23">
        <v>21</v>
      </c>
      <c r="B160" s="44" t="s">
        <v>769</v>
      </c>
      <c r="C160" s="158" t="s">
        <v>770</v>
      </c>
      <c r="D160" s="39" t="s">
        <v>771</v>
      </c>
      <c r="E160" s="26" t="s">
        <v>167</v>
      </c>
      <c r="F160" s="79" t="s">
        <v>1354</v>
      </c>
      <c r="G160" s="78" t="s">
        <v>772</v>
      </c>
      <c r="H160" s="26" t="s">
        <v>772</v>
      </c>
      <c r="I160" s="26" t="s">
        <v>249</v>
      </c>
      <c r="J160" s="26">
        <v>2007</v>
      </c>
      <c r="K160" s="26" t="s">
        <v>330</v>
      </c>
      <c r="L160" s="88" t="s">
        <v>1489</v>
      </c>
      <c r="M160" s="10">
        <v>1505</v>
      </c>
      <c r="N160" s="30">
        <f t="shared" si="157"/>
        <v>15057</v>
      </c>
      <c r="O160" s="30" t="str">
        <f>IF(ISBLANK(G159),CONCATENATE(Kerinci!N160,RIGHT(Kerinci!O159,1)+1),Kerinci!O159)</f>
        <v>150577</v>
      </c>
      <c r="P160" s="30">
        <v>30</v>
      </c>
      <c r="V160" s="30">
        <f>IF(ISNA(VLOOKUP(G160,mst_jabatanstruk!$B$2:$F$8,5,FALSE)),IF(H160="selaku KF",6,7),VLOOKUP(G160,mst_jabatanstruk!$B$2:$F$8,5,FALSE))</f>
        <v>7</v>
      </c>
      <c r="W160" s="30">
        <f>VLOOKUP(E160,mst_golongan!$B$2:$D$18,3,FALSE)</f>
        <v>11</v>
      </c>
      <c r="X160" s="30">
        <f>VLOOKUP(I160,mst_pendidikan!$B$2:$F$11,5,FALSE)</f>
        <v>8</v>
      </c>
      <c r="Y160" s="30">
        <f t="shared" si="262"/>
        <v>2019</v>
      </c>
      <c r="Z160" s="30">
        <f t="shared" si="263"/>
        <v>4</v>
      </c>
      <c r="AA160" s="30">
        <f t="shared" si="264"/>
        <v>1</v>
      </c>
      <c r="AB160" s="30" t="str">
        <f t="shared" si="265"/>
        <v>2019-4-1</v>
      </c>
      <c r="AC160" s="30">
        <f t="shared" si="266"/>
        <v>1981</v>
      </c>
      <c r="AD160" s="30">
        <f t="shared" si="267"/>
        <v>6</v>
      </c>
      <c r="AE160" s="30">
        <f t="shared" si="268"/>
        <v>12</v>
      </c>
      <c r="AF160" s="30" t="str">
        <f t="shared" si="269"/>
        <v>1981-6-12</v>
      </c>
    </row>
    <row r="161" spans="1:32" ht="17.100000000000001" hidden="1" customHeight="1" x14ac:dyDescent="0.2">
      <c r="A161" s="312" t="s">
        <v>782</v>
      </c>
      <c r="B161" s="314"/>
      <c r="C161" s="26"/>
      <c r="D161" s="26"/>
      <c r="E161" s="26"/>
      <c r="F161" s="79"/>
      <c r="G161" s="78"/>
      <c r="H161" s="26" t="s">
        <v>1349</v>
      </c>
      <c r="I161" s="26"/>
      <c r="J161" s="26"/>
      <c r="K161" s="26"/>
      <c r="L161" s="29"/>
      <c r="N161" s="30" t="e">
        <f>IF(ISBLANK(#REF!),#REF!+1,#REF!)</f>
        <v>#REF!</v>
      </c>
      <c r="O161" s="30" t="e">
        <f>IF(ISBLANK(#REF!),CONCATENATE(Kerinci!N161,RIGHT(Kerinci!#REF!,1)+1),Kerinci!#REF!)</f>
        <v>#REF!</v>
      </c>
      <c r="P161" s="30" t="e">
        <f>VLOOKUP(G161,dash_fungsional!$B$2:$E$28,4,FALSE)</f>
        <v>#N/A</v>
      </c>
      <c r="V161" s="30">
        <f>IF(ISNA(VLOOKUP(G161,mst_jabatanstruk!$B$2:$F$8,5,FALSE)),IF(H161="selaku KF",6,7),VLOOKUP(G161,mst_jabatanstruk!$B$2:$F$8,5,FALSE))</f>
        <v>7</v>
      </c>
      <c r="W161" s="30" t="e">
        <f>VLOOKUP(E161,mst_golongan!$B$2:$D$18,3,FALSE)</f>
        <v>#N/A</v>
      </c>
      <c r="X161" s="30" t="e">
        <f>VLOOKUP(I161,mst_pendidikan!$B$2:$F$11,5,FALSE)</f>
        <v>#N/A</v>
      </c>
    </row>
    <row r="162" spans="1:32" ht="17.100000000000001" customHeight="1" x14ac:dyDescent="0.2">
      <c r="A162" s="84">
        <v>1</v>
      </c>
      <c r="B162" s="62" t="s">
        <v>783</v>
      </c>
      <c r="C162" s="26">
        <v>340011002</v>
      </c>
      <c r="D162" s="26" t="s">
        <v>784</v>
      </c>
      <c r="E162" s="26" t="s">
        <v>164</v>
      </c>
      <c r="F162" s="39" t="s">
        <v>1369</v>
      </c>
      <c r="G162" s="78" t="s">
        <v>329</v>
      </c>
      <c r="H162" s="26" t="s">
        <v>1349</v>
      </c>
      <c r="I162" s="39" t="s">
        <v>249</v>
      </c>
      <c r="J162" s="39" t="s">
        <v>250</v>
      </c>
      <c r="K162" s="39" t="s">
        <v>330</v>
      </c>
      <c r="L162" s="86" t="s">
        <v>1490</v>
      </c>
      <c r="M162" s="10">
        <v>1506</v>
      </c>
      <c r="N162" s="30">
        <v>15060</v>
      </c>
      <c r="O162" s="30">
        <v>150600</v>
      </c>
      <c r="P162" s="30">
        <v>1</v>
      </c>
      <c r="V162" s="30">
        <f>IF(ISNA(VLOOKUP(G162,mst_jabatanstruk!$B$2:$F$8,5,FALSE)),IF(H162="selaku KF",6,7),VLOOKUP(G162,mst_jabatanstruk!$B$2:$F$8,5,FALSE))</f>
        <v>2</v>
      </c>
      <c r="W162" s="30">
        <f>VLOOKUP(E162,mst_golongan!$B$2:$D$18,3,FALSE)</f>
        <v>14</v>
      </c>
      <c r="X162" s="30">
        <f>VLOOKUP(I162,mst_pendidikan!$B$2:$F$11,5,FALSE)</f>
        <v>8</v>
      </c>
      <c r="Y162" s="30">
        <f>YEAR(F162)</f>
        <v>2014</v>
      </c>
      <c r="Z162" s="30">
        <f>MONTH(F162)</f>
        <v>4</v>
      </c>
      <c r="AA162" s="30">
        <f>DAY(F162)</f>
        <v>1</v>
      </c>
      <c r="AB162" s="30" t="str">
        <f>CONCATENATE(Y162,"-",Z162,"-",AA162)</f>
        <v>2014-4-1</v>
      </c>
      <c r="AC162" s="30">
        <f>YEAR(L162)</f>
        <v>1965</v>
      </c>
      <c r="AD162" s="30">
        <f>MONTH(L162)</f>
        <v>5</v>
      </c>
      <c r="AE162" s="30">
        <f>DAY(L162)</f>
        <v>8</v>
      </c>
      <c r="AF162" s="30" t="str">
        <f>CONCATENATE(AC162,"-",AD162,"-",AE162)</f>
        <v>1965-5-8</v>
      </c>
    </row>
    <row r="163" spans="1:32" ht="17.100000000000001" hidden="1" customHeight="1" x14ac:dyDescent="0.2">
      <c r="A163" s="312" t="s">
        <v>331</v>
      </c>
      <c r="B163" s="314"/>
      <c r="C163" s="26"/>
      <c r="D163" s="26"/>
      <c r="E163" s="26"/>
      <c r="F163" s="39"/>
      <c r="G163" s="78"/>
      <c r="H163" s="26" t="s">
        <v>1349</v>
      </c>
      <c r="I163" s="26"/>
      <c r="J163" s="26"/>
      <c r="K163" s="26"/>
      <c r="L163" s="29"/>
      <c r="M163" s="10">
        <v>1506</v>
      </c>
      <c r="N163" s="30">
        <f t="shared" si="157"/>
        <v>15060</v>
      </c>
      <c r="O163" s="30">
        <f>IF(ISBLANK(G162),CONCATENATE(Kerinci!N163,RIGHT(Kerinci!O162,1)+1),Kerinci!O162)</f>
        <v>150600</v>
      </c>
      <c r="P163" s="30" t="e">
        <f>VLOOKUP(G163,dash_fungsional!$B$2:$E$28,4,FALSE)</f>
        <v>#N/A</v>
      </c>
      <c r="V163" s="30">
        <f>IF(ISNA(VLOOKUP(G163,mst_jabatanstruk!$B$2:$F$8,5,FALSE)),IF(H163="selaku KF",6,7),VLOOKUP(G163,mst_jabatanstruk!$B$2:$F$8,5,FALSE))</f>
        <v>7</v>
      </c>
      <c r="W163" s="30" t="e">
        <f>VLOOKUP(E163,mst_golongan!$B$2:$D$18,3,FALSE)</f>
        <v>#N/A</v>
      </c>
      <c r="X163" s="30" t="e">
        <f>VLOOKUP(I163,mst_pendidikan!$B$2:$F$11,5,FALSE)</f>
        <v>#N/A</v>
      </c>
    </row>
    <row r="164" spans="1:32" ht="17.100000000000001" customHeight="1" x14ac:dyDescent="0.2">
      <c r="A164" s="84">
        <v>2</v>
      </c>
      <c r="B164" s="78" t="s">
        <v>786</v>
      </c>
      <c r="C164" s="26">
        <v>340016381</v>
      </c>
      <c r="D164" s="26" t="s">
        <v>787</v>
      </c>
      <c r="E164" s="26" t="s">
        <v>165</v>
      </c>
      <c r="F164" s="39" t="s">
        <v>1363</v>
      </c>
      <c r="G164" s="85" t="s">
        <v>335</v>
      </c>
      <c r="H164" s="26" t="s">
        <v>1349</v>
      </c>
      <c r="I164" s="39" t="s">
        <v>249</v>
      </c>
      <c r="J164" s="39" t="s">
        <v>264</v>
      </c>
      <c r="K164" s="39" t="s">
        <v>330</v>
      </c>
      <c r="L164" s="86" t="s">
        <v>1491</v>
      </c>
      <c r="M164" s="10">
        <v>1506</v>
      </c>
      <c r="N164" s="30">
        <f t="shared" si="157"/>
        <v>15061</v>
      </c>
      <c r="O164" s="30" t="str">
        <f>IF(ISBLANK(G163),CONCATENATE(Kerinci!N164,RIGHT(Kerinci!O163,1)+1),Kerinci!O163)</f>
        <v>150611</v>
      </c>
      <c r="P164" s="30">
        <v>1</v>
      </c>
      <c r="V164" s="30">
        <f>IF(ISNA(VLOOKUP(G164,mst_jabatanstruk!$B$2:$F$8,5,FALSE)),IF(H164="selaku KF",6,7),VLOOKUP(G164,mst_jabatanstruk!$B$2:$F$8,5,FALSE))</f>
        <v>4</v>
      </c>
      <c r="W164" s="30">
        <f>VLOOKUP(E164,mst_golongan!$B$2:$D$18,3,FALSE)</f>
        <v>10</v>
      </c>
      <c r="X164" s="30">
        <f>VLOOKUP(I164,mst_pendidikan!$B$2:$F$11,5,FALSE)</f>
        <v>8</v>
      </c>
      <c r="Y164" s="30">
        <f t="shared" ref="Y164:Y166" si="270">YEAR(F164)</f>
        <v>2020</v>
      </c>
      <c r="Z164" s="30">
        <f t="shared" ref="Z164:Z166" si="271">MONTH(F164)</f>
        <v>4</v>
      </c>
      <c r="AA164" s="30">
        <f t="shared" ref="AA164:AA166" si="272">DAY(F164)</f>
        <v>1</v>
      </c>
      <c r="AB164" s="30" t="str">
        <f t="shared" ref="AB164:AB166" si="273">CONCATENATE(Y164,"-",Z164,"-",AA164)</f>
        <v>2020-4-1</v>
      </c>
      <c r="AC164" s="30">
        <f t="shared" ref="AC164:AC166" si="274">YEAR(L164)</f>
        <v>1975</v>
      </c>
      <c r="AD164" s="30">
        <f t="shared" ref="AD164:AD166" si="275">MONTH(L164)</f>
        <v>6</v>
      </c>
      <c r="AE164" s="30">
        <f t="shared" ref="AE164:AE166" si="276">DAY(L164)</f>
        <v>15</v>
      </c>
      <c r="AF164" s="30" t="str">
        <f t="shared" ref="AF164:AF166" si="277">CONCATENATE(AC164,"-",AD164,"-",AE164)</f>
        <v>1975-6-15</v>
      </c>
    </row>
    <row r="165" spans="1:32" ht="17.100000000000001" customHeight="1" x14ac:dyDescent="0.2">
      <c r="A165" s="84">
        <v>3</v>
      </c>
      <c r="B165" s="85" t="s">
        <v>789</v>
      </c>
      <c r="C165" s="39" t="s">
        <v>790</v>
      </c>
      <c r="D165" s="39" t="s">
        <v>791</v>
      </c>
      <c r="E165" s="39" t="s">
        <v>194</v>
      </c>
      <c r="F165" s="39" t="s">
        <v>1361</v>
      </c>
      <c r="G165" s="78" t="s">
        <v>172</v>
      </c>
      <c r="H165" s="26" t="s">
        <v>1349</v>
      </c>
      <c r="I165" s="26" t="s">
        <v>251</v>
      </c>
      <c r="J165" s="26">
        <v>2010</v>
      </c>
      <c r="K165" s="26" t="s">
        <v>330</v>
      </c>
      <c r="L165" s="94" t="s">
        <v>1492</v>
      </c>
      <c r="M165" s="10">
        <v>1506</v>
      </c>
      <c r="N165" s="30">
        <f t="shared" si="157"/>
        <v>15061</v>
      </c>
      <c r="O165" s="30" t="str">
        <f>IF(ISBLANK(G164),CONCATENATE(Kerinci!N165,RIGHT(Kerinci!O164,1)+1),Kerinci!O164)</f>
        <v>150611</v>
      </c>
      <c r="P165" s="30">
        <f>VLOOKUP(G165,dash_fungsional!$B$2:$E$28,4,FALSE)</f>
        <v>19</v>
      </c>
      <c r="V165" s="30">
        <f>IF(ISNA(VLOOKUP(G165,mst_jabatanstruk!$B$2:$F$8,5,FALSE)),IF(H165="selaku KF",6,7),VLOOKUP(G165,mst_jabatanstruk!$B$2:$F$8,5,FALSE))</f>
        <v>7</v>
      </c>
      <c r="W165" s="30">
        <f>VLOOKUP(E165,mst_golongan!$B$2:$D$18,3,FALSE)</f>
        <v>6</v>
      </c>
      <c r="X165" s="30">
        <f>VLOOKUP(I165,mst_pendidikan!$B$2:$F$11,5,FALSE)</f>
        <v>3</v>
      </c>
      <c r="Y165" s="30">
        <f t="shared" si="270"/>
        <v>2021</v>
      </c>
      <c r="Z165" s="30">
        <f t="shared" si="271"/>
        <v>10</v>
      </c>
      <c r="AA165" s="30">
        <f t="shared" si="272"/>
        <v>1</v>
      </c>
      <c r="AB165" s="30" t="str">
        <f t="shared" si="273"/>
        <v>2021-10-1</v>
      </c>
      <c r="AC165" s="30">
        <f t="shared" si="274"/>
        <v>1979</v>
      </c>
      <c r="AD165" s="30">
        <f t="shared" si="275"/>
        <v>5</v>
      </c>
      <c r="AE165" s="30">
        <f t="shared" si="276"/>
        <v>3</v>
      </c>
      <c r="AF165" s="30" t="str">
        <f t="shared" si="277"/>
        <v>1979-5-3</v>
      </c>
    </row>
    <row r="166" spans="1:32" ht="17.100000000000001" customHeight="1" x14ac:dyDescent="0.2">
      <c r="A166" s="84">
        <v>4</v>
      </c>
      <c r="B166" s="44" t="s">
        <v>793</v>
      </c>
      <c r="C166" s="26">
        <v>340053542</v>
      </c>
      <c r="D166" s="26" t="s">
        <v>794</v>
      </c>
      <c r="E166" s="26" t="s">
        <v>166</v>
      </c>
      <c r="F166" s="91" t="s">
        <v>1362</v>
      </c>
      <c r="G166" s="44" t="s">
        <v>172</v>
      </c>
      <c r="H166" s="26" t="s">
        <v>1349</v>
      </c>
      <c r="I166" s="26" t="s">
        <v>255</v>
      </c>
      <c r="J166" s="79" t="s">
        <v>381</v>
      </c>
      <c r="K166" s="26" t="s">
        <v>330</v>
      </c>
      <c r="L166" s="86" t="s">
        <v>1493</v>
      </c>
      <c r="M166" s="10">
        <v>1506</v>
      </c>
      <c r="N166" s="30">
        <f t="shared" ref="N166:N228" si="278">IF(ISBLANK(G165),N165+1,N165)</f>
        <v>15061</v>
      </c>
      <c r="O166" s="30" t="str">
        <f>IF(ISBLANK(G165),CONCATENATE(Kerinci!N166,RIGHT(Kerinci!O165,1)+1),Kerinci!O165)</f>
        <v>150611</v>
      </c>
      <c r="P166" s="30">
        <f>VLOOKUP(G166,dash_fungsional!$B$2:$E$28,4,FALSE)</f>
        <v>19</v>
      </c>
      <c r="V166" s="30">
        <f>IF(ISNA(VLOOKUP(G166,mst_jabatanstruk!$B$2:$F$8,5,FALSE)),IF(H166="selaku KF",6,7),VLOOKUP(G166,mst_jabatanstruk!$B$2:$F$8,5,FALSE))</f>
        <v>7</v>
      </c>
      <c r="W166" s="30">
        <f>VLOOKUP(E166,mst_golongan!$B$2:$D$18,3,FALSE)</f>
        <v>9</v>
      </c>
      <c r="X166" s="30">
        <f>VLOOKUP(I166,mst_pendidikan!$B$2:$F$11,5,FALSE)</f>
        <v>6</v>
      </c>
      <c r="Y166" s="30">
        <f t="shared" si="270"/>
        <v>2018</v>
      </c>
      <c r="Z166" s="30">
        <f t="shared" si="271"/>
        <v>10</v>
      </c>
      <c r="AA166" s="30">
        <f t="shared" si="272"/>
        <v>1</v>
      </c>
      <c r="AB166" s="30" t="str">
        <f t="shared" si="273"/>
        <v>2018-10-1</v>
      </c>
      <c r="AC166" s="30">
        <f t="shared" si="274"/>
        <v>1985</v>
      </c>
      <c r="AD166" s="30">
        <f t="shared" si="275"/>
        <v>5</v>
      </c>
      <c r="AE166" s="30">
        <f t="shared" si="276"/>
        <v>24</v>
      </c>
      <c r="AF166" s="30" t="str">
        <f t="shared" si="277"/>
        <v>1985-5-24</v>
      </c>
    </row>
    <row r="167" spans="1:32" ht="17.100000000000001" hidden="1" customHeight="1" x14ac:dyDescent="0.2">
      <c r="A167" s="312" t="s">
        <v>282</v>
      </c>
      <c r="B167" s="314"/>
      <c r="C167" s="26"/>
      <c r="D167" s="26"/>
      <c r="E167" s="26"/>
      <c r="F167" s="27"/>
      <c r="G167" s="78"/>
      <c r="H167" s="26" t="s">
        <v>1349</v>
      </c>
      <c r="I167" s="26"/>
      <c r="J167" s="26"/>
      <c r="K167" s="26"/>
      <c r="L167" s="29"/>
      <c r="M167" s="10">
        <v>1506</v>
      </c>
      <c r="N167" s="30">
        <f t="shared" si="278"/>
        <v>15061</v>
      </c>
      <c r="O167" s="30" t="str">
        <f>IF(ISBLANK(G166),CONCATENATE(Kerinci!N167,RIGHT(Kerinci!O166,1)+1),Kerinci!O166)</f>
        <v>150611</v>
      </c>
      <c r="P167" s="30" t="e">
        <f>VLOOKUP(G167,dash_fungsional!$B$2:$E$28,4,FALSE)</f>
        <v>#N/A</v>
      </c>
      <c r="V167" s="30">
        <f>IF(ISNA(VLOOKUP(G167,mst_jabatanstruk!$B$2:$F$8,5,FALSE)),IF(H167="selaku KF",6,7),VLOOKUP(G167,mst_jabatanstruk!$B$2:$F$8,5,FALSE))</f>
        <v>7</v>
      </c>
      <c r="W167" s="30" t="e">
        <f>VLOOKUP(E167,mst_golongan!$B$2:$D$18,3,FALSE)</f>
        <v>#N/A</v>
      </c>
      <c r="X167" s="30" t="e">
        <f>VLOOKUP(I167,mst_pendidikan!$B$2:$F$11,5,FALSE)</f>
        <v>#N/A</v>
      </c>
    </row>
    <row r="168" spans="1:32" ht="17.100000000000001" customHeight="1" x14ac:dyDescent="0.2">
      <c r="A168" s="184">
        <v>5</v>
      </c>
      <c r="B168" s="185" t="s">
        <v>796</v>
      </c>
      <c r="C168" s="186" t="s">
        <v>797</v>
      </c>
      <c r="D168" s="186" t="s">
        <v>798</v>
      </c>
      <c r="E168" s="187" t="s">
        <v>163</v>
      </c>
      <c r="F168" s="39" t="s">
        <v>1352</v>
      </c>
      <c r="G168" s="189" t="s">
        <v>178</v>
      </c>
      <c r="H168" s="26" t="s">
        <v>1348</v>
      </c>
      <c r="I168" s="187" t="s">
        <v>246</v>
      </c>
      <c r="J168" s="187">
        <v>2017</v>
      </c>
      <c r="K168" s="187" t="s">
        <v>330</v>
      </c>
      <c r="L168" s="190" t="s">
        <v>1494</v>
      </c>
      <c r="M168" s="10">
        <v>1506</v>
      </c>
      <c r="N168" s="30">
        <f t="shared" si="278"/>
        <v>15062</v>
      </c>
      <c r="O168" s="30" t="str">
        <f>IF(ISBLANK(G167),CONCATENATE(Kerinci!N168,RIGHT(Kerinci!O167,1)+1),Kerinci!O167)</f>
        <v>150622</v>
      </c>
      <c r="P168" s="30">
        <f>VLOOKUP(G168,dash_fungsional!$B$2:$E$28,4,FALSE)</f>
        <v>7</v>
      </c>
      <c r="V168" s="30">
        <f>IF(ISNA(VLOOKUP(G168,mst_jabatanstruk!$B$2:$F$8,5,FALSE)),IF(H168="selaku KF",6,7),VLOOKUP(G168,mst_jabatanstruk!$B$2:$F$8,5,FALSE))</f>
        <v>6</v>
      </c>
      <c r="W168" s="30">
        <f>VLOOKUP(E168,mst_golongan!$B$2:$D$18,3,FALSE)</f>
        <v>13</v>
      </c>
      <c r="X168" s="30">
        <f>VLOOKUP(I168,mst_pendidikan!$B$2:$F$11,5,FALSE)</f>
        <v>9</v>
      </c>
      <c r="Y168" s="30">
        <f t="shared" ref="Y168:Y169" si="279">YEAR(F168)</f>
        <v>2019</v>
      </c>
      <c r="Z168" s="30">
        <f t="shared" ref="Z168:Z169" si="280">MONTH(F168)</f>
        <v>10</v>
      </c>
      <c r="AA168" s="30">
        <f t="shared" ref="AA168:AA169" si="281">DAY(F168)</f>
        <v>1</v>
      </c>
      <c r="AB168" s="30" t="str">
        <f t="shared" ref="AB168:AB169" si="282">CONCATENATE(Y168,"-",Z168,"-",AA168)</f>
        <v>2019-10-1</v>
      </c>
      <c r="AC168" s="30">
        <f t="shared" ref="AC168:AC169" si="283">YEAR(L168)</f>
        <v>1984</v>
      </c>
      <c r="AD168" s="30">
        <f t="shared" ref="AD168:AD169" si="284">MONTH(L168)</f>
        <v>4</v>
      </c>
      <c r="AE168" s="30">
        <f t="shared" ref="AE168:AE169" si="285">DAY(L168)</f>
        <v>11</v>
      </c>
      <c r="AF168" s="30" t="str">
        <f t="shared" ref="AF168:AF169" si="286">CONCATENATE(AC168,"-",AD168,"-",AE168)</f>
        <v>1984-4-11</v>
      </c>
    </row>
    <row r="169" spans="1:32" ht="17.100000000000001" customHeight="1" x14ac:dyDescent="0.2">
      <c r="A169" s="191">
        <v>6</v>
      </c>
      <c r="B169" s="192" t="s">
        <v>800</v>
      </c>
      <c r="C169" s="124" t="s">
        <v>801</v>
      </c>
      <c r="D169" s="39" t="s">
        <v>802</v>
      </c>
      <c r="E169" s="39" t="s">
        <v>166</v>
      </c>
      <c r="F169" s="188" t="s">
        <v>1373</v>
      </c>
      <c r="G169" s="43" t="s">
        <v>179</v>
      </c>
      <c r="H169" s="26" t="s">
        <v>1349</v>
      </c>
      <c r="I169" s="26" t="s">
        <v>249</v>
      </c>
      <c r="J169" s="26">
        <v>2018</v>
      </c>
      <c r="K169" s="26" t="s">
        <v>344</v>
      </c>
      <c r="L169" s="88" t="s">
        <v>1495</v>
      </c>
      <c r="M169" s="10">
        <v>1506</v>
      </c>
      <c r="N169" s="30">
        <f t="shared" si="278"/>
        <v>15062</v>
      </c>
      <c r="O169" s="30" t="str">
        <f>IF(ISBLANK(G168),CONCATENATE(Kerinci!N169,RIGHT(Kerinci!O168,1)+1),Kerinci!O168)</f>
        <v>150622</v>
      </c>
      <c r="P169" s="30">
        <f>VLOOKUP(G169,dash_fungsional!$B$2:$E$28,4,FALSE)</f>
        <v>6</v>
      </c>
      <c r="V169" s="30">
        <f>IF(ISNA(VLOOKUP(G169,mst_jabatanstruk!$B$2:$F$8,5,FALSE)),IF(H169="selaku KF",6,7),VLOOKUP(G169,mst_jabatanstruk!$B$2:$F$8,5,FALSE))</f>
        <v>7</v>
      </c>
      <c r="W169" s="30">
        <f>VLOOKUP(E169,mst_golongan!$B$2:$D$18,3,FALSE)</f>
        <v>9</v>
      </c>
      <c r="X169" s="30">
        <f>VLOOKUP(I169,mst_pendidikan!$B$2:$F$11,5,FALSE)</f>
        <v>8</v>
      </c>
      <c r="Y169" s="30">
        <f t="shared" si="279"/>
        <v>2019</v>
      </c>
      <c r="Z169" s="30">
        <f t="shared" si="280"/>
        <v>3</v>
      </c>
      <c r="AA169" s="30">
        <f t="shared" si="281"/>
        <v>1</v>
      </c>
      <c r="AB169" s="30" t="str">
        <f t="shared" si="282"/>
        <v>2019-3-1</v>
      </c>
      <c r="AC169" s="30">
        <f t="shared" si="283"/>
        <v>1997</v>
      </c>
      <c r="AD169" s="30">
        <f t="shared" si="284"/>
        <v>3</v>
      </c>
      <c r="AE169" s="30">
        <f t="shared" si="285"/>
        <v>14</v>
      </c>
      <c r="AF169" s="30" t="str">
        <f t="shared" si="286"/>
        <v>1997-3-14</v>
      </c>
    </row>
    <row r="170" spans="1:32" ht="17.100000000000001" hidden="1" customHeight="1" x14ac:dyDescent="0.2">
      <c r="A170" s="312" t="s">
        <v>283</v>
      </c>
      <c r="B170" s="314"/>
      <c r="C170" s="26"/>
      <c r="D170" s="26"/>
      <c r="E170" s="26"/>
      <c r="F170" s="91"/>
      <c r="G170" s="78"/>
      <c r="H170" s="26" t="s">
        <v>1349</v>
      </c>
      <c r="I170" s="26"/>
      <c r="J170" s="26"/>
      <c r="K170" s="26"/>
      <c r="L170" s="29"/>
      <c r="M170" s="10">
        <v>1506</v>
      </c>
      <c r="N170" s="30">
        <f t="shared" si="278"/>
        <v>15062</v>
      </c>
      <c r="O170" s="30" t="str">
        <f>IF(ISBLANK(G169),CONCATENATE(Kerinci!N170,RIGHT(Kerinci!O169,1)+1),Kerinci!O169)</f>
        <v>150622</v>
      </c>
      <c r="P170" s="30" t="e">
        <f>VLOOKUP(G170,dash_fungsional!$B$2:$E$28,4,FALSE)</f>
        <v>#N/A</v>
      </c>
      <c r="V170" s="30">
        <f>IF(ISNA(VLOOKUP(G170,mst_jabatanstruk!$B$2:$F$8,5,FALSE)),IF(H170="selaku KF",6,7),VLOOKUP(G170,mst_jabatanstruk!$B$2:$F$8,5,FALSE))</f>
        <v>7</v>
      </c>
      <c r="W170" s="30" t="e">
        <f>VLOOKUP(E170,mst_golongan!$B$2:$D$18,3,FALSE)</f>
        <v>#N/A</v>
      </c>
      <c r="X170" s="30" t="e">
        <f>VLOOKUP(I170,mst_pendidikan!$B$2:$F$11,5,FALSE)</f>
        <v>#N/A</v>
      </c>
    </row>
    <row r="171" spans="1:32" ht="17.100000000000001" customHeight="1" x14ac:dyDescent="0.2">
      <c r="A171" s="26">
        <v>7</v>
      </c>
      <c r="B171" s="78" t="s">
        <v>804</v>
      </c>
      <c r="C171" s="26">
        <v>340016898</v>
      </c>
      <c r="D171" s="26" t="s">
        <v>805</v>
      </c>
      <c r="E171" s="26" t="s">
        <v>168</v>
      </c>
      <c r="F171" s="39" t="s">
        <v>1377</v>
      </c>
      <c r="G171" s="189" t="s">
        <v>178</v>
      </c>
      <c r="H171" s="26" t="s">
        <v>1348</v>
      </c>
      <c r="I171" s="26" t="s">
        <v>249</v>
      </c>
      <c r="J171" s="26">
        <v>2001</v>
      </c>
      <c r="K171" s="26" t="s">
        <v>330</v>
      </c>
      <c r="L171" s="29" t="s">
        <v>1496</v>
      </c>
      <c r="M171" s="10">
        <v>1506</v>
      </c>
      <c r="N171" s="30">
        <f t="shared" si="278"/>
        <v>15063</v>
      </c>
      <c r="O171" s="30" t="str">
        <f>IF(ISBLANK(G170),CONCATENATE(Kerinci!N171,RIGHT(Kerinci!O170,1)+1),Kerinci!O170)</f>
        <v>150633</v>
      </c>
      <c r="P171" s="30">
        <f>VLOOKUP(G171,dash_fungsional!$B$2:$E$28,4,FALSE)</f>
        <v>7</v>
      </c>
      <c r="V171" s="30">
        <f>IF(ISNA(VLOOKUP(G171,mst_jabatanstruk!$B$2:$F$8,5,FALSE)),IF(H171="selaku KF",6,7),VLOOKUP(G171,mst_jabatanstruk!$B$2:$F$8,5,FALSE))</f>
        <v>6</v>
      </c>
      <c r="W171" s="30">
        <f>VLOOKUP(E171,mst_golongan!$B$2:$D$18,3,FALSE)</f>
        <v>12</v>
      </c>
      <c r="X171" s="30">
        <f>VLOOKUP(I171,mst_pendidikan!$B$2:$F$11,5,FALSE)</f>
        <v>8</v>
      </c>
      <c r="Y171" s="30">
        <f t="shared" ref="Y171:Y172" si="287">YEAR(F171)</f>
        <v>2013</v>
      </c>
      <c r="Z171" s="30">
        <f t="shared" ref="Z171:Z172" si="288">MONTH(F171)</f>
        <v>4</v>
      </c>
      <c r="AA171" s="30">
        <f t="shared" ref="AA171:AA172" si="289">DAY(F171)</f>
        <v>1</v>
      </c>
      <c r="AB171" s="30" t="str">
        <f t="shared" ref="AB171:AB172" si="290">CONCATENATE(Y171,"-",Z171,"-",AA171)</f>
        <v>2013-4-1</v>
      </c>
      <c r="AC171" s="30">
        <f t="shared" ref="AC171:AC172" si="291">YEAR(L171)</f>
        <v>1973</v>
      </c>
      <c r="AD171" s="30">
        <f t="shared" ref="AD171:AD172" si="292">MONTH(L171)</f>
        <v>7</v>
      </c>
      <c r="AE171" s="30">
        <f t="shared" ref="AE171:AE172" si="293">DAY(L171)</f>
        <v>11</v>
      </c>
      <c r="AF171" s="30" t="str">
        <f t="shared" ref="AF171:AF172" si="294">CONCATENATE(AC171,"-",AD171,"-",AE171)</f>
        <v>1973-7-11</v>
      </c>
    </row>
    <row r="172" spans="1:32" ht="17.100000000000001" customHeight="1" x14ac:dyDescent="0.2">
      <c r="A172" s="193">
        <v>8</v>
      </c>
      <c r="B172" s="194" t="s">
        <v>808</v>
      </c>
      <c r="C172" s="172">
        <v>340060941</v>
      </c>
      <c r="D172" s="195" t="s">
        <v>809</v>
      </c>
      <c r="E172" s="172" t="s">
        <v>166</v>
      </c>
      <c r="F172" s="39" t="s">
        <v>1357</v>
      </c>
      <c r="G172" s="196" t="s">
        <v>172</v>
      </c>
      <c r="H172" s="26" t="s">
        <v>1349</v>
      </c>
      <c r="I172" s="26" t="s">
        <v>248</v>
      </c>
      <c r="J172" s="170" t="s">
        <v>258</v>
      </c>
      <c r="K172" s="170" t="s">
        <v>344</v>
      </c>
      <c r="L172" s="197" t="s">
        <v>1497</v>
      </c>
      <c r="M172" s="10">
        <v>1506</v>
      </c>
      <c r="N172" s="30">
        <f t="shared" si="278"/>
        <v>15063</v>
      </c>
      <c r="O172" s="30" t="str">
        <f>IF(ISBLANK(G171),CONCATENATE(Kerinci!N172,RIGHT(Kerinci!O171,1)+1),Kerinci!O171)</f>
        <v>150633</v>
      </c>
      <c r="P172" s="30">
        <f>VLOOKUP(G172,dash_fungsional!$B$2:$E$28,4,FALSE)</f>
        <v>19</v>
      </c>
      <c r="V172" s="30">
        <f>IF(ISNA(VLOOKUP(G172,mst_jabatanstruk!$B$2:$F$8,5,FALSE)),IF(H172="selaku KF",6,7),VLOOKUP(G172,mst_jabatanstruk!$B$2:$F$8,5,FALSE))</f>
        <v>7</v>
      </c>
      <c r="W172" s="30">
        <f>VLOOKUP(E172,mst_golongan!$B$2:$D$18,3,FALSE)</f>
        <v>9</v>
      </c>
      <c r="X172" s="30">
        <f>VLOOKUP(I172,mst_pendidikan!$B$2:$F$11,5,FALSE)</f>
        <v>7</v>
      </c>
      <c r="Y172" s="30">
        <f t="shared" si="287"/>
        <v>2022</v>
      </c>
      <c r="Z172" s="30">
        <f t="shared" si="288"/>
        <v>1</v>
      </c>
      <c r="AA172" s="30">
        <f t="shared" si="289"/>
        <v>1</v>
      </c>
      <c r="AB172" s="30" t="str">
        <f t="shared" si="290"/>
        <v>2022-1-1</v>
      </c>
      <c r="AC172" s="30">
        <f t="shared" si="291"/>
        <v>1999</v>
      </c>
      <c r="AD172" s="30">
        <f t="shared" si="292"/>
        <v>7</v>
      </c>
      <c r="AE172" s="30">
        <f t="shared" si="293"/>
        <v>28</v>
      </c>
      <c r="AF172" s="30" t="str">
        <f t="shared" si="294"/>
        <v>1999-7-28</v>
      </c>
    </row>
    <row r="173" spans="1:32" ht="17.100000000000001" hidden="1" customHeight="1" x14ac:dyDescent="0.2">
      <c r="A173" s="312" t="s">
        <v>284</v>
      </c>
      <c r="B173" s="314"/>
      <c r="C173" s="26"/>
      <c r="D173" s="26"/>
      <c r="E173" s="26"/>
      <c r="F173" s="169"/>
      <c r="G173" s="78"/>
      <c r="H173" s="26" t="s">
        <v>1349</v>
      </c>
      <c r="I173" s="26"/>
      <c r="J173" s="26"/>
      <c r="K173" s="26"/>
      <c r="L173" s="29"/>
      <c r="M173" s="10">
        <v>1506</v>
      </c>
      <c r="N173" s="30">
        <f t="shared" si="278"/>
        <v>15063</v>
      </c>
      <c r="O173" s="30" t="str">
        <f>IF(ISBLANK(G172),CONCATENATE(Kerinci!N173,RIGHT(Kerinci!O172,1)+1),Kerinci!O172)</f>
        <v>150633</v>
      </c>
      <c r="P173" s="30" t="e">
        <f>VLOOKUP(G173,dash_fungsional!$B$2:$E$28,4,FALSE)</f>
        <v>#N/A</v>
      </c>
      <c r="V173" s="30">
        <f>IF(ISNA(VLOOKUP(G173,mst_jabatanstruk!$B$2:$F$8,5,FALSE)),IF(H173="selaku KF",6,7),VLOOKUP(G173,mst_jabatanstruk!$B$2:$F$8,5,FALSE))</f>
        <v>7</v>
      </c>
      <c r="W173" s="30" t="e">
        <f>VLOOKUP(E173,mst_golongan!$B$2:$D$18,3,FALSE)</f>
        <v>#N/A</v>
      </c>
      <c r="X173" s="30" t="e">
        <f>VLOOKUP(I173,mst_pendidikan!$B$2:$F$11,5,FALSE)</f>
        <v>#N/A</v>
      </c>
    </row>
    <row r="174" spans="1:32" ht="17.100000000000001" customHeight="1" x14ac:dyDescent="0.2">
      <c r="A174" s="31">
        <v>9</v>
      </c>
      <c r="B174" s="24" t="s">
        <v>811</v>
      </c>
      <c r="C174" s="41">
        <v>340055852</v>
      </c>
      <c r="D174" s="33" t="s">
        <v>812</v>
      </c>
      <c r="E174" s="33" t="s">
        <v>167</v>
      </c>
      <c r="F174" s="39" t="s">
        <v>1363</v>
      </c>
      <c r="G174" s="189" t="s">
        <v>178</v>
      </c>
      <c r="H174" s="26" t="s">
        <v>1348</v>
      </c>
      <c r="I174" s="34" t="s">
        <v>246</v>
      </c>
      <c r="J174" s="34" t="s">
        <v>396</v>
      </c>
      <c r="K174" s="34" t="s">
        <v>330</v>
      </c>
      <c r="L174" s="35" t="s">
        <v>1498</v>
      </c>
      <c r="M174" s="10">
        <v>1506</v>
      </c>
      <c r="N174" s="30">
        <f t="shared" si="278"/>
        <v>15064</v>
      </c>
      <c r="O174" s="30" t="str">
        <f>IF(ISBLANK(G173),CONCATENATE(Kerinci!N174,RIGHT(Kerinci!O173,1)+1),Kerinci!O173)</f>
        <v>150644</v>
      </c>
      <c r="P174" s="30">
        <f>VLOOKUP(G174,dash_fungsional!$B$2:$E$28,4,FALSE)</f>
        <v>7</v>
      </c>
      <c r="V174" s="30">
        <f>IF(ISNA(VLOOKUP(G174,mst_jabatanstruk!$B$2:$F$8,5,FALSE)),IF(H174="selaku KF",6,7),VLOOKUP(G174,mst_jabatanstruk!$B$2:$F$8,5,FALSE))</f>
        <v>6</v>
      </c>
      <c r="W174" s="30">
        <f>VLOOKUP(E174,mst_golongan!$B$2:$D$18,3,FALSE)</f>
        <v>11</v>
      </c>
      <c r="X174" s="30">
        <f>VLOOKUP(I174,mst_pendidikan!$B$2:$F$11,5,FALSE)</f>
        <v>9</v>
      </c>
      <c r="Y174" s="30">
        <f t="shared" ref="Y174:Y175" si="295">YEAR(F174)</f>
        <v>2020</v>
      </c>
      <c r="Z174" s="30">
        <f t="shared" ref="Z174:Z175" si="296">MONTH(F174)</f>
        <v>4</v>
      </c>
      <c r="AA174" s="30">
        <f t="shared" ref="AA174:AA175" si="297">DAY(F174)</f>
        <v>1</v>
      </c>
      <c r="AB174" s="30" t="str">
        <f t="shared" ref="AB174:AB175" si="298">CONCATENATE(Y174,"-",Z174,"-",AA174)</f>
        <v>2020-4-1</v>
      </c>
      <c r="AC174" s="30">
        <f t="shared" ref="AC174:AC175" si="299">YEAR(L174)</f>
        <v>1989</v>
      </c>
      <c r="AD174" s="30">
        <f t="shared" ref="AD174:AD175" si="300">MONTH(L174)</f>
        <v>6</v>
      </c>
      <c r="AE174" s="30">
        <f t="shared" ref="AE174:AE175" si="301">DAY(L174)</f>
        <v>19</v>
      </c>
      <c r="AF174" s="30" t="str">
        <f t="shared" ref="AF174:AF175" si="302">CONCATENATE(AC174,"-",AD174,"-",AE174)</f>
        <v>1989-6-19</v>
      </c>
    </row>
    <row r="175" spans="1:32" ht="17.100000000000001" customHeight="1" x14ac:dyDescent="0.2">
      <c r="A175" s="199">
        <v>10</v>
      </c>
      <c r="B175" s="200" t="s">
        <v>814</v>
      </c>
      <c r="C175" s="26">
        <v>340059540</v>
      </c>
      <c r="D175" s="26" t="s">
        <v>815</v>
      </c>
      <c r="E175" s="26" t="s">
        <v>166</v>
      </c>
      <c r="F175" s="34" t="s">
        <v>1359</v>
      </c>
      <c r="G175" s="43" t="s">
        <v>179</v>
      </c>
      <c r="H175" s="26" t="s">
        <v>1349</v>
      </c>
      <c r="I175" s="26" t="s">
        <v>248</v>
      </c>
      <c r="J175" s="26">
        <v>2019</v>
      </c>
      <c r="K175" s="26" t="s">
        <v>344</v>
      </c>
      <c r="L175" s="29" t="s">
        <v>1499</v>
      </c>
      <c r="M175" s="10">
        <v>1506</v>
      </c>
      <c r="N175" s="30">
        <f t="shared" si="278"/>
        <v>15064</v>
      </c>
      <c r="O175" s="30" t="str">
        <f>IF(ISBLANK(G174),CONCATENATE(Kerinci!N175,RIGHT(Kerinci!O174,1)+1),Kerinci!O174)</f>
        <v>150644</v>
      </c>
      <c r="P175" s="30">
        <f>VLOOKUP(G175,dash_fungsional!$B$2:$E$28,4,FALSE)</f>
        <v>6</v>
      </c>
      <c r="V175" s="30">
        <f>IF(ISNA(VLOOKUP(G175,mst_jabatanstruk!$B$2:$F$8,5,FALSE)),IF(H175="selaku KF",6,7),VLOOKUP(G175,mst_jabatanstruk!$B$2:$F$8,5,FALSE))</f>
        <v>7</v>
      </c>
      <c r="W175" s="30">
        <f>VLOOKUP(E175,mst_golongan!$B$2:$D$18,3,FALSE)</f>
        <v>9</v>
      </c>
      <c r="X175" s="30">
        <f>VLOOKUP(I175,mst_pendidikan!$B$2:$F$11,5,FALSE)</f>
        <v>7</v>
      </c>
      <c r="Y175" s="30">
        <f t="shared" si="295"/>
        <v>2019</v>
      </c>
      <c r="Z175" s="30">
        <f t="shared" si="296"/>
        <v>12</v>
      </c>
      <c r="AA175" s="30">
        <f t="shared" si="297"/>
        <v>1</v>
      </c>
      <c r="AB175" s="30" t="str">
        <f t="shared" si="298"/>
        <v>2019-12-1</v>
      </c>
      <c r="AC175" s="30">
        <f t="shared" si="299"/>
        <v>1998</v>
      </c>
      <c r="AD175" s="30">
        <f t="shared" si="300"/>
        <v>3</v>
      </c>
      <c r="AE175" s="30">
        <f t="shared" si="301"/>
        <v>9</v>
      </c>
      <c r="AF175" s="30" t="str">
        <f t="shared" si="302"/>
        <v>1998-3-9</v>
      </c>
    </row>
    <row r="176" spans="1:32" ht="17.100000000000001" hidden="1" customHeight="1" x14ac:dyDescent="0.2">
      <c r="A176" s="20" t="s">
        <v>285</v>
      </c>
      <c r="B176" s="201"/>
      <c r="C176" s="26"/>
      <c r="D176" s="26"/>
      <c r="E176" s="26"/>
      <c r="F176" s="27"/>
      <c r="G176" s="78"/>
      <c r="H176" s="26" t="s">
        <v>1349</v>
      </c>
      <c r="I176" s="26"/>
      <c r="J176" s="26"/>
      <c r="K176" s="26"/>
      <c r="L176" s="29"/>
      <c r="M176" s="10">
        <v>1506</v>
      </c>
      <c r="N176" s="30">
        <f t="shared" si="278"/>
        <v>15064</v>
      </c>
      <c r="O176" s="30" t="str">
        <f>IF(ISBLANK(G175),CONCATENATE(Kerinci!N176,RIGHT(Kerinci!O175,1)+1),Kerinci!O175)</f>
        <v>150644</v>
      </c>
      <c r="P176" s="30" t="e">
        <f>VLOOKUP(G176,dash_fungsional!$B$2:$E$28,4,FALSE)</f>
        <v>#N/A</v>
      </c>
      <c r="V176" s="30">
        <f>IF(ISNA(VLOOKUP(G176,mst_jabatanstruk!$B$2:$F$8,5,FALSE)),IF(H176="selaku KF",6,7),VLOOKUP(G176,mst_jabatanstruk!$B$2:$F$8,5,FALSE))</f>
        <v>7</v>
      </c>
      <c r="W176" s="30" t="e">
        <f>VLOOKUP(E176,mst_golongan!$B$2:$D$18,3,FALSE)</f>
        <v>#N/A</v>
      </c>
      <c r="X176" s="30" t="e">
        <f>VLOOKUP(I176,mst_pendidikan!$B$2:$F$11,5,FALSE)</f>
        <v>#N/A</v>
      </c>
    </row>
    <row r="177" spans="1:32" ht="17.100000000000001" customHeight="1" x14ac:dyDescent="0.2">
      <c r="A177" s="202">
        <v>11</v>
      </c>
      <c r="B177" s="203" t="s">
        <v>817</v>
      </c>
      <c r="C177" s="204" t="s">
        <v>818</v>
      </c>
      <c r="D177" s="54" t="s">
        <v>819</v>
      </c>
      <c r="E177" s="54" t="s">
        <v>165</v>
      </c>
      <c r="F177" s="39" t="s">
        <v>1354</v>
      </c>
      <c r="G177" s="196" t="s">
        <v>172</v>
      </c>
      <c r="H177" s="26" t="s">
        <v>1349</v>
      </c>
      <c r="I177" s="54" t="s">
        <v>248</v>
      </c>
      <c r="J177" s="54">
        <v>2016</v>
      </c>
      <c r="K177" s="54" t="s">
        <v>330</v>
      </c>
      <c r="L177" s="57" t="s">
        <v>1500</v>
      </c>
      <c r="M177" s="10">
        <v>1506</v>
      </c>
      <c r="N177" s="30">
        <f t="shared" si="278"/>
        <v>15065</v>
      </c>
      <c r="O177" s="30" t="str">
        <f>IF(ISBLANK(G176),CONCATENATE(Kerinci!N177,RIGHT(Kerinci!O176,1)+1),Kerinci!O176)</f>
        <v>150655</v>
      </c>
      <c r="P177" s="30">
        <f>VLOOKUP(G177,dash_fungsional!$B$2:$E$28,4,FALSE)</f>
        <v>19</v>
      </c>
      <c r="V177" s="30">
        <f>IF(ISNA(VLOOKUP(G177,mst_jabatanstruk!$B$2:$F$8,5,FALSE)),IF(H177="selaku KF",6,7),VLOOKUP(G177,mst_jabatanstruk!$B$2:$F$8,5,FALSE))</f>
        <v>7</v>
      </c>
      <c r="W177" s="30">
        <f>VLOOKUP(E177,mst_golongan!$B$2:$D$18,3,FALSE)</f>
        <v>10</v>
      </c>
      <c r="X177" s="30">
        <f>VLOOKUP(I177,mst_pendidikan!$B$2:$F$11,5,FALSE)</f>
        <v>7</v>
      </c>
      <c r="Y177" s="30">
        <f t="shared" ref="Y177:Y178" si="303">YEAR(F177)</f>
        <v>2019</v>
      </c>
      <c r="Z177" s="30">
        <f t="shared" ref="Z177:Z178" si="304">MONTH(F177)</f>
        <v>4</v>
      </c>
      <c r="AA177" s="30">
        <f t="shared" ref="AA177:AA178" si="305">DAY(F177)</f>
        <v>1</v>
      </c>
      <c r="AB177" s="30" t="str">
        <f t="shared" ref="AB177:AB178" si="306">CONCATENATE(Y177,"-",Z177,"-",AA177)</f>
        <v>2019-4-1</v>
      </c>
      <c r="AC177" s="30">
        <f t="shared" ref="AC177:AC178" si="307">YEAR(L177)</f>
        <v>1995</v>
      </c>
      <c r="AD177" s="30">
        <f t="shared" ref="AD177:AD178" si="308">MONTH(L177)</f>
        <v>3</v>
      </c>
      <c r="AE177" s="30">
        <f t="shared" ref="AE177:AE178" si="309">DAY(L177)</f>
        <v>6</v>
      </c>
      <c r="AF177" s="30" t="str">
        <f t="shared" ref="AF177:AF178" si="310">CONCATENATE(AC177,"-",AD177,"-",AE177)</f>
        <v>1995-3-6</v>
      </c>
    </row>
    <row r="178" spans="1:32" ht="17.100000000000001" customHeight="1" x14ac:dyDescent="0.2">
      <c r="A178" s="199">
        <v>12</v>
      </c>
      <c r="B178" s="200" t="s">
        <v>821</v>
      </c>
      <c r="C178" s="26">
        <v>340059997</v>
      </c>
      <c r="D178" s="26" t="s">
        <v>822</v>
      </c>
      <c r="E178" s="26" t="s">
        <v>166</v>
      </c>
      <c r="F178" s="55" t="s">
        <v>1356</v>
      </c>
      <c r="G178" s="43" t="s">
        <v>179</v>
      </c>
      <c r="H178" s="26" t="s">
        <v>1349</v>
      </c>
      <c r="I178" s="26" t="s">
        <v>248</v>
      </c>
      <c r="J178" s="26">
        <v>2020</v>
      </c>
      <c r="K178" s="26" t="s">
        <v>344</v>
      </c>
      <c r="L178" s="29" t="s">
        <v>1501</v>
      </c>
      <c r="M178" s="10">
        <v>1506</v>
      </c>
      <c r="N178" s="30">
        <f t="shared" si="278"/>
        <v>15065</v>
      </c>
      <c r="O178" s="30" t="str">
        <f>IF(ISBLANK(G177),CONCATENATE(Kerinci!N178,RIGHT(Kerinci!O177,1)+1),Kerinci!O177)</f>
        <v>150655</v>
      </c>
      <c r="P178" s="30">
        <f>VLOOKUP(G178,dash_fungsional!$B$2:$E$28,4,FALSE)</f>
        <v>6</v>
      </c>
      <c r="V178" s="30">
        <f>IF(ISNA(VLOOKUP(G178,mst_jabatanstruk!$B$2:$F$8,5,FALSE)),IF(H178="selaku KF",6,7),VLOOKUP(G178,mst_jabatanstruk!$B$2:$F$8,5,FALSE))</f>
        <v>7</v>
      </c>
      <c r="W178" s="30">
        <f>VLOOKUP(E178,mst_golongan!$B$2:$D$18,3,FALSE)</f>
        <v>9</v>
      </c>
      <c r="X178" s="30">
        <f>VLOOKUP(I178,mst_pendidikan!$B$2:$F$11,5,FALSE)</f>
        <v>7</v>
      </c>
      <c r="Y178" s="30">
        <f t="shared" si="303"/>
        <v>2021</v>
      </c>
      <c r="Z178" s="30">
        <f t="shared" si="304"/>
        <v>4</v>
      </c>
      <c r="AA178" s="30">
        <f t="shared" si="305"/>
        <v>1</v>
      </c>
      <c r="AB178" s="30" t="str">
        <f t="shared" si="306"/>
        <v>2021-4-1</v>
      </c>
      <c r="AC178" s="30">
        <f t="shared" si="307"/>
        <v>1998</v>
      </c>
      <c r="AD178" s="30">
        <f t="shared" si="308"/>
        <v>3</v>
      </c>
      <c r="AE178" s="30">
        <f t="shared" si="309"/>
        <v>13</v>
      </c>
      <c r="AF178" s="30" t="str">
        <f t="shared" si="310"/>
        <v>1998-3-13</v>
      </c>
    </row>
    <row r="179" spans="1:32" ht="17.100000000000001" hidden="1" customHeight="1" x14ac:dyDescent="0.2">
      <c r="A179" s="312" t="s">
        <v>388</v>
      </c>
      <c r="B179" s="314"/>
      <c r="C179" s="26"/>
      <c r="D179" s="26"/>
      <c r="E179" s="26"/>
      <c r="F179" s="27"/>
      <c r="G179" s="78"/>
      <c r="H179" s="26" t="s">
        <v>1349</v>
      </c>
      <c r="I179" s="26"/>
      <c r="J179" s="26"/>
      <c r="K179" s="26"/>
      <c r="L179" s="29"/>
      <c r="M179" s="10">
        <v>1506</v>
      </c>
      <c r="N179" s="30">
        <f t="shared" si="278"/>
        <v>15065</v>
      </c>
      <c r="O179" s="30" t="str">
        <f>IF(ISBLANK(G178),CONCATENATE(Kerinci!N179,RIGHT(Kerinci!O178,1)+1),Kerinci!O178)</f>
        <v>150655</v>
      </c>
      <c r="P179" s="30" t="e">
        <f>VLOOKUP(G179,dash_fungsional!$B$2:$E$28,4,FALSE)</f>
        <v>#N/A</v>
      </c>
      <c r="V179" s="30">
        <f>IF(ISNA(VLOOKUP(G179,mst_jabatanstruk!$B$2:$F$8,5,FALSE)),IF(H179="selaku KF",6,7),VLOOKUP(G179,mst_jabatanstruk!$B$2:$F$8,5,FALSE))</f>
        <v>7</v>
      </c>
      <c r="W179" s="30" t="e">
        <f>VLOOKUP(E179,mst_golongan!$B$2:$D$18,3,FALSE)</f>
        <v>#N/A</v>
      </c>
      <c r="X179" s="30" t="e">
        <f>VLOOKUP(I179,mst_pendidikan!$B$2:$F$11,5,FALSE)</f>
        <v>#N/A</v>
      </c>
    </row>
    <row r="180" spans="1:32" ht="17.100000000000001" customHeight="1" x14ac:dyDescent="0.2">
      <c r="A180" s="205">
        <v>13</v>
      </c>
      <c r="B180" s="165" t="s">
        <v>824</v>
      </c>
      <c r="C180" s="154">
        <v>340020058</v>
      </c>
      <c r="D180" s="154" t="s">
        <v>825</v>
      </c>
      <c r="E180" s="154" t="s">
        <v>163</v>
      </c>
      <c r="F180" s="39" t="s">
        <v>1364</v>
      </c>
      <c r="G180" s="155" t="s">
        <v>232</v>
      </c>
      <c r="H180" s="26" t="s">
        <v>1348</v>
      </c>
      <c r="I180" s="128" t="s">
        <v>246</v>
      </c>
      <c r="J180" s="128" t="s">
        <v>262</v>
      </c>
      <c r="K180" s="128" t="s">
        <v>330</v>
      </c>
      <c r="L180" s="129" t="s">
        <v>1502</v>
      </c>
      <c r="M180" s="10">
        <v>1506</v>
      </c>
      <c r="N180" s="30">
        <f t="shared" si="278"/>
        <v>15066</v>
      </c>
      <c r="O180" s="30" t="str">
        <f>IF(ISBLANK(G179),CONCATENATE(Kerinci!N180,RIGHT(Kerinci!O179,1)+1),Kerinci!O179)</f>
        <v>150666</v>
      </c>
      <c r="P180" s="30">
        <f>VLOOKUP(G180,dash_fungsional!$B$2:$E$28,4,FALSE)</f>
        <v>15</v>
      </c>
      <c r="V180" s="30">
        <f>IF(ISNA(VLOOKUP(G180,mst_jabatanstruk!$B$2:$F$8,5,FALSE)),IF(H180="selaku KF",6,7),VLOOKUP(G180,mst_jabatanstruk!$B$2:$F$8,5,FALSE))</f>
        <v>6</v>
      </c>
      <c r="W180" s="30">
        <f>VLOOKUP(E180,mst_golongan!$B$2:$D$18,3,FALSE)</f>
        <v>13</v>
      </c>
      <c r="X180" s="30">
        <f>VLOOKUP(I180,mst_pendidikan!$B$2:$F$11,5,FALSE)</f>
        <v>9</v>
      </c>
      <c r="Y180" s="30">
        <f t="shared" ref="Y180:Y181" si="311">YEAR(F180)</f>
        <v>2022</v>
      </c>
      <c r="Z180" s="30">
        <f t="shared" ref="Z180:Z181" si="312">MONTH(F180)</f>
        <v>4</v>
      </c>
      <c r="AA180" s="30">
        <f t="shared" ref="AA180:AA181" si="313">DAY(F180)</f>
        <v>1</v>
      </c>
      <c r="AB180" s="30" t="str">
        <f t="shared" ref="AB180:AB181" si="314">CONCATENATE(Y180,"-",Z180,"-",AA180)</f>
        <v>2022-4-1</v>
      </c>
      <c r="AC180" s="30">
        <f t="shared" ref="AC180:AC181" si="315">YEAR(L180)</f>
        <v>1984</v>
      </c>
      <c r="AD180" s="30">
        <f t="shared" ref="AD180:AD181" si="316">MONTH(L180)</f>
        <v>3</v>
      </c>
      <c r="AE180" s="30">
        <f t="shared" ref="AE180:AE181" si="317">DAY(L180)</f>
        <v>28</v>
      </c>
      <c r="AF180" s="30" t="str">
        <f t="shared" ref="AF180:AF181" si="318">CONCATENATE(AC180,"-",AD180,"-",AE180)</f>
        <v>1984-3-28</v>
      </c>
    </row>
    <row r="181" spans="1:32" ht="17.100000000000001" customHeight="1" x14ac:dyDescent="0.2">
      <c r="A181" s="84">
        <v>14</v>
      </c>
      <c r="B181" s="78" t="s">
        <v>827</v>
      </c>
      <c r="C181" s="26">
        <v>340017523</v>
      </c>
      <c r="D181" s="26" t="s">
        <v>828</v>
      </c>
      <c r="E181" s="26" t="s">
        <v>166</v>
      </c>
      <c r="F181" s="128" t="s">
        <v>1356</v>
      </c>
      <c r="G181" s="78" t="s">
        <v>172</v>
      </c>
      <c r="H181" s="26" t="s">
        <v>1349</v>
      </c>
      <c r="I181" s="26" t="s">
        <v>251</v>
      </c>
      <c r="J181" s="26">
        <v>2001</v>
      </c>
      <c r="K181" s="26" t="s">
        <v>330</v>
      </c>
      <c r="L181" s="29" t="s">
        <v>1503</v>
      </c>
      <c r="M181" s="10">
        <v>1506</v>
      </c>
      <c r="N181" s="30">
        <f t="shared" si="278"/>
        <v>15066</v>
      </c>
      <c r="O181" s="30" t="str">
        <f>IF(ISBLANK(G180),CONCATENATE(Kerinci!N181,RIGHT(Kerinci!O180,1)+1),Kerinci!O180)</f>
        <v>150666</v>
      </c>
      <c r="P181" s="30">
        <f>VLOOKUP(G181,dash_fungsional!$B$2:$E$28,4,FALSE)</f>
        <v>19</v>
      </c>
      <c r="V181" s="30">
        <f>IF(ISNA(VLOOKUP(G181,mst_jabatanstruk!$B$2:$F$8,5,FALSE)),IF(H181="selaku KF",6,7),VLOOKUP(G181,mst_jabatanstruk!$B$2:$F$8,5,FALSE))</f>
        <v>7</v>
      </c>
      <c r="W181" s="30">
        <f>VLOOKUP(E181,mst_golongan!$B$2:$D$18,3,FALSE)</f>
        <v>9</v>
      </c>
      <c r="X181" s="30">
        <f>VLOOKUP(I181,mst_pendidikan!$B$2:$F$11,5,FALSE)</f>
        <v>3</v>
      </c>
      <c r="Y181" s="30">
        <f t="shared" si="311"/>
        <v>2021</v>
      </c>
      <c r="Z181" s="30">
        <f t="shared" si="312"/>
        <v>4</v>
      </c>
      <c r="AA181" s="30">
        <f t="shared" si="313"/>
        <v>1</v>
      </c>
      <c r="AB181" s="30" t="str">
        <f t="shared" si="314"/>
        <v>2021-4-1</v>
      </c>
      <c r="AC181" s="30">
        <f t="shared" si="315"/>
        <v>1981</v>
      </c>
      <c r="AD181" s="30">
        <f t="shared" si="316"/>
        <v>11</v>
      </c>
      <c r="AE181" s="30">
        <f t="shared" si="317"/>
        <v>26</v>
      </c>
      <c r="AF181" s="30" t="str">
        <f t="shared" si="318"/>
        <v>1981-11-26</v>
      </c>
    </row>
    <row r="182" spans="1:32" ht="17.100000000000001" hidden="1" customHeight="1" x14ac:dyDescent="0.2">
      <c r="A182" s="312" t="s">
        <v>397</v>
      </c>
      <c r="B182" s="314"/>
      <c r="C182" s="26"/>
      <c r="D182" s="26"/>
      <c r="E182" s="26"/>
      <c r="F182" s="27"/>
      <c r="G182" s="78"/>
      <c r="H182" s="26" t="s">
        <v>1349</v>
      </c>
      <c r="I182" s="26"/>
      <c r="J182" s="26"/>
      <c r="K182" s="26"/>
      <c r="L182" s="29"/>
      <c r="M182" s="10">
        <v>1506</v>
      </c>
      <c r="N182" s="30">
        <f t="shared" si="278"/>
        <v>15066</v>
      </c>
      <c r="O182" s="30" t="str">
        <f>IF(ISBLANK(G181),CONCATENATE(Kerinci!N182,RIGHT(Kerinci!O181,1)+1),Kerinci!O181)</f>
        <v>150666</v>
      </c>
      <c r="P182" s="30" t="e">
        <f>VLOOKUP(G182,dash_fungsional!$B$2:$E$28,4,FALSE)</f>
        <v>#N/A</v>
      </c>
      <c r="V182" s="30">
        <f>IF(ISNA(VLOOKUP(G182,mst_jabatanstruk!$B$2:$F$8,5,FALSE)),IF(H182="selaku KF",6,7),VLOOKUP(G182,mst_jabatanstruk!$B$2:$F$8,5,FALSE))</f>
        <v>7</v>
      </c>
      <c r="W182" s="30" t="e">
        <f>VLOOKUP(E182,mst_golongan!$B$2:$D$18,3,FALSE)</f>
        <v>#N/A</v>
      </c>
      <c r="X182" s="30" t="e">
        <f>VLOOKUP(I182,mst_pendidikan!$B$2:$F$11,5,FALSE)</f>
        <v>#N/A</v>
      </c>
    </row>
    <row r="183" spans="1:32" ht="17.100000000000001" customHeight="1" x14ac:dyDescent="0.2">
      <c r="A183" s="84">
        <v>15</v>
      </c>
      <c r="B183" s="44" t="s">
        <v>830</v>
      </c>
      <c r="C183" s="206" t="s">
        <v>831</v>
      </c>
      <c r="D183" s="39" t="s">
        <v>832</v>
      </c>
      <c r="E183" s="39" t="s">
        <v>165</v>
      </c>
      <c r="F183" s="39" t="s">
        <v>1356</v>
      </c>
      <c r="G183" s="43" t="s">
        <v>179</v>
      </c>
      <c r="H183" s="26" t="s">
        <v>833</v>
      </c>
      <c r="I183" s="26" t="s">
        <v>249</v>
      </c>
      <c r="J183" s="79">
        <v>2017</v>
      </c>
      <c r="K183" s="26" t="s">
        <v>330</v>
      </c>
      <c r="L183" s="94" t="s">
        <v>1504</v>
      </c>
      <c r="M183" s="10">
        <v>1506</v>
      </c>
      <c r="N183" s="30">
        <f t="shared" si="278"/>
        <v>15067</v>
      </c>
      <c r="O183" s="30" t="str">
        <f>IF(ISBLANK(G182),CONCATENATE(Kerinci!N183,RIGHT(Kerinci!O182,1)+1),Kerinci!O182)</f>
        <v>150677</v>
      </c>
      <c r="P183" s="30">
        <f>VLOOKUP(G183,dash_fungsional!$B$2:$E$28,4,FALSE)</f>
        <v>6</v>
      </c>
      <c r="V183" s="30">
        <f>IF(ISNA(VLOOKUP(G183,mst_jabatanstruk!$B$2:$F$8,5,FALSE)),IF(H183="selaku KF",6,7),VLOOKUP(G183,mst_jabatanstruk!$B$2:$F$8,5,FALSE))</f>
        <v>7</v>
      </c>
      <c r="W183" s="30">
        <f>VLOOKUP(E183,mst_golongan!$B$2:$D$18,3,FALSE)</f>
        <v>10</v>
      </c>
      <c r="X183" s="30">
        <f>VLOOKUP(I183,mst_pendidikan!$B$2:$F$11,5,FALSE)</f>
        <v>8</v>
      </c>
      <c r="Y183" s="30">
        <f t="shared" ref="Y183:Y192" si="319">YEAR(F183)</f>
        <v>2021</v>
      </c>
      <c r="Z183" s="30">
        <f t="shared" ref="Z183:Z192" si="320">MONTH(F183)</f>
        <v>4</v>
      </c>
      <c r="AA183" s="30">
        <f t="shared" ref="AA183:AA192" si="321">DAY(F183)</f>
        <v>1</v>
      </c>
      <c r="AB183" s="30" t="str">
        <f t="shared" ref="AB183:AB192" si="322">CONCATENATE(Y183,"-",Z183,"-",AA183)</f>
        <v>2021-4-1</v>
      </c>
      <c r="AC183" s="30">
        <f t="shared" ref="AC183:AC192" si="323">YEAR(L183)</f>
        <v>1985</v>
      </c>
      <c r="AD183" s="30">
        <f t="shared" ref="AD183:AD192" si="324">MONTH(L183)</f>
        <v>11</v>
      </c>
      <c r="AE183" s="30">
        <f t="shared" ref="AE183:AE192" si="325">DAY(L183)</f>
        <v>23</v>
      </c>
      <c r="AF183" s="30" t="str">
        <f t="shared" ref="AF183:AF192" si="326">CONCATENATE(AC183,"-",AD183,"-",AE183)</f>
        <v>1985-11-23</v>
      </c>
    </row>
    <row r="184" spans="1:32" ht="17.100000000000001" customHeight="1" x14ac:dyDescent="0.2">
      <c r="A184" s="84">
        <v>16</v>
      </c>
      <c r="B184" s="44" t="s">
        <v>835</v>
      </c>
      <c r="C184" s="39" t="s">
        <v>836</v>
      </c>
      <c r="D184" s="39" t="s">
        <v>837</v>
      </c>
      <c r="E184" s="39" t="s">
        <v>194</v>
      </c>
      <c r="F184" s="91" t="s">
        <v>1352</v>
      </c>
      <c r="G184" s="78" t="s">
        <v>838</v>
      </c>
      <c r="H184" s="26" t="s">
        <v>838</v>
      </c>
      <c r="I184" s="26" t="s">
        <v>251</v>
      </c>
      <c r="J184" s="26">
        <v>1997</v>
      </c>
      <c r="K184" s="26" t="s">
        <v>330</v>
      </c>
      <c r="L184" s="94" t="s">
        <v>1505</v>
      </c>
      <c r="M184" s="10">
        <v>1506</v>
      </c>
      <c r="N184" s="30">
        <f t="shared" si="278"/>
        <v>15067</v>
      </c>
      <c r="O184" s="30" t="str">
        <f>IF(ISBLANK(G183),CONCATENATE(Kerinci!N184,RIGHT(Kerinci!O183,1)+1),Kerinci!O183)</f>
        <v>150677</v>
      </c>
      <c r="P184" s="30">
        <v>30</v>
      </c>
      <c r="V184" s="30">
        <f>IF(ISNA(VLOOKUP(G184,mst_jabatanstruk!$B$2:$F$8,5,FALSE)),IF(H184="selaku KF",6,7),VLOOKUP(G184,mst_jabatanstruk!$B$2:$F$8,5,FALSE))</f>
        <v>7</v>
      </c>
      <c r="W184" s="30">
        <f>VLOOKUP(E184,mst_golongan!$B$2:$D$18,3,FALSE)</f>
        <v>6</v>
      </c>
      <c r="X184" s="30">
        <f>VLOOKUP(I184,mst_pendidikan!$B$2:$F$11,5,FALSE)</f>
        <v>3</v>
      </c>
      <c r="Y184" s="30">
        <f t="shared" si="319"/>
        <v>2019</v>
      </c>
      <c r="Z184" s="30">
        <f t="shared" si="320"/>
        <v>10</v>
      </c>
      <c r="AA184" s="30">
        <f t="shared" si="321"/>
        <v>1</v>
      </c>
      <c r="AB184" s="30" t="str">
        <f t="shared" si="322"/>
        <v>2019-10-1</v>
      </c>
      <c r="AC184" s="30">
        <f t="shared" si="323"/>
        <v>1977</v>
      </c>
      <c r="AD184" s="30">
        <f t="shared" si="324"/>
        <v>7</v>
      </c>
      <c r="AE184" s="30">
        <f t="shared" si="325"/>
        <v>6</v>
      </c>
      <c r="AF184" s="30" t="str">
        <f t="shared" si="326"/>
        <v>1977-7-6</v>
      </c>
    </row>
    <row r="185" spans="1:32" ht="17.100000000000001" customHeight="1" x14ac:dyDescent="0.2">
      <c r="A185" s="84">
        <v>17</v>
      </c>
      <c r="B185" s="24" t="s">
        <v>840</v>
      </c>
      <c r="C185" s="26">
        <v>340019350</v>
      </c>
      <c r="D185" s="26" t="s">
        <v>841</v>
      </c>
      <c r="E185" s="26" t="s">
        <v>197</v>
      </c>
      <c r="F185" s="91" t="s">
        <v>1354</v>
      </c>
      <c r="G185" s="28" t="s">
        <v>842</v>
      </c>
      <c r="H185" s="26" t="s">
        <v>842</v>
      </c>
      <c r="I185" s="26" t="s">
        <v>251</v>
      </c>
      <c r="J185" s="26">
        <v>2002</v>
      </c>
      <c r="K185" s="26" t="s">
        <v>344</v>
      </c>
      <c r="L185" s="29" t="s">
        <v>1506</v>
      </c>
      <c r="M185" s="10">
        <v>1506</v>
      </c>
      <c r="N185" s="30">
        <f t="shared" si="278"/>
        <v>15067</v>
      </c>
      <c r="O185" s="30" t="str">
        <f>IF(ISBLANK(G184),CONCATENATE(Kerinci!N185,RIGHT(Kerinci!O184,1)+1),Kerinci!O184)</f>
        <v>150677</v>
      </c>
      <c r="P185" s="30">
        <v>30</v>
      </c>
      <c r="V185" s="30">
        <f>IF(ISNA(VLOOKUP(G185,mst_jabatanstruk!$B$2:$F$8,5,FALSE)),IF(H185="selaku KF",6,7),VLOOKUP(G185,mst_jabatanstruk!$B$2:$F$8,5,FALSE))</f>
        <v>7</v>
      </c>
      <c r="W185" s="30">
        <f>VLOOKUP(E185,mst_golongan!$B$2:$D$18,3,FALSE)</f>
        <v>8</v>
      </c>
      <c r="X185" s="30">
        <f>VLOOKUP(I185,mst_pendidikan!$B$2:$F$11,5,FALSE)</f>
        <v>3</v>
      </c>
      <c r="Y185" s="30">
        <f t="shared" si="319"/>
        <v>2019</v>
      </c>
      <c r="Z185" s="30">
        <f t="shared" si="320"/>
        <v>4</v>
      </c>
      <c r="AA185" s="30">
        <f t="shared" si="321"/>
        <v>1</v>
      </c>
      <c r="AB185" s="30" t="str">
        <f t="shared" si="322"/>
        <v>2019-4-1</v>
      </c>
      <c r="AC185" s="30">
        <f t="shared" si="323"/>
        <v>1983</v>
      </c>
      <c r="AD185" s="30">
        <f t="shared" si="324"/>
        <v>6</v>
      </c>
      <c r="AE185" s="30">
        <f t="shared" si="325"/>
        <v>20</v>
      </c>
      <c r="AF185" s="30" t="str">
        <f t="shared" si="326"/>
        <v>1983-6-20</v>
      </c>
    </row>
    <row r="186" spans="1:32" ht="17.100000000000001" customHeight="1" x14ac:dyDescent="0.2">
      <c r="A186" s="84">
        <v>18</v>
      </c>
      <c r="B186" s="44" t="s">
        <v>844</v>
      </c>
      <c r="C186" s="26">
        <v>340017149</v>
      </c>
      <c r="D186" s="26" t="s">
        <v>845</v>
      </c>
      <c r="E186" s="26" t="s">
        <v>165</v>
      </c>
      <c r="F186" s="39" t="s">
        <v>1352</v>
      </c>
      <c r="G186" s="43" t="s">
        <v>180</v>
      </c>
      <c r="H186" s="26" t="s">
        <v>846</v>
      </c>
      <c r="I186" s="26" t="s">
        <v>249</v>
      </c>
      <c r="J186" s="26">
        <v>2021</v>
      </c>
      <c r="K186" s="26" t="s">
        <v>330</v>
      </c>
      <c r="L186" s="29" t="s">
        <v>1507</v>
      </c>
      <c r="M186" s="10">
        <v>1506</v>
      </c>
      <c r="N186" s="30">
        <f t="shared" si="278"/>
        <v>15067</v>
      </c>
      <c r="O186" s="30" t="str">
        <f>IF(ISBLANK(G185),CONCATENATE(Kerinci!N186,RIGHT(Kerinci!O185,1)+1),Kerinci!O185)</f>
        <v>150677</v>
      </c>
      <c r="P186" s="30">
        <f>VLOOKUP(G186,dash_fungsional!$B$2:$E$28,4,FALSE)</f>
        <v>4</v>
      </c>
      <c r="V186" s="30">
        <f>IF(ISNA(VLOOKUP(G186,mst_jabatanstruk!$B$2:$F$8,5,FALSE)),IF(H186="selaku KF",6,7),VLOOKUP(G186,mst_jabatanstruk!$B$2:$F$8,5,FALSE))</f>
        <v>7</v>
      </c>
      <c r="W186" s="30">
        <f>VLOOKUP(E186,mst_golongan!$B$2:$D$18,3,FALSE)</f>
        <v>10</v>
      </c>
      <c r="X186" s="30">
        <f>VLOOKUP(I186,mst_pendidikan!$B$2:$F$11,5,FALSE)</f>
        <v>8</v>
      </c>
      <c r="Y186" s="30">
        <f t="shared" si="319"/>
        <v>2019</v>
      </c>
      <c r="Z186" s="30">
        <f t="shared" si="320"/>
        <v>10</v>
      </c>
      <c r="AA186" s="30">
        <f t="shared" si="321"/>
        <v>1</v>
      </c>
      <c r="AB186" s="30" t="str">
        <f t="shared" si="322"/>
        <v>2019-10-1</v>
      </c>
      <c r="AC186" s="30">
        <f t="shared" si="323"/>
        <v>1981</v>
      </c>
      <c r="AD186" s="30">
        <f t="shared" si="324"/>
        <v>3</v>
      </c>
      <c r="AE186" s="30">
        <f t="shared" si="325"/>
        <v>3</v>
      </c>
      <c r="AF186" s="30" t="str">
        <f t="shared" si="326"/>
        <v>1981-3-3</v>
      </c>
    </row>
    <row r="187" spans="1:32" ht="17.100000000000001" customHeight="1" x14ac:dyDescent="0.2">
      <c r="A187" s="84">
        <v>19</v>
      </c>
      <c r="B187" s="44" t="s">
        <v>848</v>
      </c>
      <c r="C187" s="39" t="s">
        <v>849</v>
      </c>
      <c r="D187" s="39" t="s">
        <v>850</v>
      </c>
      <c r="E187" s="39" t="s">
        <v>194</v>
      </c>
      <c r="F187" s="27" t="s">
        <v>1352</v>
      </c>
      <c r="G187" s="78" t="s">
        <v>851</v>
      </c>
      <c r="H187" s="26" t="s">
        <v>851</v>
      </c>
      <c r="I187" s="26" t="s">
        <v>251</v>
      </c>
      <c r="J187" s="26">
        <v>2005</v>
      </c>
      <c r="K187" s="26" t="s">
        <v>330</v>
      </c>
      <c r="L187" s="96" t="s">
        <v>1508</v>
      </c>
      <c r="M187" s="10">
        <v>1506</v>
      </c>
      <c r="N187" s="30">
        <f t="shared" si="278"/>
        <v>15067</v>
      </c>
      <c r="O187" s="30" t="str">
        <f>IF(ISBLANK(G186),CONCATENATE(Kerinci!N187,RIGHT(Kerinci!O186,1)+1),Kerinci!O186)</f>
        <v>150677</v>
      </c>
      <c r="P187" s="30">
        <v>30</v>
      </c>
      <c r="V187" s="30">
        <f>IF(ISNA(VLOOKUP(G187,mst_jabatanstruk!$B$2:$F$8,5,FALSE)),IF(H187="selaku KF",6,7),VLOOKUP(G187,mst_jabatanstruk!$B$2:$F$8,5,FALSE))</f>
        <v>7</v>
      </c>
      <c r="W187" s="30">
        <f>VLOOKUP(E187,mst_golongan!$B$2:$D$18,3,FALSE)</f>
        <v>6</v>
      </c>
      <c r="X187" s="30">
        <f>VLOOKUP(I187,mst_pendidikan!$B$2:$F$11,5,FALSE)</f>
        <v>3</v>
      </c>
      <c r="Y187" s="30">
        <f t="shared" si="319"/>
        <v>2019</v>
      </c>
      <c r="Z187" s="30">
        <f t="shared" si="320"/>
        <v>10</v>
      </c>
      <c r="AA187" s="30">
        <f t="shared" si="321"/>
        <v>1</v>
      </c>
      <c r="AB187" s="30" t="str">
        <f t="shared" si="322"/>
        <v>2019-10-1</v>
      </c>
      <c r="AC187" s="30">
        <f t="shared" si="323"/>
        <v>1972</v>
      </c>
      <c r="AD187" s="30">
        <f t="shared" si="324"/>
        <v>9</v>
      </c>
      <c r="AE187" s="30">
        <f t="shared" si="325"/>
        <v>29</v>
      </c>
      <c r="AF187" s="30" t="str">
        <f t="shared" si="326"/>
        <v>1972-9-29</v>
      </c>
    </row>
    <row r="188" spans="1:32" ht="17.100000000000001" customHeight="1" x14ac:dyDescent="0.2">
      <c r="A188" s="84">
        <v>20</v>
      </c>
      <c r="B188" s="24" t="s">
        <v>853</v>
      </c>
      <c r="C188" s="26">
        <v>340016915</v>
      </c>
      <c r="D188" s="26" t="s">
        <v>854</v>
      </c>
      <c r="E188" s="26" t="s">
        <v>165</v>
      </c>
      <c r="F188" s="91" t="s">
        <v>1376</v>
      </c>
      <c r="G188" s="85" t="s">
        <v>855</v>
      </c>
      <c r="H188" s="26" t="s">
        <v>855</v>
      </c>
      <c r="I188" s="26" t="s">
        <v>249</v>
      </c>
      <c r="J188" s="26">
        <v>2010</v>
      </c>
      <c r="K188" s="26" t="s">
        <v>330</v>
      </c>
      <c r="L188" s="29" t="s">
        <v>1509</v>
      </c>
      <c r="M188" s="10">
        <v>1506</v>
      </c>
      <c r="N188" s="30">
        <f t="shared" si="278"/>
        <v>15067</v>
      </c>
      <c r="O188" s="30" t="str">
        <f>IF(ISBLANK(G187),CONCATENATE(Kerinci!N188,RIGHT(Kerinci!O187,1)+1),Kerinci!O187)</f>
        <v>150677</v>
      </c>
      <c r="P188" s="30">
        <v>30</v>
      </c>
      <c r="V188" s="30">
        <f>IF(ISNA(VLOOKUP(G188,mst_jabatanstruk!$B$2:$F$8,5,FALSE)),IF(H188="selaku KF",6,7),VLOOKUP(G188,mst_jabatanstruk!$B$2:$F$8,5,FALSE))</f>
        <v>7</v>
      </c>
      <c r="W188" s="30">
        <f>VLOOKUP(E188,mst_golongan!$B$2:$D$18,3,FALSE)</f>
        <v>10</v>
      </c>
      <c r="X188" s="30">
        <f>VLOOKUP(I188,mst_pendidikan!$B$2:$F$11,5,FALSE)</f>
        <v>8</v>
      </c>
      <c r="Y188" s="30">
        <f t="shared" si="319"/>
        <v>2016</v>
      </c>
      <c r="Z188" s="30">
        <f t="shared" si="320"/>
        <v>4</v>
      </c>
      <c r="AA188" s="30">
        <f t="shared" si="321"/>
        <v>1</v>
      </c>
      <c r="AB188" s="30" t="str">
        <f t="shared" si="322"/>
        <v>2016-4-1</v>
      </c>
      <c r="AC188" s="30">
        <f t="shared" si="323"/>
        <v>1969</v>
      </c>
      <c r="AD188" s="30">
        <f t="shared" si="324"/>
        <v>8</v>
      </c>
      <c r="AE188" s="30">
        <f t="shared" si="325"/>
        <v>3</v>
      </c>
      <c r="AF188" s="30" t="str">
        <f t="shared" si="326"/>
        <v>1969-8-3</v>
      </c>
    </row>
    <row r="189" spans="1:32" ht="17.100000000000001" customHeight="1" x14ac:dyDescent="0.2">
      <c r="A189" s="84">
        <v>21</v>
      </c>
      <c r="B189" s="44" t="s">
        <v>857</v>
      </c>
      <c r="C189" s="39" t="s">
        <v>858</v>
      </c>
      <c r="D189" s="39" t="s">
        <v>859</v>
      </c>
      <c r="E189" s="39" t="s">
        <v>166</v>
      </c>
      <c r="F189" s="39" t="s">
        <v>1356</v>
      </c>
      <c r="G189" s="43" t="s">
        <v>180</v>
      </c>
      <c r="H189" s="26" t="s">
        <v>860</v>
      </c>
      <c r="I189" s="26" t="s">
        <v>251</v>
      </c>
      <c r="J189" s="26">
        <v>1994</v>
      </c>
      <c r="K189" s="26" t="s">
        <v>330</v>
      </c>
      <c r="L189" s="94" t="s">
        <v>1510</v>
      </c>
      <c r="M189" s="10">
        <v>1506</v>
      </c>
      <c r="N189" s="30">
        <f t="shared" si="278"/>
        <v>15067</v>
      </c>
      <c r="O189" s="30" t="str">
        <f>IF(ISBLANK(G188),CONCATENATE(Kerinci!N189,RIGHT(Kerinci!O188,1)+1),Kerinci!O188)</f>
        <v>150677</v>
      </c>
      <c r="P189" s="30">
        <f>VLOOKUP(G189,dash_fungsional!$B$2:$E$28,4,FALSE)</f>
        <v>4</v>
      </c>
      <c r="V189" s="30">
        <f>IF(ISNA(VLOOKUP(G189,mst_jabatanstruk!$B$2:$F$8,5,FALSE)),IF(H189="selaku KF",6,7),VLOOKUP(G189,mst_jabatanstruk!$B$2:$F$8,5,FALSE))</f>
        <v>7</v>
      </c>
      <c r="W189" s="30">
        <f>VLOOKUP(E189,mst_golongan!$B$2:$D$18,3,FALSE)</f>
        <v>9</v>
      </c>
      <c r="X189" s="30">
        <f>VLOOKUP(I189,mst_pendidikan!$B$2:$F$11,5,FALSE)</f>
        <v>3</v>
      </c>
      <c r="Y189" s="30">
        <f t="shared" si="319"/>
        <v>2021</v>
      </c>
      <c r="Z189" s="30">
        <f t="shared" si="320"/>
        <v>4</v>
      </c>
      <c r="AA189" s="30">
        <f t="shared" si="321"/>
        <v>1</v>
      </c>
      <c r="AB189" s="30" t="str">
        <f t="shared" si="322"/>
        <v>2021-4-1</v>
      </c>
      <c r="AC189" s="30">
        <f t="shared" si="323"/>
        <v>1976</v>
      </c>
      <c r="AD189" s="30">
        <f t="shared" si="324"/>
        <v>11</v>
      </c>
      <c r="AE189" s="30">
        <f t="shared" si="325"/>
        <v>10</v>
      </c>
      <c r="AF189" s="30" t="str">
        <f t="shared" si="326"/>
        <v>1976-11-10</v>
      </c>
    </row>
    <row r="190" spans="1:32" ht="17.100000000000001" customHeight="1" x14ac:dyDescent="0.2">
      <c r="A190" s="84">
        <v>22</v>
      </c>
      <c r="B190" s="44" t="s">
        <v>862</v>
      </c>
      <c r="C190" s="207" t="s">
        <v>863</v>
      </c>
      <c r="D190" s="39" t="s">
        <v>864</v>
      </c>
      <c r="E190" s="39" t="s">
        <v>166</v>
      </c>
      <c r="F190" s="91" t="s">
        <v>1356</v>
      </c>
      <c r="G190" s="43" t="s">
        <v>180</v>
      </c>
      <c r="H190" s="26" t="s">
        <v>865</v>
      </c>
      <c r="I190" s="26" t="s">
        <v>251</v>
      </c>
      <c r="J190" s="26">
        <v>2004</v>
      </c>
      <c r="K190" s="26" t="s">
        <v>330</v>
      </c>
      <c r="L190" s="88" t="s">
        <v>1511</v>
      </c>
      <c r="M190" s="10">
        <v>1506</v>
      </c>
      <c r="N190" s="30">
        <f t="shared" si="278"/>
        <v>15067</v>
      </c>
      <c r="O190" s="30" t="str">
        <f>IF(ISBLANK(G189),CONCATENATE(Kerinci!N190,RIGHT(Kerinci!O189,1)+1),Kerinci!O189)</f>
        <v>150677</v>
      </c>
      <c r="P190" s="30">
        <f>VLOOKUP(G190,dash_fungsional!$B$2:$E$28,4,FALSE)</f>
        <v>4</v>
      </c>
      <c r="V190" s="30">
        <f>IF(ISNA(VLOOKUP(G190,mst_jabatanstruk!$B$2:$F$8,5,FALSE)),IF(H190="selaku KF",6,7),VLOOKUP(G190,mst_jabatanstruk!$B$2:$F$8,5,FALSE))</f>
        <v>7</v>
      </c>
      <c r="W190" s="30">
        <f>VLOOKUP(E190,mst_golongan!$B$2:$D$18,3,FALSE)</f>
        <v>9</v>
      </c>
      <c r="X190" s="30">
        <f>VLOOKUP(I190,mst_pendidikan!$B$2:$F$11,5,FALSE)</f>
        <v>3</v>
      </c>
      <c r="Y190" s="30">
        <f t="shared" si="319"/>
        <v>2021</v>
      </c>
      <c r="Z190" s="30">
        <f t="shared" si="320"/>
        <v>4</v>
      </c>
      <c r="AA190" s="30">
        <f t="shared" si="321"/>
        <v>1</v>
      </c>
      <c r="AB190" s="30" t="str">
        <f t="shared" si="322"/>
        <v>2021-4-1</v>
      </c>
      <c r="AC190" s="30">
        <f t="shared" si="323"/>
        <v>2004</v>
      </c>
      <c r="AD190" s="30">
        <f t="shared" si="324"/>
        <v>6</v>
      </c>
      <c r="AE190" s="30">
        <f t="shared" si="325"/>
        <v>14</v>
      </c>
      <c r="AF190" s="30" t="str">
        <f t="shared" si="326"/>
        <v>2004-6-14</v>
      </c>
    </row>
    <row r="191" spans="1:32" ht="17.100000000000001" customHeight="1" x14ac:dyDescent="0.2">
      <c r="A191" s="84">
        <v>23</v>
      </c>
      <c r="B191" s="85" t="s">
        <v>867</v>
      </c>
      <c r="C191" s="39" t="s">
        <v>868</v>
      </c>
      <c r="D191" s="39" t="s">
        <v>869</v>
      </c>
      <c r="E191" s="39" t="s">
        <v>197</v>
      </c>
      <c r="F191" s="79" t="s">
        <v>1352</v>
      </c>
      <c r="G191" s="78" t="s">
        <v>870</v>
      </c>
      <c r="H191" s="26" t="s">
        <v>870</v>
      </c>
      <c r="I191" s="26" t="s">
        <v>251</v>
      </c>
      <c r="J191" s="26">
        <v>2002</v>
      </c>
      <c r="K191" s="26" t="s">
        <v>330</v>
      </c>
      <c r="L191" s="88" t="s">
        <v>1512</v>
      </c>
      <c r="M191" s="10">
        <v>1506</v>
      </c>
      <c r="N191" s="30">
        <f t="shared" si="278"/>
        <v>15067</v>
      </c>
      <c r="O191" s="30" t="str">
        <f>IF(ISBLANK(G190),CONCATENATE(Kerinci!N191,RIGHT(Kerinci!O190,1)+1),Kerinci!O190)</f>
        <v>150677</v>
      </c>
      <c r="P191" s="30">
        <v>30</v>
      </c>
      <c r="V191" s="30">
        <f>IF(ISNA(VLOOKUP(G191,mst_jabatanstruk!$B$2:$F$8,5,FALSE)),IF(H191="selaku KF",6,7),VLOOKUP(G191,mst_jabatanstruk!$B$2:$F$8,5,FALSE))</f>
        <v>7</v>
      </c>
      <c r="W191" s="30">
        <f>VLOOKUP(E191,mst_golongan!$B$2:$D$18,3,FALSE)</f>
        <v>8</v>
      </c>
      <c r="X191" s="30">
        <f>VLOOKUP(I191,mst_pendidikan!$B$2:$F$11,5,FALSE)</f>
        <v>3</v>
      </c>
      <c r="Y191" s="30">
        <f t="shared" si="319"/>
        <v>2019</v>
      </c>
      <c r="Z191" s="30">
        <f t="shared" si="320"/>
        <v>10</v>
      </c>
      <c r="AA191" s="30">
        <f t="shared" si="321"/>
        <v>1</v>
      </c>
      <c r="AB191" s="30" t="str">
        <f t="shared" si="322"/>
        <v>2019-10-1</v>
      </c>
      <c r="AC191" s="30">
        <f t="shared" si="323"/>
        <v>1984</v>
      </c>
      <c r="AD191" s="30">
        <f t="shared" si="324"/>
        <v>8</v>
      </c>
      <c r="AE191" s="30">
        <f t="shared" si="325"/>
        <v>19</v>
      </c>
      <c r="AF191" s="30" t="str">
        <f t="shared" si="326"/>
        <v>1984-8-19</v>
      </c>
    </row>
    <row r="192" spans="1:32" ht="17.100000000000001" customHeight="1" x14ac:dyDescent="0.2">
      <c r="A192" s="84">
        <v>24</v>
      </c>
      <c r="B192" s="85" t="s">
        <v>872</v>
      </c>
      <c r="C192" s="79" t="s">
        <v>873</v>
      </c>
      <c r="D192" s="26" t="s">
        <v>874</v>
      </c>
      <c r="E192" s="39" t="s">
        <v>169</v>
      </c>
      <c r="F192" s="27" t="s">
        <v>1354</v>
      </c>
      <c r="G192" s="78" t="s">
        <v>875</v>
      </c>
      <c r="H192" s="26" t="s">
        <v>875</v>
      </c>
      <c r="I192" s="26" t="s">
        <v>251</v>
      </c>
      <c r="J192" s="26">
        <v>2003</v>
      </c>
      <c r="K192" s="26" t="s">
        <v>330</v>
      </c>
      <c r="L192" s="86" t="s">
        <v>1513</v>
      </c>
      <c r="M192" s="10">
        <v>1506</v>
      </c>
      <c r="N192" s="30">
        <f t="shared" si="278"/>
        <v>15067</v>
      </c>
      <c r="O192" s="30" t="str">
        <f>IF(ISBLANK(G191),CONCATENATE(Kerinci!N192,RIGHT(Kerinci!O191,1)+1),Kerinci!O191)</f>
        <v>150677</v>
      </c>
      <c r="P192" s="30">
        <v>30</v>
      </c>
      <c r="V192" s="30">
        <f>IF(ISNA(VLOOKUP(G192,mst_jabatanstruk!$B$2:$F$8,5,FALSE)),IF(H192="selaku KF",6,7),VLOOKUP(G192,mst_jabatanstruk!$B$2:$F$8,5,FALSE))</f>
        <v>7</v>
      </c>
      <c r="W192" s="30">
        <f>VLOOKUP(E192,mst_golongan!$B$2:$D$18,3,FALSE)</f>
        <v>7</v>
      </c>
      <c r="X192" s="30">
        <f>VLOOKUP(I192,mst_pendidikan!$B$2:$F$11,5,FALSE)</f>
        <v>3</v>
      </c>
      <c r="Y192" s="30">
        <f t="shared" si="319"/>
        <v>2019</v>
      </c>
      <c r="Z192" s="30">
        <f t="shared" si="320"/>
        <v>4</v>
      </c>
      <c r="AA192" s="30">
        <f t="shared" si="321"/>
        <v>1</v>
      </c>
      <c r="AB192" s="30" t="str">
        <f t="shared" si="322"/>
        <v>2019-4-1</v>
      </c>
      <c r="AC192" s="30">
        <f t="shared" si="323"/>
        <v>1985</v>
      </c>
      <c r="AD192" s="30">
        <f t="shared" si="324"/>
        <v>4</v>
      </c>
      <c r="AE192" s="30">
        <f t="shared" si="325"/>
        <v>28</v>
      </c>
      <c r="AF192" s="30" t="str">
        <f t="shared" si="326"/>
        <v>1985-4-28</v>
      </c>
    </row>
    <row r="193" spans="1:32" ht="17.100000000000001" hidden="1" customHeight="1" x14ac:dyDescent="0.2">
      <c r="A193" s="307" t="s">
        <v>410</v>
      </c>
      <c r="B193" s="308"/>
      <c r="C193" s="208"/>
      <c r="D193" s="208"/>
      <c r="E193" s="208"/>
      <c r="F193" s="79"/>
      <c r="G193" s="78" t="s">
        <v>877</v>
      </c>
      <c r="H193" s="26" t="s">
        <v>1349</v>
      </c>
      <c r="I193" s="208"/>
      <c r="J193" s="208"/>
      <c r="K193" s="208"/>
      <c r="L193" s="209"/>
      <c r="M193" s="10">
        <v>1506</v>
      </c>
      <c r="N193" s="30">
        <f t="shared" si="278"/>
        <v>15067</v>
      </c>
      <c r="O193" s="30" t="str">
        <f>IF(ISBLANK(G192),CONCATENATE(Kerinci!N193,RIGHT(Kerinci!O192,1)+1),Kerinci!O192)</f>
        <v>150677</v>
      </c>
      <c r="P193" s="30" t="e">
        <f>VLOOKUP(G193,dash_fungsional!$B$2:$E$28,4,FALSE)</f>
        <v>#N/A</v>
      </c>
      <c r="V193" s="30">
        <f>IF(ISNA(VLOOKUP(G193,mst_jabatanstruk!$B$2:$F$8,5,FALSE)),IF(H193="selaku KF",6,7),VLOOKUP(G193,mst_jabatanstruk!$B$2:$F$8,5,FALSE))</f>
        <v>7</v>
      </c>
      <c r="W193" s="30" t="e">
        <f>VLOOKUP(E193,mst_golongan!$B$2:$D$18,3,FALSE)</f>
        <v>#N/A</v>
      </c>
      <c r="X193" s="30" t="e">
        <f>VLOOKUP(I193,mst_pendidikan!$B$2:$F$11,5,FALSE)</f>
        <v>#N/A</v>
      </c>
    </row>
    <row r="194" spans="1:32" ht="17.100000000000001" customHeight="1" x14ac:dyDescent="0.2">
      <c r="A194" s="23">
        <v>25</v>
      </c>
      <c r="B194" s="44" t="s">
        <v>878</v>
      </c>
      <c r="C194" s="124" t="s">
        <v>879</v>
      </c>
      <c r="D194" s="39" t="s">
        <v>880</v>
      </c>
      <c r="E194" s="39" t="s">
        <v>166</v>
      </c>
      <c r="F194" s="208" t="s">
        <v>1352</v>
      </c>
      <c r="G194" s="85" t="s">
        <v>414</v>
      </c>
      <c r="H194" s="26" t="s">
        <v>1349</v>
      </c>
      <c r="I194" s="26" t="s">
        <v>249</v>
      </c>
      <c r="J194" s="26">
        <v>2019</v>
      </c>
      <c r="K194" s="26" t="s">
        <v>330</v>
      </c>
      <c r="L194" s="88" t="s">
        <v>1514</v>
      </c>
      <c r="M194" s="10">
        <v>1506</v>
      </c>
      <c r="N194" s="30">
        <f t="shared" si="278"/>
        <v>15067</v>
      </c>
      <c r="O194" s="30" t="str">
        <f>IF(ISBLANK(G193),CONCATENATE(Kerinci!N194,RIGHT(Kerinci!O193,1)+1),Kerinci!O193)</f>
        <v>150677</v>
      </c>
      <c r="P194" s="30">
        <v>28</v>
      </c>
      <c r="V194" s="30">
        <f>IF(ISNA(VLOOKUP(G194,mst_jabatanstruk!$B$2:$F$8,5,FALSE)),IF(H194="selaku KF",6,7),VLOOKUP(G194,mst_jabatanstruk!$B$2:$F$8,5,FALSE))</f>
        <v>7</v>
      </c>
      <c r="W194" s="30">
        <f>VLOOKUP(E194,mst_golongan!$B$2:$D$18,3,FALSE)</f>
        <v>9</v>
      </c>
      <c r="X194" s="30">
        <f>VLOOKUP(I194,mst_pendidikan!$B$2:$F$11,5,FALSE)</f>
        <v>8</v>
      </c>
      <c r="Y194" s="30">
        <f>YEAR(F194)</f>
        <v>2019</v>
      </c>
      <c r="Z194" s="30">
        <f>MONTH(F194)</f>
        <v>10</v>
      </c>
      <c r="AA194" s="30">
        <f>DAY(F194)</f>
        <v>1</v>
      </c>
      <c r="AB194" s="30" t="str">
        <f>CONCATENATE(Y194,"-",Z194,"-",AA194)</f>
        <v>2019-10-1</v>
      </c>
      <c r="AC194" s="30">
        <f>YEAR(L194)</f>
        <v>1986</v>
      </c>
      <c r="AD194" s="30">
        <f>MONTH(L194)</f>
        <v>6</v>
      </c>
      <c r="AE194" s="30">
        <f>DAY(L194)</f>
        <v>8</v>
      </c>
      <c r="AF194" s="30" t="str">
        <f>CONCATENATE(AC194,"-",AD194,"-",AE194)</f>
        <v>1986-6-8</v>
      </c>
    </row>
    <row r="195" spans="1:32" ht="17.100000000000001" hidden="1" customHeight="1" x14ac:dyDescent="0.2">
      <c r="A195" s="303" t="s">
        <v>883</v>
      </c>
      <c r="B195" s="304"/>
      <c r="C195" s="33"/>
      <c r="D195" s="33"/>
      <c r="E195" s="33"/>
      <c r="F195" s="91"/>
      <c r="G195" s="28"/>
      <c r="H195" s="26" t="s">
        <v>1349</v>
      </c>
      <c r="I195" s="26"/>
      <c r="J195" s="26"/>
      <c r="K195" s="26"/>
      <c r="L195" s="35"/>
      <c r="N195" s="30" t="e">
        <f>IF(ISBLANK(#REF!),#REF!+1,#REF!)</f>
        <v>#REF!</v>
      </c>
      <c r="O195" s="30" t="e">
        <f>IF(ISBLANK(#REF!),CONCATENATE(Kerinci!N195,RIGHT(Kerinci!#REF!,1)+1),Kerinci!#REF!)</f>
        <v>#REF!</v>
      </c>
      <c r="P195" s="30" t="e">
        <f>VLOOKUP(G195,dash_fungsional!$B$2:$E$28,4,FALSE)</f>
        <v>#N/A</v>
      </c>
      <c r="V195" s="30">
        <f>IF(ISNA(VLOOKUP(G195,mst_jabatanstruk!$B$2:$F$8,5,FALSE)),IF(H195="selaku KF",6,7),VLOOKUP(G195,mst_jabatanstruk!$B$2:$F$8,5,FALSE))</f>
        <v>7</v>
      </c>
      <c r="W195" s="30" t="e">
        <f>VLOOKUP(E195,mst_golongan!$B$2:$D$18,3,FALSE)</f>
        <v>#N/A</v>
      </c>
      <c r="X195" s="30" t="e">
        <f>VLOOKUP(I195,mst_pendidikan!$B$2:$F$11,5,FALSE)</f>
        <v>#N/A</v>
      </c>
    </row>
    <row r="196" spans="1:32" ht="17.100000000000001" customHeight="1" x14ac:dyDescent="0.2">
      <c r="A196" s="23">
        <v>1</v>
      </c>
      <c r="B196" s="24" t="s">
        <v>884</v>
      </c>
      <c r="C196" s="25">
        <v>340015429</v>
      </c>
      <c r="D196" s="33" t="s">
        <v>885</v>
      </c>
      <c r="E196" s="33" t="s">
        <v>164</v>
      </c>
      <c r="F196" s="34" t="s">
        <v>1352</v>
      </c>
      <c r="G196" s="32" t="s">
        <v>329</v>
      </c>
      <c r="H196" s="26" t="s">
        <v>1349</v>
      </c>
      <c r="I196" s="34" t="s">
        <v>246</v>
      </c>
      <c r="J196" s="34" t="s">
        <v>268</v>
      </c>
      <c r="K196" s="34" t="s">
        <v>330</v>
      </c>
      <c r="L196" s="35" t="s">
        <v>1515</v>
      </c>
      <c r="M196" s="10">
        <v>1507</v>
      </c>
      <c r="N196" s="30">
        <v>15070</v>
      </c>
      <c r="O196" s="30">
        <v>150700</v>
      </c>
      <c r="P196" s="30">
        <v>1</v>
      </c>
      <c r="V196" s="30">
        <f>IF(ISNA(VLOOKUP(G196,mst_jabatanstruk!$B$2:$F$8,5,FALSE)),IF(H196="selaku KF",6,7),VLOOKUP(G196,mst_jabatanstruk!$B$2:$F$8,5,FALSE))</f>
        <v>2</v>
      </c>
      <c r="W196" s="30">
        <f>VLOOKUP(E196,mst_golongan!$B$2:$D$18,3,FALSE)</f>
        <v>14</v>
      </c>
      <c r="X196" s="30">
        <f>VLOOKUP(I196,mst_pendidikan!$B$2:$F$11,5,FALSE)</f>
        <v>9</v>
      </c>
      <c r="Y196" s="30">
        <f>YEAR(F196)</f>
        <v>2019</v>
      </c>
      <c r="Z196" s="30">
        <f>MONTH(F196)</f>
        <v>10</v>
      </c>
      <c r="AA196" s="30">
        <f>DAY(F196)</f>
        <v>1</v>
      </c>
      <c r="AB196" s="30" t="str">
        <f>CONCATENATE(Y196,"-",Z196,"-",AA196)</f>
        <v>2019-10-1</v>
      </c>
      <c r="AC196" s="30">
        <f>YEAR(L196)</f>
        <v>1974</v>
      </c>
      <c r="AD196" s="30">
        <f>MONTH(L196)</f>
        <v>5</v>
      </c>
      <c r="AE196" s="30">
        <f>DAY(L196)</f>
        <v>22</v>
      </c>
      <c r="AF196" s="30" t="str">
        <f>CONCATENATE(AC196,"-",AD196,"-",AE196)</f>
        <v>1974-5-22</v>
      </c>
    </row>
    <row r="197" spans="1:32" ht="17.100000000000001" hidden="1" customHeight="1" x14ac:dyDescent="0.2">
      <c r="A197" s="303" t="s">
        <v>331</v>
      </c>
      <c r="B197" s="304"/>
      <c r="C197" s="33"/>
      <c r="D197" s="33"/>
      <c r="E197" s="33"/>
      <c r="F197" s="34"/>
      <c r="G197" s="28"/>
      <c r="H197" s="26" t="s">
        <v>1349</v>
      </c>
      <c r="I197" s="26"/>
      <c r="J197" s="26"/>
      <c r="K197" s="26"/>
      <c r="L197" s="35"/>
      <c r="M197" s="10">
        <v>1507</v>
      </c>
      <c r="N197" s="30">
        <f t="shared" si="278"/>
        <v>15070</v>
      </c>
      <c r="O197" s="30">
        <f>IF(ISBLANK(G196),CONCATENATE(Kerinci!N197,RIGHT(Kerinci!O196,1)+1),Kerinci!O196)</f>
        <v>150700</v>
      </c>
      <c r="P197" s="30" t="e">
        <f>VLOOKUP(G197,dash_fungsional!$B$2:$E$28,4,FALSE)</f>
        <v>#N/A</v>
      </c>
      <c r="V197" s="30">
        <f>IF(ISNA(VLOOKUP(G197,mst_jabatanstruk!$B$2:$F$8,5,FALSE)),IF(H197="selaku KF",6,7),VLOOKUP(G197,mst_jabatanstruk!$B$2:$F$8,5,FALSE))</f>
        <v>7</v>
      </c>
      <c r="W197" s="30" t="e">
        <f>VLOOKUP(E197,mst_golongan!$B$2:$D$18,3,FALSE)</f>
        <v>#N/A</v>
      </c>
      <c r="X197" s="30" t="e">
        <f>VLOOKUP(I197,mst_pendidikan!$B$2:$F$11,5,FALSE)</f>
        <v>#N/A</v>
      </c>
    </row>
    <row r="198" spans="1:32" ht="17.100000000000001" customHeight="1" x14ac:dyDescent="0.2">
      <c r="A198" s="84">
        <v>2</v>
      </c>
      <c r="B198" s="44" t="s">
        <v>887</v>
      </c>
      <c r="C198" s="124" t="s">
        <v>888</v>
      </c>
      <c r="D198" s="39" t="s">
        <v>889</v>
      </c>
      <c r="E198" s="39" t="s">
        <v>168</v>
      </c>
      <c r="F198" s="34" t="s">
        <v>1364</v>
      </c>
      <c r="G198" s="78" t="s">
        <v>335</v>
      </c>
      <c r="H198" s="26" t="s">
        <v>1349</v>
      </c>
      <c r="I198" s="26" t="s">
        <v>249</v>
      </c>
      <c r="J198" s="79" t="s">
        <v>247</v>
      </c>
      <c r="K198" s="26" t="s">
        <v>330</v>
      </c>
      <c r="L198" s="96" t="s">
        <v>1516</v>
      </c>
      <c r="M198" s="10">
        <v>1507</v>
      </c>
      <c r="N198" s="30">
        <f t="shared" si="278"/>
        <v>15071</v>
      </c>
      <c r="O198" s="30" t="str">
        <f>IF(ISBLANK(G197),CONCATENATE(Kerinci!N198,RIGHT(Kerinci!O197,1)+1),Kerinci!O197)</f>
        <v>150711</v>
      </c>
      <c r="P198" s="30">
        <v>1</v>
      </c>
      <c r="V198" s="30">
        <f>IF(ISNA(VLOOKUP(G198,mst_jabatanstruk!$B$2:$F$8,5,FALSE)),IF(H198="selaku KF",6,7),VLOOKUP(G198,mst_jabatanstruk!$B$2:$F$8,5,FALSE))</f>
        <v>4</v>
      </c>
      <c r="W198" s="30">
        <f>VLOOKUP(E198,mst_golongan!$B$2:$D$18,3,FALSE)</f>
        <v>12</v>
      </c>
      <c r="X198" s="30">
        <f>VLOOKUP(I198,mst_pendidikan!$B$2:$F$11,5,FALSE)</f>
        <v>8</v>
      </c>
      <c r="Y198" s="30">
        <f t="shared" ref="Y198:Y200" si="327">YEAR(F198)</f>
        <v>2022</v>
      </c>
      <c r="Z198" s="30">
        <f t="shared" ref="Z198:Z200" si="328">MONTH(F198)</f>
        <v>4</v>
      </c>
      <c r="AA198" s="30">
        <f t="shared" ref="AA198:AA200" si="329">DAY(F198)</f>
        <v>1</v>
      </c>
      <c r="AB198" s="30" t="str">
        <f t="shared" ref="AB198:AB200" si="330">CONCATENATE(Y198,"-",Z198,"-",AA198)</f>
        <v>2022-4-1</v>
      </c>
      <c r="AC198" s="30">
        <f t="shared" ref="AC198:AC200" si="331">YEAR(L198)</f>
        <v>1984</v>
      </c>
      <c r="AD198" s="30">
        <f t="shared" ref="AD198:AD200" si="332">MONTH(L198)</f>
        <v>7</v>
      </c>
      <c r="AE198" s="30">
        <f t="shared" ref="AE198:AE200" si="333">DAY(L198)</f>
        <v>30</v>
      </c>
      <c r="AF198" s="30" t="str">
        <f t="shared" ref="AF198:AF200" si="334">CONCATENATE(AC198,"-",AD198,"-",AE198)</f>
        <v>1984-7-30</v>
      </c>
    </row>
    <row r="199" spans="1:32" ht="17.100000000000001" customHeight="1" x14ac:dyDescent="0.2">
      <c r="A199" s="31">
        <v>3</v>
      </c>
      <c r="B199" s="218" t="s">
        <v>891</v>
      </c>
      <c r="C199" s="219">
        <v>340054652</v>
      </c>
      <c r="D199" s="33" t="s">
        <v>892</v>
      </c>
      <c r="E199" s="33" t="s">
        <v>166</v>
      </c>
      <c r="F199" s="27" t="s">
        <v>1354</v>
      </c>
      <c r="G199" s="32" t="s">
        <v>172</v>
      </c>
      <c r="H199" s="26" t="s">
        <v>1349</v>
      </c>
      <c r="I199" s="26" t="s">
        <v>255</v>
      </c>
      <c r="J199" s="26">
        <v>2007</v>
      </c>
      <c r="K199" s="26" t="s">
        <v>344</v>
      </c>
      <c r="L199" s="40" t="s">
        <v>1517</v>
      </c>
      <c r="M199" s="10">
        <v>1507</v>
      </c>
      <c r="N199" s="30">
        <f t="shared" si="278"/>
        <v>15071</v>
      </c>
      <c r="O199" s="30" t="str">
        <f>IF(ISBLANK(G198),CONCATENATE(Kerinci!N199,RIGHT(Kerinci!O198,1)+1),Kerinci!O198)</f>
        <v>150711</v>
      </c>
      <c r="P199" s="30">
        <f>VLOOKUP(G199,dash_fungsional!$B$2:$E$28,4,FALSE)</f>
        <v>19</v>
      </c>
      <c r="V199" s="30">
        <f>IF(ISNA(VLOOKUP(G199,mst_jabatanstruk!$B$2:$F$8,5,FALSE)),IF(H199="selaku KF",6,7),VLOOKUP(G199,mst_jabatanstruk!$B$2:$F$8,5,FALSE))</f>
        <v>7</v>
      </c>
      <c r="W199" s="30">
        <f>VLOOKUP(E199,mst_golongan!$B$2:$D$18,3,FALSE)</f>
        <v>9</v>
      </c>
      <c r="X199" s="30">
        <f>VLOOKUP(I199,mst_pendidikan!$B$2:$F$11,5,FALSE)</f>
        <v>6</v>
      </c>
      <c r="Y199" s="30">
        <f t="shared" si="327"/>
        <v>2019</v>
      </c>
      <c r="Z199" s="30">
        <f t="shared" si="328"/>
        <v>4</v>
      </c>
      <c r="AA199" s="30">
        <f t="shared" si="329"/>
        <v>1</v>
      </c>
      <c r="AB199" s="30" t="str">
        <f t="shared" si="330"/>
        <v>2019-4-1</v>
      </c>
      <c r="AC199" s="30">
        <f t="shared" si="331"/>
        <v>1984</v>
      </c>
      <c r="AD199" s="30">
        <f t="shared" si="332"/>
        <v>9</v>
      </c>
      <c r="AE199" s="30">
        <f t="shared" si="333"/>
        <v>23</v>
      </c>
      <c r="AF199" s="30" t="str">
        <f t="shared" si="334"/>
        <v>1984-9-23</v>
      </c>
    </row>
    <row r="200" spans="1:32" ht="17.100000000000001" customHeight="1" x14ac:dyDescent="0.2">
      <c r="A200" s="31">
        <v>4</v>
      </c>
      <c r="B200" s="32" t="s">
        <v>894</v>
      </c>
      <c r="C200" s="220">
        <v>340053553</v>
      </c>
      <c r="D200" s="33" t="s">
        <v>895</v>
      </c>
      <c r="E200" s="33" t="s">
        <v>167</v>
      </c>
      <c r="F200" s="37" t="s">
        <v>1364</v>
      </c>
      <c r="G200" s="32" t="s">
        <v>172</v>
      </c>
      <c r="H200" s="26" t="s">
        <v>1349</v>
      </c>
      <c r="I200" s="26" t="s">
        <v>249</v>
      </c>
      <c r="J200" s="27" t="s">
        <v>385</v>
      </c>
      <c r="K200" s="39" t="s">
        <v>330</v>
      </c>
      <c r="L200" s="40" t="s">
        <v>1518</v>
      </c>
      <c r="M200" s="10">
        <v>1507</v>
      </c>
      <c r="N200" s="30">
        <f t="shared" si="278"/>
        <v>15071</v>
      </c>
      <c r="O200" s="30" t="str">
        <f>IF(ISBLANK(G199),CONCATENATE(Kerinci!N200,RIGHT(Kerinci!O199,1)+1),Kerinci!O199)</f>
        <v>150711</v>
      </c>
      <c r="P200" s="30">
        <f>VLOOKUP(G200,dash_fungsional!$B$2:$E$28,4,FALSE)</f>
        <v>19</v>
      </c>
      <c r="V200" s="30">
        <f>IF(ISNA(VLOOKUP(G200,mst_jabatanstruk!$B$2:$F$8,5,FALSE)),IF(H200="selaku KF",6,7),VLOOKUP(G200,mst_jabatanstruk!$B$2:$F$8,5,FALSE))</f>
        <v>7</v>
      </c>
      <c r="W200" s="30">
        <f>VLOOKUP(E200,mst_golongan!$B$2:$D$18,3,FALSE)</f>
        <v>11</v>
      </c>
      <c r="X200" s="30">
        <f>VLOOKUP(I200,mst_pendidikan!$B$2:$F$11,5,FALSE)</f>
        <v>8</v>
      </c>
      <c r="Y200" s="30">
        <f t="shared" si="327"/>
        <v>2022</v>
      </c>
      <c r="Z200" s="30">
        <f t="shared" si="328"/>
        <v>4</v>
      </c>
      <c r="AA200" s="30">
        <f t="shared" si="329"/>
        <v>1</v>
      </c>
      <c r="AB200" s="30" t="str">
        <f t="shared" si="330"/>
        <v>2022-4-1</v>
      </c>
      <c r="AC200" s="30">
        <f t="shared" si="331"/>
        <v>1981</v>
      </c>
      <c r="AD200" s="30">
        <f t="shared" si="332"/>
        <v>1</v>
      </c>
      <c r="AE200" s="30">
        <f t="shared" si="333"/>
        <v>31</v>
      </c>
      <c r="AF200" s="30" t="str">
        <f t="shared" si="334"/>
        <v>1981-1-31</v>
      </c>
    </row>
    <row r="201" spans="1:32" ht="17.100000000000001" hidden="1" customHeight="1" x14ac:dyDescent="0.2">
      <c r="A201" s="303" t="s">
        <v>282</v>
      </c>
      <c r="B201" s="304"/>
      <c r="C201" s="33"/>
      <c r="D201" s="33"/>
      <c r="E201" s="33"/>
      <c r="F201" s="37"/>
      <c r="G201" s="28"/>
      <c r="H201" s="26" t="s">
        <v>1349</v>
      </c>
      <c r="I201" s="26"/>
      <c r="J201" s="26"/>
      <c r="K201" s="26"/>
      <c r="L201" s="35"/>
      <c r="M201" s="10">
        <v>1507</v>
      </c>
      <c r="N201" s="30">
        <f t="shared" si="278"/>
        <v>15071</v>
      </c>
      <c r="O201" s="30" t="str">
        <f>IF(ISBLANK(G200),CONCATENATE(Kerinci!N201,RIGHT(Kerinci!O200,1)+1),Kerinci!O200)</f>
        <v>150711</v>
      </c>
      <c r="P201" s="30" t="e">
        <f>VLOOKUP(G201,dash_fungsional!$B$2:$E$28,4,FALSE)</f>
        <v>#N/A</v>
      </c>
      <c r="V201" s="30">
        <f>IF(ISNA(VLOOKUP(G201,mst_jabatanstruk!$B$2:$F$8,5,FALSE)),IF(H201="selaku KF",6,7),VLOOKUP(G201,mst_jabatanstruk!$B$2:$F$8,5,FALSE))</f>
        <v>7</v>
      </c>
      <c r="W201" s="30" t="e">
        <f>VLOOKUP(E201,mst_golongan!$B$2:$D$18,3,FALSE)</f>
        <v>#N/A</v>
      </c>
      <c r="X201" s="30" t="e">
        <f>VLOOKUP(I201,mst_pendidikan!$B$2:$F$11,5,FALSE)</f>
        <v>#N/A</v>
      </c>
    </row>
    <row r="202" spans="1:32" ht="17.100000000000001" customHeight="1" x14ac:dyDescent="0.2">
      <c r="A202" s="31">
        <v>5</v>
      </c>
      <c r="B202" s="218" t="s">
        <v>897</v>
      </c>
      <c r="C202" s="221">
        <v>340057033</v>
      </c>
      <c r="D202" s="33" t="s">
        <v>898</v>
      </c>
      <c r="E202" s="33" t="s">
        <v>167</v>
      </c>
      <c r="F202" s="34" t="s">
        <v>1356</v>
      </c>
      <c r="G202" s="189" t="s">
        <v>178</v>
      </c>
      <c r="H202" s="26" t="s">
        <v>1348</v>
      </c>
      <c r="I202" s="26" t="s">
        <v>248</v>
      </c>
      <c r="J202" s="26">
        <v>2014</v>
      </c>
      <c r="K202" s="26" t="s">
        <v>344</v>
      </c>
      <c r="L202" s="35" t="s">
        <v>1519</v>
      </c>
      <c r="M202" s="10">
        <v>1507</v>
      </c>
      <c r="N202" s="30">
        <f t="shared" si="278"/>
        <v>15072</v>
      </c>
      <c r="O202" s="30" t="str">
        <f>IF(ISBLANK(G201),CONCATENATE(Kerinci!N202,RIGHT(Kerinci!O201,1)+1),Kerinci!O201)</f>
        <v>150722</v>
      </c>
      <c r="P202" s="30">
        <f>VLOOKUP(G202,dash_fungsional!$B$2:$E$28,4,FALSE)</f>
        <v>7</v>
      </c>
      <c r="V202" s="30">
        <f>IF(ISNA(VLOOKUP(G202,mst_jabatanstruk!$B$2:$F$8,5,FALSE)),IF(H202="selaku KF",6,7),VLOOKUP(G202,mst_jabatanstruk!$B$2:$F$8,5,FALSE))</f>
        <v>6</v>
      </c>
      <c r="W202" s="30">
        <f>VLOOKUP(E202,mst_golongan!$B$2:$D$18,3,FALSE)</f>
        <v>11</v>
      </c>
      <c r="X202" s="30">
        <f>VLOOKUP(I202,mst_pendidikan!$B$2:$F$11,5,FALSE)</f>
        <v>7</v>
      </c>
      <c r="Y202" s="30">
        <f t="shared" ref="Y202:Y205" si="335">YEAR(F202)</f>
        <v>2021</v>
      </c>
      <c r="Z202" s="30">
        <f t="shared" ref="Z202:Z205" si="336">MONTH(F202)</f>
        <v>4</v>
      </c>
      <c r="AA202" s="30">
        <f t="shared" ref="AA202:AA205" si="337">DAY(F202)</f>
        <v>1</v>
      </c>
      <c r="AB202" s="30" t="str">
        <f t="shared" ref="AB202:AB205" si="338">CONCATENATE(Y202,"-",Z202,"-",AA202)</f>
        <v>2021-4-1</v>
      </c>
      <c r="AC202" s="30">
        <f t="shared" ref="AC202:AC205" si="339">YEAR(L202)</f>
        <v>1992</v>
      </c>
      <c r="AD202" s="30">
        <f t="shared" ref="AD202:AD205" si="340">MONTH(L202)</f>
        <v>12</v>
      </c>
      <c r="AE202" s="30">
        <f t="shared" ref="AE202:AE205" si="341">DAY(L202)</f>
        <v>7</v>
      </c>
      <c r="AF202" s="30" t="str">
        <f t="shared" ref="AF202:AF205" si="342">CONCATENATE(AC202,"-",AD202,"-",AE202)</f>
        <v>1992-12-7</v>
      </c>
    </row>
    <row r="203" spans="1:32" ht="17.100000000000001" customHeight="1" x14ac:dyDescent="0.2">
      <c r="A203" s="31">
        <v>6</v>
      </c>
      <c r="B203" s="218" t="s">
        <v>900</v>
      </c>
      <c r="C203" s="221">
        <v>340058922</v>
      </c>
      <c r="D203" s="33" t="s">
        <v>901</v>
      </c>
      <c r="E203" s="33" t="s">
        <v>166</v>
      </c>
      <c r="F203" s="34" t="s">
        <v>1355</v>
      </c>
      <c r="G203" s="43" t="s">
        <v>179</v>
      </c>
      <c r="H203" s="26" t="s">
        <v>1349</v>
      </c>
      <c r="I203" s="26" t="s">
        <v>248</v>
      </c>
      <c r="J203" s="26">
        <v>2014</v>
      </c>
      <c r="K203" s="26" t="s">
        <v>330</v>
      </c>
      <c r="L203" s="35" t="s">
        <v>1520</v>
      </c>
      <c r="M203" s="10">
        <v>1507</v>
      </c>
      <c r="N203" s="30">
        <f t="shared" si="278"/>
        <v>15072</v>
      </c>
      <c r="O203" s="30" t="str">
        <f>IF(ISBLANK(G202),CONCATENATE(Kerinci!N203,RIGHT(Kerinci!O202,1)+1),Kerinci!O202)</f>
        <v>150722</v>
      </c>
      <c r="P203" s="30">
        <f>VLOOKUP(G203,dash_fungsional!$B$2:$E$28,4,FALSE)</f>
        <v>6</v>
      </c>
      <c r="V203" s="30">
        <f>IF(ISNA(VLOOKUP(G203,mst_jabatanstruk!$B$2:$F$8,5,FALSE)),IF(H203="selaku KF",6,7),VLOOKUP(G203,mst_jabatanstruk!$B$2:$F$8,5,FALSE))</f>
        <v>7</v>
      </c>
      <c r="W203" s="30">
        <f>VLOOKUP(E203,mst_golongan!$B$2:$D$18,3,FALSE)</f>
        <v>9</v>
      </c>
      <c r="X203" s="30">
        <f>VLOOKUP(I203,mst_pendidikan!$B$2:$F$11,5,FALSE)</f>
        <v>7</v>
      </c>
      <c r="Y203" s="30">
        <f t="shared" si="335"/>
        <v>2019</v>
      </c>
      <c r="Z203" s="30">
        <f t="shared" si="336"/>
        <v>1</v>
      </c>
      <c r="AA203" s="30">
        <f t="shared" si="337"/>
        <v>1</v>
      </c>
      <c r="AB203" s="30" t="str">
        <f t="shared" si="338"/>
        <v>2019-1-1</v>
      </c>
      <c r="AC203" s="30">
        <f t="shared" si="339"/>
        <v>1996</v>
      </c>
      <c r="AD203" s="30">
        <f t="shared" si="340"/>
        <v>9</v>
      </c>
      <c r="AE203" s="30">
        <f t="shared" si="341"/>
        <v>20</v>
      </c>
      <c r="AF203" s="30" t="str">
        <f t="shared" si="342"/>
        <v>1996-9-20</v>
      </c>
    </row>
    <row r="204" spans="1:32" ht="17.100000000000001" customHeight="1" x14ac:dyDescent="0.2">
      <c r="A204" s="31">
        <v>7</v>
      </c>
      <c r="B204" s="218" t="s">
        <v>903</v>
      </c>
      <c r="C204" s="221">
        <v>340060151</v>
      </c>
      <c r="D204" s="33" t="s">
        <v>904</v>
      </c>
      <c r="E204" s="33" t="s">
        <v>166</v>
      </c>
      <c r="F204" s="34" t="s">
        <v>1356</v>
      </c>
      <c r="G204" s="43" t="s">
        <v>179</v>
      </c>
      <c r="H204" s="26" t="s">
        <v>1349</v>
      </c>
      <c r="I204" s="26" t="s">
        <v>248</v>
      </c>
      <c r="J204" s="26">
        <v>2020</v>
      </c>
      <c r="K204" s="26" t="s">
        <v>330</v>
      </c>
      <c r="L204" s="35" t="s">
        <v>1521</v>
      </c>
      <c r="M204" s="10">
        <v>1507</v>
      </c>
      <c r="N204" s="30">
        <f t="shared" si="278"/>
        <v>15072</v>
      </c>
      <c r="O204" s="30" t="str">
        <f>IF(ISBLANK(G203),CONCATENATE(Kerinci!N204,RIGHT(Kerinci!O203,1)+1),Kerinci!O203)</f>
        <v>150722</v>
      </c>
      <c r="P204" s="30">
        <f>VLOOKUP(G204,dash_fungsional!$B$2:$E$28,4,FALSE)</f>
        <v>6</v>
      </c>
      <c r="V204" s="30">
        <f>IF(ISNA(VLOOKUP(G204,mst_jabatanstruk!$B$2:$F$8,5,FALSE)),IF(H204="selaku KF",6,7),VLOOKUP(G204,mst_jabatanstruk!$B$2:$F$8,5,FALSE))</f>
        <v>7</v>
      </c>
      <c r="W204" s="30">
        <f>VLOOKUP(E204,mst_golongan!$B$2:$D$18,3,FALSE)</f>
        <v>9</v>
      </c>
      <c r="X204" s="30">
        <f>VLOOKUP(I204,mst_pendidikan!$B$2:$F$11,5,FALSE)</f>
        <v>7</v>
      </c>
      <c r="Y204" s="30">
        <f t="shared" si="335"/>
        <v>2021</v>
      </c>
      <c r="Z204" s="30">
        <f t="shared" si="336"/>
        <v>4</v>
      </c>
      <c r="AA204" s="30">
        <f t="shared" si="337"/>
        <v>1</v>
      </c>
      <c r="AB204" s="30" t="str">
        <f t="shared" si="338"/>
        <v>2021-4-1</v>
      </c>
      <c r="AC204" s="30">
        <f t="shared" si="339"/>
        <v>1999</v>
      </c>
      <c r="AD204" s="30">
        <f t="shared" si="340"/>
        <v>3</v>
      </c>
      <c r="AE204" s="30">
        <f t="shared" si="341"/>
        <v>10</v>
      </c>
      <c r="AF204" s="30" t="str">
        <f t="shared" si="342"/>
        <v>1999-3-10</v>
      </c>
    </row>
    <row r="205" spans="1:32" ht="17.100000000000001" customHeight="1" x14ac:dyDescent="0.2">
      <c r="A205" s="31">
        <v>8</v>
      </c>
      <c r="B205" s="218" t="s">
        <v>906</v>
      </c>
      <c r="C205" s="219">
        <v>340060881</v>
      </c>
      <c r="D205" s="41" t="s">
        <v>907</v>
      </c>
      <c r="E205" s="33" t="s">
        <v>166</v>
      </c>
      <c r="F205" s="34" t="s">
        <v>1357</v>
      </c>
      <c r="G205" s="32" t="s">
        <v>172</v>
      </c>
      <c r="H205" s="26" t="s">
        <v>1349</v>
      </c>
      <c r="I205" s="33" t="s">
        <v>248</v>
      </c>
      <c r="J205" s="26">
        <v>2021</v>
      </c>
      <c r="K205" s="26" t="s">
        <v>344</v>
      </c>
      <c r="L205" s="40" t="s">
        <v>1522</v>
      </c>
      <c r="M205" s="10">
        <v>1507</v>
      </c>
      <c r="N205" s="30">
        <f t="shared" si="278"/>
        <v>15072</v>
      </c>
      <c r="O205" s="30" t="str">
        <f>IF(ISBLANK(G204),CONCATENATE(Kerinci!N205,RIGHT(Kerinci!O204,1)+1),Kerinci!O204)</f>
        <v>150722</v>
      </c>
      <c r="P205" s="30">
        <f>VLOOKUP(G205,dash_fungsional!$B$2:$E$28,4,FALSE)</f>
        <v>19</v>
      </c>
      <c r="V205" s="30">
        <f>IF(ISNA(VLOOKUP(G205,mst_jabatanstruk!$B$2:$F$8,5,FALSE)),IF(H205="selaku KF",6,7),VLOOKUP(G205,mst_jabatanstruk!$B$2:$F$8,5,FALSE))</f>
        <v>7</v>
      </c>
      <c r="W205" s="30">
        <f>VLOOKUP(E205,mst_golongan!$B$2:$D$18,3,FALSE)</f>
        <v>9</v>
      </c>
      <c r="X205" s="30">
        <f>VLOOKUP(I205,mst_pendidikan!$B$2:$F$11,5,FALSE)</f>
        <v>7</v>
      </c>
      <c r="Y205" s="30">
        <f t="shared" si="335"/>
        <v>2022</v>
      </c>
      <c r="Z205" s="30">
        <f t="shared" si="336"/>
        <v>1</v>
      </c>
      <c r="AA205" s="30">
        <f t="shared" si="337"/>
        <v>1</v>
      </c>
      <c r="AB205" s="30" t="str">
        <f t="shared" si="338"/>
        <v>2022-1-1</v>
      </c>
      <c r="AC205" s="30">
        <f t="shared" si="339"/>
        <v>1999</v>
      </c>
      <c r="AD205" s="30">
        <f t="shared" si="340"/>
        <v>6</v>
      </c>
      <c r="AE205" s="30">
        <f t="shared" si="341"/>
        <v>24</v>
      </c>
      <c r="AF205" s="30" t="str">
        <f t="shared" si="342"/>
        <v>1999-6-24</v>
      </c>
    </row>
    <row r="206" spans="1:32" ht="17.100000000000001" hidden="1" customHeight="1" x14ac:dyDescent="0.2">
      <c r="A206" s="303" t="s">
        <v>283</v>
      </c>
      <c r="B206" s="304"/>
      <c r="C206" s="33"/>
      <c r="D206" s="33"/>
      <c r="E206" s="33"/>
      <c r="F206" s="37"/>
      <c r="G206" s="28"/>
      <c r="H206" s="26" t="s">
        <v>1349</v>
      </c>
      <c r="I206" s="26"/>
      <c r="J206" s="26"/>
      <c r="K206" s="26"/>
      <c r="L206" s="35"/>
      <c r="M206" s="10">
        <v>1507</v>
      </c>
      <c r="N206" s="30">
        <f t="shared" si="278"/>
        <v>15072</v>
      </c>
      <c r="O206" s="30" t="str">
        <f>IF(ISBLANK(G205),CONCATENATE(Kerinci!N206,RIGHT(Kerinci!O205,1)+1),Kerinci!O205)</f>
        <v>150722</v>
      </c>
      <c r="P206" s="30" t="e">
        <f>VLOOKUP(G206,dash_fungsional!$B$2:$E$28,4,FALSE)</f>
        <v>#N/A</v>
      </c>
      <c r="V206" s="30">
        <f>IF(ISNA(VLOOKUP(G206,mst_jabatanstruk!$B$2:$F$8,5,FALSE)),IF(H206="selaku KF",6,7),VLOOKUP(G206,mst_jabatanstruk!$B$2:$F$8,5,FALSE))</f>
        <v>7</v>
      </c>
      <c r="W206" s="30" t="e">
        <f>VLOOKUP(E206,mst_golongan!$B$2:$D$18,3,FALSE)</f>
        <v>#N/A</v>
      </c>
      <c r="X206" s="30" t="e">
        <f>VLOOKUP(I206,mst_pendidikan!$B$2:$F$11,5,FALSE)</f>
        <v>#N/A</v>
      </c>
    </row>
    <row r="207" spans="1:32" ht="17.100000000000001" customHeight="1" x14ac:dyDescent="0.2">
      <c r="A207" s="31">
        <v>9</v>
      </c>
      <c r="B207" s="218" t="s">
        <v>909</v>
      </c>
      <c r="C207" s="34" t="s">
        <v>910</v>
      </c>
      <c r="D207" s="34" t="s">
        <v>911</v>
      </c>
      <c r="E207" s="34" t="s">
        <v>168</v>
      </c>
      <c r="F207" s="34" t="s">
        <v>1361</v>
      </c>
      <c r="G207" s="189" t="s">
        <v>178</v>
      </c>
      <c r="H207" s="26" t="s">
        <v>1348</v>
      </c>
      <c r="I207" s="26" t="s">
        <v>249</v>
      </c>
      <c r="J207" s="33">
        <v>2007</v>
      </c>
      <c r="K207" s="26" t="s">
        <v>330</v>
      </c>
      <c r="L207" s="51" t="s">
        <v>1523</v>
      </c>
      <c r="M207" s="10">
        <v>1507</v>
      </c>
      <c r="N207" s="30">
        <f t="shared" si="278"/>
        <v>15073</v>
      </c>
      <c r="O207" s="30" t="str">
        <f>IF(ISBLANK(G206),CONCATENATE(Kerinci!N207,RIGHT(Kerinci!O206,1)+1),Kerinci!O206)</f>
        <v>150733</v>
      </c>
      <c r="P207" s="30">
        <f>VLOOKUP(G207,dash_fungsional!$B$2:$E$28,4,FALSE)</f>
        <v>7</v>
      </c>
      <c r="V207" s="30">
        <f>IF(ISNA(VLOOKUP(G207,mst_jabatanstruk!$B$2:$F$8,5,FALSE)),IF(H207="selaku KF",6,7),VLOOKUP(G207,mst_jabatanstruk!$B$2:$F$8,5,FALSE))</f>
        <v>6</v>
      </c>
      <c r="W207" s="30">
        <f>VLOOKUP(E207,mst_golongan!$B$2:$D$18,3,FALSE)</f>
        <v>12</v>
      </c>
      <c r="X207" s="30">
        <f>VLOOKUP(I207,mst_pendidikan!$B$2:$F$11,5,FALSE)</f>
        <v>8</v>
      </c>
      <c r="Y207" s="30">
        <f t="shared" ref="Y207:Y208" si="343">YEAR(F207)</f>
        <v>2021</v>
      </c>
      <c r="Z207" s="30">
        <f t="shared" ref="Z207:Z208" si="344">MONTH(F207)</f>
        <v>10</v>
      </c>
      <c r="AA207" s="30">
        <f t="shared" ref="AA207:AA208" si="345">DAY(F207)</f>
        <v>1</v>
      </c>
      <c r="AB207" s="30" t="str">
        <f t="shared" ref="AB207:AB208" si="346">CONCATENATE(Y207,"-",Z207,"-",AA207)</f>
        <v>2021-10-1</v>
      </c>
      <c r="AC207" s="30">
        <f t="shared" ref="AC207:AC208" si="347">YEAR(L207)</f>
        <v>1983</v>
      </c>
      <c r="AD207" s="30">
        <f t="shared" ref="AD207:AD208" si="348">MONTH(L207)</f>
        <v>9</v>
      </c>
      <c r="AE207" s="30">
        <f t="shared" ref="AE207:AE208" si="349">DAY(L207)</f>
        <v>20</v>
      </c>
      <c r="AF207" s="30" t="str">
        <f t="shared" ref="AF207:AF208" si="350">CONCATENATE(AC207,"-",AD207,"-",AE207)</f>
        <v>1983-9-20</v>
      </c>
    </row>
    <row r="208" spans="1:32" ht="17.100000000000001" customHeight="1" x14ac:dyDescent="0.2">
      <c r="A208" s="31">
        <v>10</v>
      </c>
      <c r="B208" s="218" t="s">
        <v>913</v>
      </c>
      <c r="C208" s="219">
        <v>340061338</v>
      </c>
      <c r="D208" s="41" t="s">
        <v>914</v>
      </c>
      <c r="E208" s="33" t="s">
        <v>169</v>
      </c>
      <c r="F208" s="41" t="s">
        <v>1360</v>
      </c>
      <c r="G208" s="32" t="s">
        <v>172</v>
      </c>
      <c r="H208" s="26" t="s">
        <v>1349</v>
      </c>
      <c r="I208" s="33" t="s">
        <v>255</v>
      </c>
      <c r="J208" s="26">
        <v>2021</v>
      </c>
      <c r="K208" s="26" t="s">
        <v>330</v>
      </c>
      <c r="L208" s="40" t="s">
        <v>1524</v>
      </c>
      <c r="M208" s="10">
        <v>1507</v>
      </c>
      <c r="N208" s="30">
        <f t="shared" si="278"/>
        <v>15073</v>
      </c>
      <c r="O208" s="30" t="str">
        <f>IF(ISBLANK(G207),CONCATENATE(Kerinci!N208,RIGHT(Kerinci!O207,1)+1),Kerinci!O207)</f>
        <v>150733</v>
      </c>
      <c r="P208" s="30">
        <f>VLOOKUP(G208,dash_fungsional!$B$2:$E$28,4,FALSE)</f>
        <v>19</v>
      </c>
      <c r="V208" s="30">
        <f>IF(ISNA(VLOOKUP(G208,mst_jabatanstruk!$B$2:$F$8,5,FALSE)),IF(H208="selaku KF",6,7),VLOOKUP(G208,mst_jabatanstruk!$B$2:$F$8,5,FALSE))</f>
        <v>7</v>
      </c>
      <c r="W208" s="30">
        <f>VLOOKUP(E208,mst_golongan!$B$2:$D$18,3,FALSE)</f>
        <v>7</v>
      </c>
      <c r="X208" s="30">
        <f>VLOOKUP(I208,mst_pendidikan!$B$2:$F$11,5,FALSE)</f>
        <v>6</v>
      </c>
      <c r="Y208" s="30">
        <f t="shared" si="343"/>
        <v>2022</v>
      </c>
      <c r="Z208" s="30">
        <f t="shared" si="344"/>
        <v>3</v>
      </c>
      <c r="AA208" s="30">
        <f t="shared" si="345"/>
        <v>1</v>
      </c>
      <c r="AB208" s="30" t="str">
        <f t="shared" si="346"/>
        <v>2022-3-1</v>
      </c>
      <c r="AC208" s="30">
        <f t="shared" si="347"/>
        <v>1998</v>
      </c>
      <c r="AD208" s="30">
        <f t="shared" si="348"/>
        <v>12</v>
      </c>
      <c r="AE208" s="30">
        <f t="shared" si="349"/>
        <v>16</v>
      </c>
      <c r="AF208" s="30" t="str">
        <f t="shared" si="350"/>
        <v>1998-12-16</v>
      </c>
    </row>
    <row r="209" spans="1:32" ht="17.100000000000001" hidden="1" customHeight="1" x14ac:dyDescent="0.2">
      <c r="A209" s="303" t="s">
        <v>284</v>
      </c>
      <c r="B209" s="304"/>
      <c r="C209" s="33"/>
      <c r="D209" s="33"/>
      <c r="E209" s="33"/>
      <c r="F209" s="37"/>
      <c r="G209" s="28"/>
      <c r="H209" s="26" t="s">
        <v>1349</v>
      </c>
      <c r="I209" s="26"/>
      <c r="J209" s="26"/>
      <c r="K209" s="26"/>
      <c r="L209" s="35"/>
      <c r="M209" s="10">
        <v>1507</v>
      </c>
      <c r="N209" s="30">
        <f t="shared" si="278"/>
        <v>15073</v>
      </c>
      <c r="O209" s="30" t="str">
        <f>IF(ISBLANK(G208),CONCATENATE(Kerinci!N209,RIGHT(Kerinci!O208,1)+1),Kerinci!O208)</f>
        <v>150733</v>
      </c>
      <c r="P209" s="30" t="e">
        <f>VLOOKUP(G209,dash_fungsional!$B$2:$E$28,4,FALSE)</f>
        <v>#N/A</v>
      </c>
      <c r="V209" s="30">
        <f>IF(ISNA(VLOOKUP(G209,mst_jabatanstruk!$B$2:$F$8,5,FALSE)),IF(H209="selaku KF",6,7),VLOOKUP(G209,mst_jabatanstruk!$B$2:$F$8,5,FALSE))</f>
        <v>7</v>
      </c>
      <c r="W209" s="30" t="e">
        <f>VLOOKUP(E209,mst_golongan!$B$2:$D$18,3,FALSE)</f>
        <v>#N/A</v>
      </c>
      <c r="X209" s="30" t="e">
        <f>VLOOKUP(I209,mst_pendidikan!$B$2:$F$11,5,FALSE)</f>
        <v>#N/A</v>
      </c>
    </row>
    <row r="210" spans="1:32" ht="17.100000000000001" customHeight="1" x14ac:dyDescent="0.2">
      <c r="A210" s="31">
        <v>11</v>
      </c>
      <c r="B210" s="82" t="s">
        <v>916</v>
      </c>
      <c r="C210" s="33">
        <v>340055683</v>
      </c>
      <c r="D210" s="33" t="s">
        <v>917</v>
      </c>
      <c r="E210" s="33" t="s">
        <v>167</v>
      </c>
      <c r="F210" s="34" t="s">
        <v>1354</v>
      </c>
      <c r="G210" s="189" t="s">
        <v>178</v>
      </c>
      <c r="H210" s="26" t="s">
        <v>1348</v>
      </c>
      <c r="I210" s="26" t="s">
        <v>249</v>
      </c>
      <c r="J210" s="26">
        <v>2005</v>
      </c>
      <c r="K210" s="26" t="s">
        <v>344</v>
      </c>
      <c r="L210" s="35" t="s">
        <v>1525</v>
      </c>
      <c r="M210" s="10">
        <v>1507</v>
      </c>
      <c r="N210" s="30">
        <f t="shared" si="278"/>
        <v>15074</v>
      </c>
      <c r="O210" s="30" t="str">
        <f>IF(ISBLANK(G209),CONCATENATE(Kerinci!N210,RIGHT(Kerinci!O209,1)+1),Kerinci!O209)</f>
        <v>150744</v>
      </c>
      <c r="P210" s="30">
        <f>VLOOKUP(G210,dash_fungsional!$B$2:$E$28,4,FALSE)</f>
        <v>7</v>
      </c>
      <c r="V210" s="30">
        <f>IF(ISNA(VLOOKUP(G210,mst_jabatanstruk!$B$2:$F$8,5,FALSE)),IF(H210="selaku KF",6,7),VLOOKUP(G210,mst_jabatanstruk!$B$2:$F$8,5,FALSE))</f>
        <v>6</v>
      </c>
      <c r="W210" s="30">
        <f>VLOOKUP(E210,mst_golongan!$B$2:$D$18,3,FALSE)</f>
        <v>11</v>
      </c>
      <c r="X210" s="30">
        <f>VLOOKUP(I210,mst_pendidikan!$B$2:$F$11,5,FALSE)</f>
        <v>8</v>
      </c>
      <c r="Y210" s="30">
        <f t="shared" ref="Y210:Y212" si="351">YEAR(F210)</f>
        <v>2019</v>
      </c>
      <c r="Z210" s="30">
        <f t="shared" ref="Z210:Z212" si="352">MONTH(F210)</f>
        <v>4</v>
      </c>
      <c r="AA210" s="30">
        <f t="shared" ref="AA210:AA212" si="353">DAY(F210)</f>
        <v>1</v>
      </c>
      <c r="AB210" s="30" t="str">
        <f t="shared" ref="AB210:AB212" si="354">CONCATENATE(Y210,"-",Z210,"-",AA210)</f>
        <v>2019-4-1</v>
      </c>
      <c r="AC210" s="30">
        <f t="shared" ref="AC210:AC212" si="355">YEAR(L210)</f>
        <v>1980</v>
      </c>
      <c r="AD210" s="30">
        <f t="shared" ref="AD210:AD212" si="356">MONTH(L210)</f>
        <v>10</v>
      </c>
      <c r="AE210" s="30">
        <f t="shared" ref="AE210:AE212" si="357">DAY(L210)</f>
        <v>21</v>
      </c>
      <c r="AF210" s="30" t="str">
        <f t="shared" ref="AF210:AF212" si="358">CONCATENATE(AC210,"-",AD210,"-",AE210)</f>
        <v>1980-10-21</v>
      </c>
    </row>
    <row r="211" spans="1:32" ht="17.100000000000001" customHeight="1" x14ac:dyDescent="0.2">
      <c r="A211" s="31">
        <v>12</v>
      </c>
      <c r="B211" s="218" t="s">
        <v>919</v>
      </c>
      <c r="C211" s="34" t="s">
        <v>920</v>
      </c>
      <c r="D211" s="34" t="s">
        <v>921</v>
      </c>
      <c r="E211" s="33" t="s">
        <v>168</v>
      </c>
      <c r="F211" s="34" t="s">
        <v>1378</v>
      </c>
      <c r="G211" s="43" t="s">
        <v>181</v>
      </c>
      <c r="H211" s="26" t="s">
        <v>1349</v>
      </c>
      <c r="I211" s="33" t="s">
        <v>251</v>
      </c>
      <c r="J211" s="33">
        <v>1988</v>
      </c>
      <c r="K211" s="33" t="s">
        <v>330</v>
      </c>
      <c r="L211" s="35" t="s">
        <v>1526</v>
      </c>
      <c r="M211" s="10">
        <v>1507</v>
      </c>
      <c r="N211" s="30">
        <f t="shared" si="278"/>
        <v>15074</v>
      </c>
      <c r="O211" s="30" t="str">
        <f>IF(ISBLANK(G210),CONCATENATE(Kerinci!N211,RIGHT(Kerinci!O210,1)+1),Kerinci!O210)</f>
        <v>150744</v>
      </c>
      <c r="P211" s="30">
        <f>VLOOKUP(G211,dash_fungsional!$B$2:$E$28,4,FALSE)</f>
        <v>5</v>
      </c>
      <c r="V211" s="30">
        <f>IF(ISNA(VLOOKUP(G211,mst_jabatanstruk!$B$2:$F$8,5,FALSE)),IF(H211="selaku KF",6,7),VLOOKUP(G211,mst_jabatanstruk!$B$2:$F$8,5,FALSE))</f>
        <v>7</v>
      </c>
      <c r="W211" s="30">
        <f>VLOOKUP(E211,mst_golongan!$B$2:$D$18,3,FALSE)</f>
        <v>12</v>
      </c>
      <c r="X211" s="30">
        <f>VLOOKUP(I211,mst_pendidikan!$B$2:$F$11,5,FALSE)</f>
        <v>3</v>
      </c>
      <c r="Y211" s="30">
        <f t="shared" si="351"/>
        <v>2015</v>
      </c>
      <c r="Z211" s="30">
        <f t="shared" si="352"/>
        <v>10</v>
      </c>
      <c r="AA211" s="30">
        <f t="shared" si="353"/>
        <v>1</v>
      </c>
      <c r="AB211" s="30" t="str">
        <f t="shared" si="354"/>
        <v>2015-10-1</v>
      </c>
      <c r="AC211" s="30">
        <f t="shared" si="355"/>
        <v>1968</v>
      </c>
      <c r="AD211" s="30">
        <f t="shared" si="356"/>
        <v>11</v>
      </c>
      <c r="AE211" s="30">
        <f t="shared" si="357"/>
        <v>25</v>
      </c>
      <c r="AF211" s="30" t="str">
        <f t="shared" si="358"/>
        <v>1968-11-25</v>
      </c>
    </row>
    <row r="212" spans="1:32" ht="17.100000000000001" customHeight="1" x14ac:dyDescent="0.2">
      <c r="A212" s="31">
        <v>13</v>
      </c>
      <c r="B212" s="218" t="s">
        <v>924</v>
      </c>
      <c r="C212" s="34" t="s">
        <v>925</v>
      </c>
      <c r="D212" s="37" t="s">
        <v>926</v>
      </c>
      <c r="E212" s="33" t="s">
        <v>166</v>
      </c>
      <c r="F212" s="37" t="s">
        <v>1359</v>
      </c>
      <c r="G212" s="43" t="s">
        <v>179</v>
      </c>
      <c r="H212" s="26" t="s">
        <v>1349</v>
      </c>
      <c r="I212" s="33" t="s">
        <v>248</v>
      </c>
      <c r="J212" s="33">
        <v>2019</v>
      </c>
      <c r="K212" s="33" t="s">
        <v>344</v>
      </c>
      <c r="L212" s="35" t="s">
        <v>1527</v>
      </c>
      <c r="M212" s="10">
        <v>1507</v>
      </c>
      <c r="N212" s="30">
        <f t="shared" si="278"/>
        <v>15074</v>
      </c>
      <c r="O212" s="30" t="str">
        <f>IF(ISBLANK(G211),CONCATENATE(Kerinci!N212,RIGHT(Kerinci!O211,1)+1),Kerinci!O211)</f>
        <v>150744</v>
      </c>
      <c r="P212" s="30">
        <f>VLOOKUP(G212,dash_fungsional!$B$2:$E$28,4,FALSE)</f>
        <v>6</v>
      </c>
      <c r="V212" s="30">
        <f>IF(ISNA(VLOOKUP(G212,mst_jabatanstruk!$B$2:$F$8,5,FALSE)),IF(H212="selaku KF",6,7),VLOOKUP(G212,mst_jabatanstruk!$B$2:$F$8,5,FALSE))</f>
        <v>7</v>
      </c>
      <c r="W212" s="30">
        <f>VLOOKUP(E212,mst_golongan!$B$2:$D$18,3,FALSE)</f>
        <v>9</v>
      </c>
      <c r="X212" s="30">
        <f>VLOOKUP(I212,mst_pendidikan!$B$2:$F$11,5,FALSE)</f>
        <v>7</v>
      </c>
      <c r="Y212" s="30">
        <f t="shared" si="351"/>
        <v>2019</v>
      </c>
      <c r="Z212" s="30">
        <f t="shared" si="352"/>
        <v>12</v>
      </c>
      <c r="AA212" s="30">
        <f t="shared" si="353"/>
        <v>1</v>
      </c>
      <c r="AB212" s="30" t="str">
        <f t="shared" si="354"/>
        <v>2019-12-1</v>
      </c>
      <c r="AC212" s="30">
        <f t="shared" si="355"/>
        <v>1997</v>
      </c>
      <c r="AD212" s="30">
        <f t="shared" si="356"/>
        <v>11</v>
      </c>
      <c r="AE212" s="30">
        <f t="shared" si="357"/>
        <v>7</v>
      </c>
      <c r="AF212" s="30" t="str">
        <f t="shared" si="358"/>
        <v>1997-11-7</v>
      </c>
    </row>
    <row r="213" spans="1:32" ht="17.100000000000001" hidden="1" customHeight="1" x14ac:dyDescent="0.2">
      <c r="A213" s="20" t="s">
        <v>285</v>
      </c>
      <c r="B213" s="21"/>
      <c r="C213" s="33"/>
      <c r="D213" s="33"/>
      <c r="E213" s="33"/>
      <c r="F213" s="37"/>
      <c r="G213" s="28"/>
      <c r="H213" s="26" t="s">
        <v>1349</v>
      </c>
      <c r="I213" s="26"/>
      <c r="J213" s="26"/>
      <c r="K213" s="26"/>
      <c r="L213" s="35"/>
      <c r="M213" s="10">
        <v>1507</v>
      </c>
      <c r="N213" s="30">
        <f t="shared" si="278"/>
        <v>15074</v>
      </c>
      <c r="O213" s="30" t="str">
        <f>IF(ISBLANK(G212),CONCATENATE(Kerinci!N213,RIGHT(Kerinci!O212,1)+1),Kerinci!O212)</f>
        <v>150744</v>
      </c>
      <c r="P213" s="30" t="e">
        <f>VLOOKUP(G213,dash_fungsional!$B$2:$E$28,4,FALSE)</f>
        <v>#N/A</v>
      </c>
      <c r="V213" s="30">
        <f>IF(ISNA(VLOOKUP(G213,mst_jabatanstruk!$B$2:$F$8,5,FALSE)),IF(H213="selaku KF",6,7),VLOOKUP(G213,mst_jabatanstruk!$B$2:$F$8,5,FALSE))</f>
        <v>7</v>
      </c>
      <c r="W213" s="30" t="e">
        <f>VLOOKUP(E213,mst_golongan!$B$2:$D$18,3,FALSE)</f>
        <v>#N/A</v>
      </c>
      <c r="X213" s="30" t="e">
        <f>VLOOKUP(I213,mst_pendidikan!$B$2:$F$11,5,FALSE)</f>
        <v>#N/A</v>
      </c>
    </row>
    <row r="214" spans="1:32" ht="17.100000000000001" customHeight="1" x14ac:dyDescent="0.2">
      <c r="A214" s="31">
        <v>14</v>
      </c>
      <c r="B214" s="218" t="s">
        <v>928</v>
      </c>
      <c r="C214" s="34" t="s">
        <v>929</v>
      </c>
      <c r="D214" s="34" t="s">
        <v>930</v>
      </c>
      <c r="E214" s="33" t="s">
        <v>168</v>
      </c>
      <c r="F214" s="34" t="s">
        <v>1376</v>
      </c>
      <c r="G214" s="189" t="s">
        <v>178</v>
      </c>
      <c r="H214" s="26" t="s">
        <v>1348</v>
      </c>
      <c r="I214" s="33" t="s">
        <v>248</v>
      </c>
      <c r="J214" s="33">
        <v>2005</v>
      </c>
      <c r="K214" s="33" t="s">
        <v>344</v>
      </c>
      <c r="L214" s="35" t="s">
        <v>1528</v>
      </c>
      <c r="M214" s="10">
        <v>1507</v>
      </c>
      <c r="N214" s="30">
        <f t="shared" si="278"/>
        <v>15075</v>
      </c>
      <c r="O214" s="30" t="str">
        <f>IF(ISBLANK(G213),CONCATENATE(Kerinci!N214,RIGHT(Kerinci!O213,1)+1),Kerinci!O213)</f>
        <v>150755</v>
      </c>
      <c r="P214" s="30">
        <f>VLOOKUP(G214,dash_fungsional!$B$2:$E$28,4,FALSE)</f>
        <v>7</v>
      </c>
      <c r="V214" s="30">
        <f>IF(ISNA(VLOOKUP(G214,mst_jabatanstruk!$B$2:$F$8,5,FALSE)),IF(H214="selaku KF",6,7),VLOOKUP(G214,mst_jabatanstruk!$B$2:$F$8,5,FALSE))</f>
        <v>6</v>
      </c>
      <c r="W214" s="30">
        <f>VLOOKUP(E214,mst_golongan!$B$2:$D$18,3,FALSE)</f>
        <v>12</v>
      </c>
      <c r="X214" s="30">
        <f>VLOOKUP(I214,mst_pendidikan!$B$2:$F$11,5,FALSE)</f>
        <v>7</v>
      </c>
      <c r="Y214" s="30">
        <f t="shared" ref="Y214:Y216" si="359">YEAR(F214)</f>
        <v>2016</v>
      </c>
      <c r="Z214" s="30">
        <f t="shared" ref="Z214:Z216" si="360">MONTH(F214)</f>
        <v>4</v>
      </c>
      <c r="AA214" s="30">
        <f t="shared" ref="AA214:AA216" si="361">DAY(F214)</f>
        <v>1</v>
      </c>
      <c r="AB214" s="30" t="str">
        <f t="shared" ref="AB214:AB216" si="362">CONCATENATE(Y214,"-",Z214,"-",AA214)</f>
        <v>2016-4-1</v>
      </c>
      <c r="AC214" s="30">
        <f t="shared" ref="AC214:AC216" si="363">YEAR(L214)</f>
        <v>1983</v>
      </c>
      <c r="AD214" s="30">
        <f t="shared" ref="AD214:AD216" si="364">MONTH(L214)</f>
        <v>7</v>
      </c>
      <c r="AE214" s="30">
        <f t="shared" ref="AE214:AE216" si="365">DAY(L214)</f>
        <v>18</v>
      </c>
      <c r="AF214" s="30" t="str">
        <f t="shared" ref="AF214:AF216" si="366">CONCATENATE(AC214,"-",AD214,"-",AE214)</f>
        <v>1983-7-18</v>
      </c>
    </row>
    <row r="215" spans="1:32" ht="17.100000000000001" customHeight="1" x14ac:dyDescent="0.2">
      <c r="A215" s="31">
        <v>15</v>
      </c>
      <c r="B215" s="218" t="s">
        <v>932</v>
      </c>
      <c r="C215" s="33">
        <v>340013113</v>
      </c>
      <c r="D215" s="33" t="s">
        <v>933</v>
      </c>
      <c r="E215" s="33" t="s">
        <v>165</v>
      </c>
      <c r="F215" s="34" t="s">
        <v>1372</v>
      </c>
      <c r="G215" s="32" t="s">
        <v>172</v>
      </c>
      <c r="H215" s="26" t="s">
        <v>1349</v>
      </c>
      <c r="I215" s="26" t="s">
        <v>251</v>
      </c>
      <c r="J215" s="26">
        <v>1989</v>
      </c>
      <c r="K215" s="26" t="s">
        <v>344</v>
      </c>
      <c r="L215" s="35" t="s">
        <v>1529</v>
      </c>
      <c r="M215" s="10">
        <v>1507</v>
      </c>
      <c r="N215" s="30">
        <f t="shared" si="278"/>
        <v>15075</v>
      </c>
      <c r="O215" s="30" t="str">
        <f>IF(ISBLANK(G214),CONCATENATE(Kerinci!N215,RIGHT(Kerinci!O214,1)+1),Kerinci!O214)</f>
        <v>150755</v>
      </c>
      <c r="P215" s="30">
        <f>VLOOKUP(G215,dash_fungsional!$B$2:$E$28,4,FALSE)</f>
        <v>19</v>
      </c>
      <c r="V215" s="30">
        <f>IF(ISNA(VLOOKUP(G215,mst_jabatanstruk!$B$2:$F$8,5,FALSE)),IF(H215="selaku KF",6,7),VLOOKUP(G215,mst_jabatanstruk!$B$2:$F$8,5,FALSE))</f>
        <v>7</v>
      </c>
      <c r="W215" s="30">
        <f>VLOOKUP(E215,mst_golongan!$B$2:$D$18,3,FALSE)</f>
        <v>10</v>
      </c>
      <c r="X215" s="30">
        <f>VLOOKUP(I215,mst_pendidikan!$B$2:$F$11,5,FALSE)</f>
        <v>3</v>
      </c>
      <c r="Y215" s="30">
        <f t="shared" si="359"/>
        <v>2012</v>
      </c>
      <c r="Z215" s="30">
        <f t="shared" si="360"/>
        <v>4</v>
      </c>
      <c r="AA215" s="30">
        <f t="shared" si="361"/>
        <v>1</v>
      </c>
      <c r="AB215" s="30" t="str">
        <f t="shared" si="362"/>
        <v>2012-4-1</v>
      </c>
      <c r="AC215" s="30">
        <f t="shared" si="363"/>
        <v>1970</v>
      </c>
      <c r="AD215" s="30">
        <f t="shared" si="364"/>
        <v>10</v>
      </c>
      <c r="AE215" s="30">
        <f t="shared" si="365"/>
        <v>25</v>
      </c>
      <c r="AF215" s="30" t="str">
        <f t="shared" si="366"/>
        <v>1970-10-25</v>
      </c>
    </row>
    <row r="216" spans="1:32" ht="17.100000000000001" customHeight="1" x14ac:dyDescent="0.2">
      <c r="A216" s="31">
        <v>16</v>
      </c>
      <c r="B216" s="218" t="s">
        <v>935</v>
      </c>
      <c r="C216" s="219">
        <v>340060859</v>
      </c>
      <c r="D216" s="41" t="s">
        <v>936</v>
      </c>
      <c r="E216" s="33" t="s">
        <v>166</v>
      </c>
      <c r="F216" s="34" t="s">
        <v>1357</v>
      </c>
      <c r="G216" s="32" t="s">
        <v>172</v>
      </c>
      <c r="H216" s="26" t="s">
        <v>1349</v>
      </c>
      <c r="I216" s="33" t="s">
        <v>248</v>
      </c>
      <c r="J216" s="26">
        <v>2021</v>
      </c>
      <c r="K216" s="26" t="s">
        <v>344</v>
      </c>
      <c r="L216" s="40" t="s">
        <v>1530</v>
      </c>
      <c r="M216" s="10">
        <v>1507</v>
      </c>
      <c r="N216" s="30">
        <f t="shared" si="278"/>
        <v>15075</v>
      </c>
      <c r="O216" s="30" t="str">
        <f>IF(ISBLANK(G215),CONCATENATE(Kerinci!N216,RIGHT(Kerinci!O215,1)+1),Kerinci!O215)</f>
        <v>150755</v>
      </c>
      <c r="P216" s="30">
        <f>VLOOKUP(G216,dash_fungsional!$B$2:$E$28,4,FALSE)</f>
        <v>19</v>
      </c>
      <c r="V216" s="30">
        <f>IF(ISNA(VLOOKUP(G216,mst_jabatanstruk!$B$2:$F$8,5,FALSE)),IF(H216="selaku KF",6,7),VLOOKUP(G216,mst_jabatanstruk!$B$2:$F$8,5,FALSE))</f>
        <v>7</v>
      </c>
      <c r="W216" s="30">
        <f>VLOOKUP(E216,mst_golongan!$B$2:$D$18,3,FALSE)</f>
        <v>9</v>
      </c>
      <c r="X216" s="30">
        <f>VLOOKUP(I216,mst_pendidikan!$B$2:$F$11,5,FALSE)</f>
        <v>7</v>
      </c>
      <c r="Y216" s="30">
        <f t="shared" si="359"/>
        <v>2022</v>
      </c>
      <c r="Z216" s="30">
        <f t="shared" si="360"/>
        <v>1</v>
      </c>
      <c r="AA216" s="30">
        <f t="shared" si="361"/>
        <v>1</v>
      </c>
      <c r="AB216" s="30" t="str">
        <f t="shared" si="362"/>
        <v>2022-1-1</v>
      </c>
      <c r="AC216" s="30">
        <f t="shared" si="363"/>
        <v>1999</v>
      </c>
      <c r="AD216" s="30">
        <f t="shared" si="364"/>
        <v>8</v>
      </c>
      <c r="AE216" s="30">
        <f t="shared" si="365"/>
        <v>6</v>
      </c>
      <c r="AF216" s="30" t="str">
        <f t="shared" si="366"/>
        <v>1999-8-6</v>
      </c>
    </row>
    <row r="217" spans="1:32" ht="17.100000000000001" hidden="1" customHeight="1" x14ac:dyDescent="0.2">
      <c r="A217" s="303" t="s">
        <v>388</v>
      </c>
      <c r="B217" s="304"/>
      <c r="C217" s="33"/>
      <c r="D217" s="33"/>
      <c r="E217" s="33"/>
      <c r="F217" s="37"/>
      <c r="G217" s="28"/>
      <c r="H217" s="26" t="s">
        <v>1349</v>
      </c>
      <c r="I217" s="26"/>
      <c r="J217" s="26"/>
      <c r="K217" s="26"/>
      <c r="L217" s="35"/>
      <c r="M217" s="10">
        <v>1507</v>
      </c>
      <c r="N217" s="30">
        <f t="shared" si="278"/>
        <v>15075</v>
      </c>
      <c r="O217" s="30" t="str">
        <f>IF(ISBLANK(G216),CONCATENATE(Kerinci!N217,RIGHT(Kerinci!O216,1)+1),Kerinci!O216)</f>
        <v>150755</v>
      </c>
      <c r="P217" s="30" t="e">
        <f>VLOOKUP(G217,dash_fungsional!$B$2:$E$28,4,FALSE)</f>
        <v>#N/A</v>
      </c>
      <c r="V217" s="30">
        <f>IF(ISNA(VLOOKUP(G217,mst_jabatanstruk!$B$2:$F$8,5,FALSE)),IF(H217="selaku KF",6,7),VLOOKUP(G217,mst_jabatanstruk!$B$2:$F$8,5,FALSE))</f>
        <v>7</v>
      </c>
      <c r="W217" s="30" t="e">
        <f>VLOOKUP(E217,mst_golongan!$B$2:$D$18,3,FALSE)</f>
        <v>#N/A</v>
      </c>
      <c r="X217" s="30" t="e">
        <f>VLOOKUP(I217,mst_pendidikan!$B$2:$F$11,5,FALSE)</f>
        <v>#N/A</v>
      </c>
    </row>
    <row r="218" spans="1:32" ht="17.100000000000001" customHeight="1" x14ac:dyDescent="0.2">
      <c r="A218" s="31">
        <v>17</v>
      </c>
      <c r="B218" s="218" t="s">
        <v>938</v>
      </c>
      <c r="C218" s="219">
        <v>340059162</v>
      </c>
      <c r="D218" s="33" t="s">
        <v>939</v>
      </c>
      <c r="E218" s="33" t="s">
        <v>166</v>
      </c>
      <c r="F218" s="34" t="s">
        <v>1373</v>
      </c>
      <c r="G218" s="43" t="s">
        <v>179</v>
      </c>
      <c r="H218" s="26" t="s">
        <v>1349</v>
      </c>
      <c r="I218" s="26" t="s">
        <v>249</v>
      </c>
      <c r="J218" s="26">
        <v>2015</v>
      </c>
      <c r="K218" s="26" t="s">
        <v>344</v>
      </c>
      <c r="L218" s="40" t="s">
        <v>1531</v>
      </c>
      <c r="M218" s="10">
        <v>1507</v>
      </c>
      <c r="N218" s="30">
        <f t="shared" si="278"/>
        <v>15076</v>
      </c>
      <c r="O218" s="30" t="str">
        <f>IF(ISBLANK(G217),CONCATENATE(Kerinci!N218,RIGHT(Kerinci!O217,1)+1),Kerinci!O217)</f>
        <v>150766</v>
      </c>
      <c r="P218" s="30">
        <f>VLOOKUP(G218,dash_fungsional!$B$2:$E$28,4,FALSE)</f>
        <v>6</v>
      </c>
      <c r="V218" s="30">
        <f>IF(ISNA(VLOOKUP(G218,mst_jabatanstruk!$B$2:$F$8,5,FALSE)),IF(H218="selaku KF",6,7),VLOOKUP(G218,mst_jabatanstruk!$B$2:$F$8,5,FALSE))</f>
        <v>7</v>
      </c>
      <c r="W218" s="30">
        <f>VLOOKUP(E218,mst_golongan!$B$2:$D$18,3,FALSE)</f>
        <v>9</v>
      </c>
      <c r="X218" s="30">
        <f>VLOOKUP(I218,mst_pendidikan!$B$2:$F$11,5,FALSE)</f>
        <v>8</v>
      </c>
      <c r="Y218" s="30">
        <f t="shared" ref="Y218:Y219" si="367">YEAR(F218)</f>
        <v>2019</v>
      </c>
      <c r="Z218" s="30">
        <f t="shared" ref="Z218:Z219" si="368">MONTH(F218)</f>
        <v>3</v>
      </c>
      <c r="AA218" s="30">
        <f t="shared" ref="AA218:AA219" si="369">DAY(F218)</f>
        <v>1</v>
      </c>
      <c r="AB218" s="30" t="str">
        <f t="shared" ref="AB218:AB219" si="370">CONCATENATE(Y218,"-",Z218,"-",AA218)</f>
        <v>2019-3-1</v>
      </c>
      <c r="AC218" s="30">
        <f t="shared" ref="AC218:AC219" si="371">YEAR(L218)</f>
        <v>1993</v>
      </c>
      <c r="AD218" s="30">
        <f t="shared" ref="AD218:AD219" si="372">MONTH(L218)</f>
        <v>11</v>
      </c>
      <c r="AE218" s="30">
        <f t="shared" ref="AE218:AE219" si="373">DAY(L218)</f>
        <v>17</v>
      </c>
      <c r="AF218" s="30" t="str">
        <f t="shared" ref="AF218:AF219" si="374">CONCATENATE(AC218,"-",AD218,"-",AE218)</f>
        <v>1993-11-17</v>
      </c>
    </row>
    <row r="219" spans="1:32" ht="17.100000000000001" customHeight="1" x14ac:dyDescent="0.2">
      <c r="A219" s="31">
        <v>18</v>
      </c>
      <c r="B219" s="222" t="s">
        <v>941</v>
      </c>
      <c r="C219" s="219">
        <v>340061232</v>
      </c>
      <c r="D219" s="41" t="s">
        <v>942</v>
      </c>
      <c r="E219" s="33" t="s">
        <v>169</v>
      </c>
      <c r="F219" s="37" t="s">
        <v>1360</v>
      </c>
      <c r="G219" s="32" t="s">
        <v>172</v>
      </c>
      <c r="H219" s="26" t="s">
        <v>1349</v>
      </c>
      <c r="I219" s="33" t="s">
        <v>255</v>
      </c>
      <c r="J219" s="26">
        <v>2019</v>
      </c>
      <c r="K219" s="26" t="s">
        <v>344</v>
      </c>
      <c r="L219" s="40" t="s">
        <v>1532</v>
      </c>
      <c r="M219" s="10">
        <v>1507</v>
      </c>
      <c r="N219" s="30">
        <f t="shared" si="278"/>
        <v>15076</v>
      </c>
      <c r="O219" s="30" t="str">
        <f>IF(ISBLANK(G218),CONCATENATE(Kerinci!N219,RIGHT(Kerinci!O218,1)+1),Kerinci!O218)</f>
        <v>150766</v>
      </c>
      <c r="P219" s="30">
        <f>VLOOKUP(G219,dash_fungsional!$B$2:$E$28,4,FALSE)</f>
        <v>19</v>
      </c>
      <c r="V219" s="30">
        <f>IF(ISNA(VLOOKUP(G219,mst_jabatanstruk!$B$2:$F$8,5,FALSE)),IF(H219="selaku KF",6,7),VLOOKUP(G219,mst_jabatanstruk!$B$2:$F$8,5,FALSE))</f>
        <v>7</v>
      </c>
      <c r="W219" s="30">
        <f>VLOOKUP(E219,mst_golongan!$B$2:$D$18,3,FALSE)</f>
        <v>7</v>
      </c>
      <c r="X219" s="30">
        <f>VLOOKUP(I219,mst_pendidikan!$B$2:$F$11,5,FALSE)</f>
        <v>6</v>
      </c>
      <c r="Y219" s="30">
        <f t="shared" si="367"/>
        <v>2022</v>
      </c>
      <c r="Z219" s="30">
        <f t="shared" si="368"/>
        <v>3</v>
      </c>
      <c r="AA219" s="30">
        <f t="shared" si="369"/>
        <v>1</v>
      </c>
      <c r="AB219" s="30" t="str">
        <f t="shared" si="370"/>
        <v>2022-3-1</v>
      </c>
      <c r="AC219" s="30">
        <f t="shared" si="371"/>
        <v>1998</v>
      </c>
      <c r="AD219" s="30">
        <f t="shared" si="372"/>
        <v>5</v>
      </c>
      <c r="AE219" s="30">
        <f t="shared" si="373"/>
        <v>13</v>
      </c>
      <c r="AF219" s="30" t="str">
        <f t="shared" si="374"/>
        <v>1998-5-13</v>
      </c>
    </row>
    <row r="220" spans="1:32" ht="17.100000000000001" hidden="1" customHeight="1" x14ac:dyDescent="0.2">
      <c r="A220" s="303" t="s">
        <v>397</v>
      </c>
      <c r="B220" s="304"/>
      <c r="C220" s="33"/>
      <c r="D220" s="33"/>
      <c r="E220" s="33"/>
      <c r="F220" s="37"/>
      <c r="G220" s="28"/>
      <c r="H220" s="26" t="s">
        <v>1349</v>
      </c>
      <c r="I220" s="26"/>
      <c r="J220" s="26"/>
      <c r="K220" s="26"/>
      <c r="L220" s="35"/>
      <c r="M220" s="10">
        <v>1507</v>
      </c>
      <c r="N220" s="30">
        <f t="shared" si="278"/>
        <v>15076</v>
      </c>
      <c r="O220" s="30" t="str">
        <f>IF(ISBLANK(G219),CONCATENATE(Kerinci!N220,RIGHT(Kerinci!O219,1)+1),Kerinci!O219)</f>
        <v>150766</v>
      </c>
      <c r="P220" s="30" t="e">
        <f>VLOOKUP(G220,dash_fungsional!$B$2:$E$28,4,FALSE)</f>
        <v>#N/A</v>
      </c>
      <c r="V220" s="30">
        <f>IF(ISNA(VLOOKUP(G220,mst_jabatanstruk!$B$2:$F$8,5,FALSE)),IF(H220="selaku KF",6,7),VLOOKUP(G220,mst_jabatanstruk!$B$2:$F$8,5,FALSE))</f>
        <v>7</v>
      </c>
      <c r="W220" s="30" t="e">
        <f>VLOOKUP(E220,mst_golongan!$B$2:$D$18,3,FALSE)</f>
        <v>#N/A</v>
      </c>
      <c r="X220" s="30" t="e">
        <f>VLOOKUP(I220,mst_pendidikan!$B$2:$F$11,5,FALSE)</f>
        <v>#N/A</v>
      </c>
    </row>
    <row r="221" spans="1:32" ht="17.100000000000001" customHeight="1" x14ac:dyDescent="0.2">
      <c r="A221" s="31">
        <v>19</v>
      </c>
      <c r="B221" s="218" t="s">
        <v>944</v>
      </c>
      <c r="C221" s="41">
        <v>340017148</v>
      </c>
      <c r="D221" s="33" t="s">
        <v>945</v>
      </c>
      <c r="E221" s="33" t="s">
        <v>165</v>
      </c>
      <c r="F221" s="34" t="s">
        <v>1356</v>
      </c>
      <c r="G221" s="43" t="s">
        <v>180</v>
      </c>
      <c r="H221" s="26" t="s">
        <v>946</v>
      </c>
      <c r="I221" s="26" t="s">
        <v>251</v>
      </c>
      <c r="J221" s="26">
        <v>1996</v>
      </c>
      <c r="K221" s="26" t="s">
        <v>330</v>
      </c>
      <c r="L221" s="35" t="s">
        <v>1533</v>
      </c>
      <c r="M221" s="10">
        <v>1507</v>
      </c>
      <c r="N221" s="30">
        <f t="shared" si="278"/>
        <v>15077</v>
      </c>
      <c r="O221" s="30" t="str">
        <f>IF(ISBLANK(G220),CONCATENATE(Kerinci!N221,RIGHT(Kerinci!O220,1)+1),Kerinci!O220)</f>
        <v>150777</v>
      </c>
      <c r="P221" s="30">
        <f>VLOOKUP(G221,dash_fungsional!$B$2:$E$28,4,FALSE)</f>
        <v>4</v>
      </c>
      <c r="V221" s="30">
        <f>IF(ISNA(VLOOKUP(G221,mst_jabatanstruk!$B$2:$F$8,5,FALSE)),IF(H221="selaku KF",6,7),VLOOKUP(G221,mst_jabatanstruk!$B$2:$F$8,5,FALSE))</f>
        <v>7</v>
      </c>
      <c r="W221" s="30">
        <f>VLOOKUP(E221,mst_golongan!$B$2:$D$18,3,FALSE)</f>
        <v>10</v>
      </c>
      <c r="X221" s="30">
        <f>VLOOKUP(I221,mst_pendidikan!$B$2:$F$11,5,FALSE)</f>
        <v>3</v>
      </c>
      <c r="Y221" s="30">
        <f t="shared" ref="Y221:Y227" si="375">YEAR(F221)</f>
        <v>2021</v>
      </c>
      <c r="Z221" s="30">
        <f t="shared" ref="Z221:Z227" si="376">MONTH(F221)</f>
        <v>4</v>
      </c>
      <c r="AA221" s="30">
        <f t="shared" ref="AA221:AA227" si="377">DAY(F221)</f>
        <v>1</v>
      </c>
      <c r="AB221" s="30" t="str">
        <f t="shared" ref="AB221:AB227" si="378">CONCATENATE(Y221,"-",Z221,"-",AA221)</f>
        <v>2021-4-1</v>
      </c>
      <c r="AC221" s="30">
        <f t="shared" ref="AC221:AC227" si="379">YEAR(L221)</f>
        <v>1976</v>
      </c>
      <c r="AD221" s="30">
        <f t="shared" ref="AD221:AD227" si="380">MONTH(L221)</f>
        <v>9</v>
      </c>
      <c r="AE221" s="30">
        <f t="shared" ref="AE221:AE227" si="381">DAY(L221)</f>
        <v>21</v>
      </c>
      <c r="AF221" s="30" t="str">
        <f t="shared" ref="AF221:AF227" si="382">CONCATENATE(AC221,"-",AD221,"-",AE221)</f>
        <v>1976-9-21</v>
      </c>
    </row>
    <row r="222" spans="1:32" ht="17.100000000000001" customHeight="1" x14ac:dyDescent="0.2">
      <c r="A222" s="31">
        <v>20</v>
      </c>
      <c r="B222" s="218" t="s">
        <v>948</v>
      </c>
      <c r="C222" s="34" t="s">
        <v>949</v>
      </c>
      <c r="D222" s="34" t="s">
        <v>950</v>
      </c>
      <c r="E222" s="34" t="s">
        <v>165</v>
      </c>
      <c r="F222" s="34" t="s">
        <v>1352</v>
      </c>
      <c r="G222" s="43" t="s">
        <v>180</v>
      </c>
      <c r="H222" s="26" t="s">
        <v>951</v>
      </c>
      <c r="I222" s="26" t="s">
        <v>251</v>
      </c>
      <c r="J222" s="26">
        <v>2001</v>
      </c>
      <c r="K222" s="26" t="s">
        <v>330</v>
      </c>
      <c r="L222" s="51" t="s">
        <v>1534</v>
      </c>
      <c r="M222" s="10">
        <v>1507</v>
      </c>
      <c r="N222" s="30">
        <f t="shared" si="278"/>
        <v>15077</v>
      </c>
      <c r="O222" s="30" t="str">
        <f>IF(ISBLANK(G221),CONCATENATE(Kerinci!N222,RIGHT(Kerinci!O221,1)+1),Kerinci!O221)</f>
        <v>150777</v>
      </c>
      <c r="P222" s="30">
        <f>VLOOKUP(G222,dash_fungsional!$B$2:$E$28,4,FALSE)</f>
        <v>4</v>
      </c>
      <c r="V222" s="30">
        <f>IF(ISNA(VLOOKUP(G222,mst_jabatanstruk!$B$2:$F$8,5,FALSE)),IF(H222="selaku KF",6,7),VLOOKUP(G222,mst_jabatanstruk!$B$2:$F$8,5,FALSE))</f>
        <v>7</v>
      </c>
      <c r="W222" s="30">
        <f>VLOOKUP(E222,mst_golongan!$B$2:$D$18,3,FALSE)</f>
        <v>10</v>
      </c>
      <c r="X222" s="30">
        <f>VLOOKUP(I222,mst_pendidikan!$B$2:$F$11,5,FALSE)</f>
        <v>3</v>
      </c>
      <c r="Y222" s="30">
        <f t="shared" si="375"/>
        <v>2019</v>
      </c>
      <c r="Z222" s="30">
        <f t="shared" si="376"/>
        <v>10</v>
      </c>
      <c r="AA222" s="30">
        <f t="shared" si="377"/>
        <v>1</v>
      </c>
      <c r="AB222" s="30" t="str">
        <f t="shared" si="378"/>
        <v>2019-10-1</v>
      </c>
      <c r="AC222" s="30">
        <f t="shared" si="379"/>
        <v>1982</v>
      </c>
      <c r="AD222" s="30">
        <f t="shared" si="380"/>
        <v>10</v>
      </c>
      <c r="AE222" s="30">
        <f t="shared" si="381"/>
        <v>9</v>
      </c>
      <c r="AF222" s="30" t="str">
        <f t="shared" si="382"/>
        <v>1982-10-9</v>
      </c>
    </row>
    <row r="223" spans="1:32" ht="17.100000000000001" customHeight="1" x14ac:dyDescent="0.2">
      <c r="A223" s="31">
        <v>21</v>
      </c>
      <c r="B223" s="218" t="s">
        <v>953</v>
      </c>
      <c r="C223" s="33">
        <v>340019893</v>
      </c>
      <c r="D223" s="33" t="s">
        <v>954</v>
      </c>
      <c r="E223" s="33" t="s">
        <v>197</v>
      </c>
      <c r="F223" s="27" t="s">
        <v>1363</v>
      </c>
      <c r="G223" s="38" t="s">
        <v>955</v>
      </c>
      <c r="H223" s="26" t="s">
        <v>955</v>
      </c>
      <c r="I223" s="26" t="s">
        <v>251</v>
      </c>
      <c r="J223" s="26">
        <v>2002</v>
      </c>
      <c r="K223" s="26" t="s">
        <v>330</v>
      </c>
      <c r="L223" s="40" t="s">
        <v>1535</v>
      </c>
      <c r="M223" s="10">
        <v>1507</v>
      </c>
      <c r="N223" s="30">
        <f t="shared" si="278"/>
        <v>15077</v>
      </c>
      <c r="O223" s="30" t="str">
        <f>IF(ISBLANK(G222),CONCATENATE(Kerinci!N223,RIGHT(Kerinci!O222,1)+1),Kerinci!O222)</f>
        <v>150777</v>
      </c>
      <c r="P223" s="30">
        <v>30</v>
      </c>
      <c r="V223" s="30">
        <f>IF(ISNA(VLOOKUP(G223,mst_jabatanstruk!$B$2:$F$8,5,FALSE)),IF(H223="selaku KF",6,7),VLOOKUP(G223,mst_jabatanstruk!$B$2:$F$8,5,FALSE))</f>
        <v>7</v>
      </c>
      <c r="W223" s="30">
        <f>VLOOKUP(E223,mst_golongan!$B$2:$D$18,3,FALSE)</f>
        <v>8</v>
      </c>
      <c r="X223" s="30">
        <f>VLOOKUP(I223,mst_pendidikan!$B$2:$F$11,5,FALSE)</f>
        <v>3</v>
      </c>
      <c r="Y223" s="30">
        <f t="shared" si="375"/>
        <v>2020</v>
      </c>
      <c r="Z223" s="30">
        <f t="shared" si="376"/>
        <v>4</v>
      </c>
      <c r="AA223" s="30">
        <f t="shared" si="377"/>
        <v>1</v>
      </c>
      <c r="AB223" s="30" t="str">
        <f t="shared" si="378"/>
        <v>2020-4-1</v>
      </c>
      <c r="AC223" s="30">
        <f t="shared" si="379"/>
        <v>1983</v>
      </c>
      <c r="AD223" s="30">
        <f t="shared" si="380"/>
        <v>6</v>
      </c>
      <c r="AE223" s="30">
        <f t="shared" si="381"/>
        <v>3</v>
      </c>
      <c r="AF223" s="30" t="str">
        <f t="shared" si="382"/>
        <v>1983-6-3</v>
      </c>
    </row>
    <row r="224" spans="1:32" ht="17.100000000000001" customHeight="1" x14ac:dyDescent="0.2">
      <c r="A224" s="31">
        <v>22</v>
      </c>
      <c r="B224" s="218" t="s">
        <v>957</v>
      </c>
      <c r="C224" s="223" t="s">
        <v>958</v>
      </c>
      <c r="D224" s="34" t="s">
        <v>959</v>
      </c>
      <c r="E224" s="34" t="s">
        <v>167</v>
      </c>
      <c r="F224" s="34" t="s">
        <v>1354</v>
      </c>
      <c r="G224" s="24" t="s">
        <v>960</v>
      </c>
      <c r="H224" s="26" t="s">
        <v>960</v>
      </c>
      <c r="I224" s="26" t="s">
        <v>249</v>
      </c>
      <c r="J224" s="33">
        <v>2009</v>
      </c>
      <c r="K224" s="26" t="s">
        <v>344</v>
      </c>
      <c r="L224" s="51" t="s">
        <v>1536</v>
      </c>
      <c r="M224" s="10">
        <v>1507</v>
      </c>
      <c r="N224" s="30">
        <f t="shared" si="278"/>
        <v>15077</v>
      </c>
      <c r="O224" s="30" t="str">
        <f>IF(ISBLANK(G223),CONCATENATE(Kerinci!N224,RIGHT(Kerinci!O223,1)+1),Kerinci!O223)</f>
        <v>150777</v>
      </c>
      <c r="P224" s="30">
        <v>30</v>
      </c>
      <c r="V224" s="30">
        <f>IF(ISNA(VLOOKUP(G224,mst_jabatanstruk!$B$2:$F$8,5,FALSE)),IF(H224="selaku KF",6,7),VLOOKUP(G224,mst_jabatanstruk!$B$2:$F$8,5,FALSE))</f>
        <v>7</v>
      </c>
      <c r="W224" s="30">
        <f>VLOOKUP(E224,mst_golongan!$B$2:$D$18,3,FALSE)</f>
        <v>11</v>
      </c>
      <c r="X224" s="30">
        <f>VLOOKUP(I224,mst_pendidikan!$B$2:$F$11,5,FALSE)</f>
        <v>8</v>
      </c>
      <c r="Y224" s="30">
        <f t="shared" si="375"/>
        <v>2019</v>
      </c>
      <c r="Z224" s="30">
        <f t="shared" si="376"/>
        <v>4</v>
      </c>
      <c r="AA224" s="30">
        <f t="shared" si="377"/>
        <v>1</v>
      </c>
      <c r="AB224" s="30" t="str">
        <f t="shared" si="378"/>
        <v>2019-4-1</v>
      </c>
      <c r="AC224" s="30">
        <f t="shared" si="379"/>
        <v>1986</v>
      </c>
      <c r="AD224" s="30">
        <f t="shared" si="380"/>
        <v>4</v>
      </c>
      <c r="AE224" s="30">
        <f t="shared" si="381"/>
        <v>20</v>
      </c>
      <c r="AF224" s="30" t="str">
        <f t="shared" si="382"/>
        <v>1986-4-20</v>
      </c>
    </row>
    <row r="225" spans="1:32" ht="17.100000000000001" customHeight="1" x14ac:dyDescent="0.2">
      <c r="A225" s="31">
        <v>23</v>
      </c>
      <c r="B225" s="218" t="s">
        <v>962</v>
      </c>
      <c r="C225" s="41" t="s">
        <v>963</v>
      </c>
      <c r="D225" s="33" t="s">
        <v>964</v>
      </c>
      <c r="E225" s="33" t="s">
        <v>167</v>
      </c>
      <c r="F225" s="41" t="s">
        <v>1371</v>
      </c>
      <c r="G225" s="24" t="s">
        <v>965</v>
      </c>
      <c r="H225" s="26" t="s">
        <v>965</v>
      </c>
      <c r="I225" s="26" t="s">
        <v>251</v>
      </c>
      <c r="J225" s="26">
        <v>1984</v>
      </c>
      <c r="K225" s="26" t="s">
        <v>330</v>
      </c>
      <c r="L225" s="35" t="s">
        <v>1630</v>
      </c>
      <c r="M225" s="10">
        <v>1507</v>
      </c>
      <c r="N225" s="30">
        <f t="shared" si="278"/>
        <v>15077</v>
      </c>
      <c r="O225" s="30" t="str">
        <f>IF(ISBLANK(G224),CONCATENATE(Kerinci!N225,RIGHT(Kerinci!O224,1)+1),Kerinci!O224)</f>
        <v>150777</v>
      </c>
      <c r="P225" s="30">
        <v>30</v>
      </c>
      <c r="V225" s="30">
        <f>IF(ISNA(VLOOKUP(G225,mst_jabatanstruk!$B$2:$F$8,5,FALSE)),IF(H225="selaku KF",6,7),VLOOKUP(G225,mst_jabatanstruk!$B$2:$F$8,5,FALSE))</f>
        <v>7</v>
      </c>
      <c r="W225" s="30">
        <f>VLOOKUP(E225,mst_golongan!$B$2:$D$18,3,FALSE)</f>
        <v>11</v>
      </c>
      <c r="X225" s="30">
        <f>VLOOKUP(I225,mst_pendidikan!$B$2:$F$11,5,FALSE)</f>
        <v>3</v>
      </c>
      <c r="Y225" s="30">
        <f t="shared" si="375"/>
        <v>2011</v>
      </c>
      <c r="Z225" s="30">
        <f t="shared" si="376"/>
        <v>4</v>
      </c>
      <c r="AA225" s="30">
        <f t="shared" si="377"/>
        <v>1</v>
      </c>
      <c r="AB225" s="30" t="str">
        <f t="shared" si="378"/>
        <v>2011-4-1</v>
      </c>
      <c r="AC225" s="30">
        <f t="shared" si="379"/>
        <v>1964</v>
      </c>
      <c r="AD225" s="30">
        <f t="shared" si="380"/>
        <v>10</v>
      </c>
      <c r="AE225" s="30">
        <f t="shared" si="381"/>
        <v>7</v>
      </c>
      <c r="AF225" s="30" t="str">
        <f t="shared" si="382"/>
        <v>1964-10-7</v>
      </c>
    </row>
    <row r="226" spans="1:32" ht="17.100000000000001" customHeight="1" x14ac:dyDescent="0.2">
      <c r="A226" s="31">
        <v>24</v>
      </c>
      <c r="B226" s="218" t="s">
        <v>966</v>
      </c>
      <c r="C226" s="41">
        <v>340018105</v>
      </c>
      <c r="D226" s="33" t="s">
        <v>967</v>
      </c>
      <c r="E226" s="33" t="s">
        <v>165</v>
      </c>
      <c r="F226" s="37" t="s">
        <v>1363</v>
      </c>
      <c r="G226" s="43" t="s">
        <v>180</v>
      </c>
      <c r="H226" s="26" t="s">
        <v>968</v>
      </c>
      <c r="I226" s="26" t="s">
        <v>249</v>
      </c>
      <c r="J226" s="26">
        <v>2016</v>
      </c>
      <c r="K226" s="26" t="s">
        <v>330</v>
      </c>
      <c r="L226" s="40" t="s">
        <v>1537</v>
      </c>
      <c r="M226" s="10">
        <v>1507</v>
      </c>
      <c r="N226" s="30">
        <f t="shared" si="278"/>
        <v>15077</v>
      </c>
      <c r="O226" s="30" t="str">
        <f>IF(ISBLANK(G225),CONCATENATE(Kerinci!N226,RIGHT(Kerinci!O225,1)+1),Kerinci!O225)</f>
        <v>150777</v>
      </c>
      <c r="P226" s="30">
        <f>VLOOKUP(G226,dash_fungsional!$B$2:$E$28,4,FALSE)</f>
        <v>4</v>
      </c>
      <c r="V226" s="30">
        <f>IF(ISNA(VLOOKUP(G226,mst_jabatanstruk!$B$2:$F$8,5,FALSE)),IF(H226="selaku KF",6,7),VLOOKUP(G226,mst_jabatanstruk!$B$2:$F$8,5,FALSE))</f>
        <v>7</v>
      </c>
      <c r="W226" s="30">
        <f>VLOOKUP(E226,mst_golongan!$B$2:$D$18,3,FALSE)</f>
        <v>10</v>
      </c>
      <c r="X226" s="30">
        <f>VLOOKUP(I226,mst_pendidikan!$B$2:$F$11,5,FALSE)</f>
        <v>8</v>
      </c>
      <c r="Y226" s="30">
        <f t="shared" si="375"/>
        <v>2020</v>
      </c>
      <c r="Z226" s="30">
        <f t="shared" si="376"/>
        <v>4</v>
      </c>
      <c r="AA226" s="30">
        <f t="shared" si="377"/>
        <v>1</v>
      </c>
      <c r="AB226" s="30" t="str">
        <f t="shared" si="378"/>
        <v>2020-4-1</v>
      </c>
      <c r="AC226" s="30">
        <f t="shared" si="379"/>
        <v>1977</v>
      </c>
      <c r="AD226" s="30">
        <f t="shared" si="380"/>
        <v>6</v>
      </c>
      <c r="AE226" s="30">
        <f t="shared" si="381"/>
        <v>12</v>
      </c>
      <c r="AF226" s="30" t="str">
        <f t="shared" si="382"/>
        <v>1977-6-12</v>
      </c>
    </row>
    <row r="227" spans="1:32" ht="17.100000000000001" customHeight="1" x14ac:dyDescent="0.2">
      <c r="A227" s="31">
        <v>25</v>
      </c>
      <c r="B227" s="218" t="s">
        <v>970</v>
      </c>
      <c r="C227" s="33">
        <v>340013489</v>
      </c>
      <c r="D227" s="33" t="s">
        <v>971</v>
      </c>
      <c r="E227" s="33" t="s">
        <v>167</v>
      </c>
      <c r="F227" s="37" t="s">
        <v>1379</v>
      </c>
      <c r="G227" s="24" t="s">
        <v>973</v>
      </c>
      <c r="H227" s="26" t="s">
        <v>973</v>
      </c>
      <c r="I227" s="26" t="s">
        <v>251</v>
      </c>
      <c r="J227" s="26">
        <v>1992</v>
      </c>
      <c r="K227" s="26" t="s">
        <v>330</v>
      </c>
      <c r="L227" s="35" t="s">
        <v>1538</v>
      </c>
      <c r="M227" s="10">
        <v>1507</v>
      </c>
      <c r="N227" s="30">
        <f t="shared" si="278"/>
        <v>15077</v>
      </c>
      <c r="O227" s="30" t="str">
        <f>IF(ISBLANK(G226),CONCATENATE(Kerinci!N227,RIGHT(Kerinci!O226,1)+1),Kerinci!O226)</f>
        <v>150777</v>
      </c>
      <c r="P227" s="30">
        <v>30</v>
      </c>
      <c r="V227" s="30">
        <f>IF(ISNA(VLOOKUP(G227,mst_jabatanstruk!$B$2:$F$8,5,FALSE)),IF(H227="selaku KF",6,7),VLOOKUP(G227,mst_jabatanstruk!$B$2:$F$8,5,FALSE))</f>
        <v>7</v>
      </c>
      <c r="W227" s="30">
        <f>VLOOKUP(E227,mst_golongan!$B$2:$D$18,3,FALSE)</f>
        <v>11</v>
      </c>
      <c r="X227" s="30">
        <f>VLOOKUP(I227,mst_pendidikan!$B$2:$F$11,5,FALSE)</f>
        <v>3</v>
      </c>
      <c r="Y227" s="30">
        <f t="shared" si="375"/>
        <v>2010</v>
      </c>
      <c r="Z227" s="30">
        <f t="shared" si="376"/>
        <v>4</v>
      </c>
      <c r="AA227" s="30">
        <f t="shared" si="377"/>
        <v>1</v>
      </c>
      <c r="AB227" s="30" t="str">
        <f t="shared" si="378"/>
        <v>2010-4-1</v>
      </c>
      <c r="AC227" s="30">
        <f t="shared" si="379"/>
        <v>1973</v>
      </c>
      <c r="AD227" s="30">
        <f t="shared" si="380"/>
        <v>9</v>
      </c>
      <c r="AE227" s="30">
        <f t="shared" si="381"/>
        <v>10</v>
      </c>
      <c r="AF227" s="30" t="str">
        <f t="shared" si="382"/>
        <v>1973-9-10</v>
      </c>
    </row>
    <row r="228" spans="1:32" ht="17.100000000000001" hidden="1" customHeight="1" x14ac:dyDescent="0.2">
      <c r="A228" s="31"/>
      <c r="B228" s="218"/>
      <c r="C228" s="33"/>
      <c r="D228" s="33"/>
      <c r="E228" s="33"/>
      <c r="F228" s="37"/>
      <c r="G228" s="24" t="s">
        <v>975</v>
      </c>
      <c r="H228" s="26" t="s">
        <v>1349</v>
      </c>
      <c r="I228" s="26"/>
      <c r="J228" s="26"/>
      <c r="K228" s="26"/>
      <c r="L228" s="35"/>
      <c r="M228" s="10">
        <v>1507</v>
      </c>
      <c r="N228" s="30">
        <f t="shared" si="278"/>
        <v>15077</v>
      </c>
      <c r="O228" s="30" t="str">
        <f>IF(ISBLANK(G227),CONCATENATE(Kerinci!N228,RIGHT(Kerinci!O227,1)+1),Kerinci!O227)</f>
        <v>150777</v>
      </c>
      <c r="P228" s="30" t="e">
        <f>VLOOKUP(G228,dash_fungsional!$B$2:$E$28,4,FALSE)</f>
        <v>#N/A</v>
      </c>
      <c r="V228" s="30">
        <f>IF(ISNA(VLOOKUP(G228,mst_jabatanstruk!$B$2:$F$8,5,FALSE)),IF(H228="selaku KF",6,7),VLOOKUP(G228,mst_jabatanstruk!$B$2:$F$8,5,FALSE))</f>
        <v>7</v>
      </c>
      <c r="W228" s="30" t="e">
        <f>VLOOKUP(E228,mst_golongan!$B$2:$D$18,3,FALSE)</f>
        <v>#N/A</v>
      </c>
      <c r="X228" s="30" t="e">
        <f>VLOOKUP(I228,mst_pendidikan!$B$2:$F$11,5,FALSE)</f>
        <v>#N/A</v>
      </c>
    </row>
    <row r="229" spans="1:32" ht="17.100000000000001" hidden="1" customHeight="1" x14ac:dyDescent="0.2">
      <c r="A229" s="224"/>
      <c r="B229" s="217"/>
      <c r="C229" s="33"/>
      <c r="D229" s="33"/>
      <c r="E229" s="33"/>
      <c r="F229" s="37"/>
      <c r="G229" s="24" t="s">
        <v>976</v>
      </c>
      <c r="H229" s="26" t="s">
        <v>1349</v>
      </c>
      <c r="I229" s="26"/>
      <c r="J229" s="26"/>
      <c r="K229" s="26"/>
      <c r="L229" s="35"/>
      <c r="M229" s="10">
        <v>1507</v>
      </c>
      <c r="N229" s="30">
        <f t="shared" ref="N229:N292" si="383">IF(ISBLANK(G228),N228+1,N228)</f>
        <v>15077</v>
      </c>
      <c r="O229" s="30" t="str">
        <f>IF(ISBLANK(G228),CONCATENATE(Kerinci!N229,RIGHT(Kerinci!O228,1)+1),Kerinci!O228)</f>
        <v>150777</v>
      </c>
      <c r="P229" s="30" t="e">
        <f>VLOOKUP(G229,dash_fungsional!$B$2:$E$28,4,FALSE)</f>
        <v>#N/A</v>
      </c>
      <c r="V229" s="30">
        <f>IF(ISNA(VLOOKUP(G229,mst_jabatanstruk!$B$2:$F$8,5,FALSE)),IF(H229="selaku KF",6,7),VLOOKUP(G229,mst_jabatanstruk!$B$2:$F$8,5,FALSE))</f>
        <v>7</v>
      </c>
      <c r="W229" s="30" t="e">
        <f>VLOOKUP(E229,mst_golongan!$B$2:$D$18,3,FALSE)</f>
        <v>#N/A</v>
      </c>
      <c r="X229" s="30" t="e">
        <f>VLOOKUP(I229,mst_pendidikan!$B$2:$F$11,5,FALSE)</f>
        <v>#N/A</v>
      </c>
    </row>
    <row r="230" spans="1:32" ht="17.100000000000001" hidden="1" customHeight="1" x14ac:dyDescent="0.2">
      <c r="A230" s="224"/>
      <c r="B230" s="217"/>
      <c r="C230" s="33"/>
      <c r="D230" s="33"/>
      <c r="E230" s="33"/>
      <c r="F230" s="34"/>
      <c r="G230" s="24" t="s">
        <v>977</v>
      </c>
      <c r="H230" s="26" t="s">
        <v>1349</v>
      </c>
      <c r="I230" s="26"/>
      <c r="J230" s="26"/>
      <c r="K230" s="26"/>
      <c r="L230" s="35"/>
      <c r="M230" s="10">
        <v>1507</v>
      </c>
      <c r="N230" s="30">
        <f t="shared" si="383"/>
        <v>15077</v>
      </c>
      <c r="O230" s="30" t="str">
        <f>IF(ISBLANK(G229),CONCATENATE(Kerinci!N230,RIGHT(Kerinci!O229,1)+1),Kerinci!O229)</f>
        <v>150777</v>
      </c>
      <c r="P230" s="30" t="e">
        <f>VLOOKUP(G230,dash_fungsional!$B$2:$E$28,4,FALSE)</f>
        <v>#N/A</v>
      </c>
      <c r="V230" s="30">
        <f>IF(ISNA(VLOOKUP(G230,mst_jabatanstruk!$B$2:$F$8,5,FALSE)),IF(H230="selaku KF",6,7),VLOOKUP(G230,mst_jabatanstruk!$B$2:$F$8,5,FALSE))</f>
        <v>7</v>
      </c>
      <c r="W230" s="30" t="e">
        <f>VLOOKUP(E230,mst_golongan!$B$2:$D$18,3,FALSE)</f>
        <v>#N/A</v>
      </c>
      <c r="X230" s="30" t="e">
        <f>VLOOKUP(I230,mst_pendidikan!$B$2:$F$11,5,FALSE)</f>
        <v>#N/A</v>
      </c>
    </row>
    <row r="231" spans="1:32" ht="17.100000000000001" hidden="1" customHeight="1" x14ac:dyDescent="0.2">
      <c r="A231" s="224"/>
      <c r="B231" s="217"/>
      <c r="C231" s="33"/>
      <c r="D231" s="33"/>
      <c r="E231" s="33"/>
      <c r="F231" s="34"/>
      <c r="G231" s="24" t="s">
        <v>978</v>
      </c>
      <c r="H231" s="26" t="s">
        <v>1349</v>
      </c>
      <c r="I231" s="26"/>
      <c r="J231" s="26"/>
      <c r="K231" s="26"/>
      <c r="L231" s="35"/>
      <c r="M231" s="10">
        <v>1507</v>
      </c>
      <c r="N231" s="30">
        <f t="shared" si="383"/>
        <v>15077</v>
      </c>
      <c r="O231" s="30" t="str">
        <f>IF(ISBLANK(G230),CONCATENATE(Kerinci!N231,RIGHT(Kerinci!O230,1)+1),Kerinci!O230)</f>
        <v>150777</v>
      </c>
      <c r="P231" s="30" t="e">
        <f>VLOOKUP(G231,dash_fungsional!$B$2:$E$28,4,FALSE)</f>
        <v>#N/A</v>
      </c>
      <c r="V231" s="30">
        <f>IF(ISNA(VLOOKUP(G231,mst_jabatanstruk!$B$2:$F$8,5,FALSE)),IF(H231="selaku KF",6,7),VLOOKUP(G231,mst_jabatanstruk!$B$2:$F$8,5,FALSE))</f>
        <v>7</v>
      </c>
      <c r="W231" s="30" t="e">
        <f>VLOOKUP(E231,mst_golongan!$B$2:$D$18,3,FALSE)</f>
        <v>#N/A</v>
      </c>
      <c r="X231" s="30" t="e">
        <f>VLOOKUP(I231,mst_pendidikan!$B$2:$F$11,5,FALSE)</f>
        <v>#N/A</v>
      </c>
    </row>
    <row r="232" spans="1:32" ht="17.100000000000001" hidden="1" customHeight="1" x14ac:dyDescent="0.2">
      <c r="A232" s="224"/>
      <c r="B232" s="217"/>
      <c r="C232" s="33"/>
      <c r="D232" s="33"/>
      <c r="E232" s="33"/>
      <c r="F232" s="34"/>
      <c r="G232" s="24" t="s">
        <v>979</v>
      </c>
      <c r="H232" s="26" t="s">
        <v>1349</v>
      </c>
      <c r="I232" s="26"/>
      <c r="J232" s="26"/>
      <c r="K232" s="26"/>
      <c r="L232" s="35"/>
      <c r="N232" s="30">
        <f t="shared" si="383"/>
        <v>15077</v>
      </c>
      <c r="O232" s="30" t="str">
        <f>IF(ISBLANK(G231),CONCATENATE(Kerinci!N232,RIGHT(Kerinci!O231,1)+1),Kerinci!O231)</f>
        <v>150777</v>
      </c>
      <c r="P232" s="30" t="e">
        <f>VLOOKUP(G232,dash_fungsional!$B$2:$E$28,4,FALSE)</f>
        <v>#N/A</v>
      </c>
      <c r="V232" s="30">
        <f>IF(ISNA(VLOOKUP(G232,mst_jabatanstruk!$B$2:$F$8,5,FALSE)),IF(H232="selaku KF",6,7),VLOOKUP(G232,mst_jabatanstruk!$B$2:$F$8,5,FALSE))</f>
        <v>7</v>
      </c>
      <c r="W232" s="30" t="e">
        <f>VLOOKUP(E232,mst_golongan!$B$2:$D$18,3,FALSE)</f>
        <v>#N/A</v>
      </c>
      <c r="X232" s="30" t="e">
        <f>VLOOKUP(I232,mst_pendidikan!$B$2:$F$11,5,FALSE)</f>
        <v>#N/A</v>
      </c>
    </row>
    <row r="233" spans="1:32" ht="17.100000000000001" hidden="1" customHeight="1" x14ac:dyDescent="0.2">
      <c r="A233" s="78"/>
      <c r="B233" s="218"/>
      <c r="C233" s="37"/>
      <c r="D233" s="37"/>
      <c r="E233" s="34"/>
      <c r="F233" s="34"/>
      <c r="G233" s="24" t="s">
        <v>980</v>
      </c>
      <c r="H233" s="26" t="s">
        <v>1349</v>
      </c>
      <c r="I233" s="32"/>
      <c r="J233" s="32"/>
      <c r="K233" s="32"/>
      <c r="L233" s="33"/>
      <c r="N233" s="30">
        <f t="shared" si="383"/>
        <v>15077</v>
      </c>
      <c r="O233" s="30" t="str">
        <f>IF(ISBLANK(G232),CONCATENATE(Kerinci!N233,RIGHT(Kerinci!O232,1)+1),Kerinci!O232)</f>
        <v>150777</v>
      </c>
      <c r="P233" s="30" t="e">
        <f>VLOOKUP(G233,dash_fungsional!$B$2:$E$28,4,FALSE)</f>
        <v>#N/A</v>
      </c>
      <c r="V233" s="30">
        <f>IF(ISNA(VLOOKUP(G233,mst_jabatanstruk!$B$2:$F$8,5,FALSE)),IF(H233="selaku KF",6,7),VLOOKUP(G233,mst_jabatanstruk!$B$2:$F$8,5,FALSE))</f>
        <v>7</v>
      </c>
      <c r="W233" s="30" t="e">
        <f>VLOOKUP(E233,mst_golongan!$B$2:$D$18,3,FALSE)</f>
        <v>#N/A</v>
      </c>
      <c r="X233" s="30" t="e">
        <f>VLOOKUP(I233,mst_pendidikan!$B$2:$F$11,5,FALSE)</f>
        <v>#N/A</v>
      </c>
    </row>
    <row r="234" spans="1:32" ht="17.100000000000001" hidden="1" customHeight="1" x14ac:dyDescent="0.2">
      <c r="A234" s="225" t="s">
        <v>410</v>
      </c>
      <c r="B234" s="218"/>
      <c r="C234" s="37"/>
      <c r="D234" s="37"/>
      <c r="E234" s="34"/>
      <c r="F234" s="32"/>
      <c r="G234" s="24"/>
      <c r="H234" s="26" t="s">
        <v>1349</v>
      </c>
      <c r="I234" s="32"/>
      <c r="J234" s="32"/>
      <c r="K234" s="32"/>
      <c r="L234" s="226"/>
      <c r="N234" s="30">
        <f t="shared" si="383"/>
        <v>15077</v>
      </c>
      <c r="O234" s="30" t="str">
        <f>IF(ISBLANK(G233),CONCATENATE(Kerinci!N234,RIGHT(Kerinci!O233,1)+1),Kerinci!O233)</f>
        <v>150777</v>
      </c>
      <c r="P234" s="30" t="e">
        <f>VLOOKUP(G234,dash_fungsional!$B$2:$E$28,4,FALSE)</f>
        <v>#N/A</v>
      </c>
      <c r="V234" s="30">
        <f>IF(ISNA(VLOOKUP(G234,mst_jabatanstruk!$B$2:$F$8,5,FALSE)),IF(H234="selaku KF",6,7),VLOOKUP(G234,mst_jabatanstruk!$B$2:$F$8,5,FALSE))</f>
        <v>7</v>
      </c>
      <c r="W234" s="30" t="e">
        <f>VLOOKUP(E234,mst_golongan!$B$2:$D$18,3,FALSE)</f>
        <v>#N/A</v>
      </c>
      <c r="X234" s="30" t="e">
        <f>VLOOKUP(I234,mst_pendidikan!$B$2:$F$11,5,FALSE)</f>
        <v>#N/A</v>
      </c>
    </row>
    <row r="235" spans="1:32" ht="17.100000000000001" customHeight="1" x14ac:dyDescent="0.2">
      <c r="A235" s="81">
        <v>26</v>
      </c>
      <c r="B235" s="58" t="s">
        <v>981</v>
      </c>
      <c r="C235" s="54">
        <v>340057694</v>
      </c>
      <c r="D235" s="54" t="s">
        <v>982</v>
      </c>
      <c r="E235" s="54" t="s">
        <v>165</v>
      </c>
      <c r="F235" s="32" t="s">
        <v>1356</v>
      </c>
      <c r="G235" s="58" t="s">
        <v>414</v>
      </c>
      <c r="H235" s="26" t="s">
        <v>1349</v>
      </c>
      <c r="I235" s="54" t="s">
        <v>248</v>
      </c>
      <c r="J235" s="54">
        <v>2016</v>
      </c>
      <c r="K235" s="54" t="s">
        <v>330</v>
      </c>
      <c r="L235" s="57" t="s">
        <v>1539</v>
      </c>
      <c r="M235" s="10">
        <v>1507</v>
      </c>
      <c r="N235" s="30">
        <f t="shared" si="383"/>
        <v>15078</v>
      </c>
      <c r="O235" s="30" t="str">
        <f>IF(ISBLANK(G234),CONCATENATE(Kerinci!N235,RIGHT(Kerinci!O234,1)+1),Kerinci!O234)</f>
        <v>150788</v>
      </c>
      <c r="P235" s="30">
        <v>28</v>
      </c>
      <c r="V235" s="30">
        <f>IF(ISNA(VLOOKUP(G235,mst_jabatanstruk!$B$2:$F$8,5,FALSE)),IF(H235="selaku KF",6,7),VLOOKUP(G235,mst_jabatanstruk!$B$2:$F$8,5,FALSE))</f>
        <v>7</v>
      </c>
      <c r="W235" s="30">
        <f>VLOOKUP(E235,mst_golongan!$B$2:$D$18,3,FALSE)</f>
        <v>10</v>
      </c>
      <c r="X235" s="30">
        <f>VLOOKUP(I235,mst_pendidikan!$B$2:$F$11,5,FALSE)</f>
        <v>7</v>
      </c>
      <c r="Y235" s="30">
        <f>YEAR(F235)</f>
        <v>2021</v>
      </c>
      <c r="Z235" s="30">
        <f>MONTH(F235)</f>
        <v>4</v>
      </c>
      <c r="AA235" s="30">
        <f>DAY(F235)</f>
        <v>1</v>
      </c>
      <c r="AB235" s="30" t="str">
        <f>CONCATENATE(Y235,"-",Z235,"-",AA235)</f>
        <v>2021-4-1</v>
      </c>
      <c r="AC235" s="30">
        <f>YEAR(L235)</f>
        <v>1994</v>
      </c>
      <c r="AD235" s="30">
        <f>MONTH(L235)</f>
        <v>9</v>
      </c>
      <c r="AE235" s="30">
        <f>DAY(L235)</f>
        <v>29</v>
      </c>
      <c r="AF235" s="30" t="str">
        <f>CONCATENATE(AC235,"-",AD235,"-",AE235)</f>
        <v>1994-9-29</v>
      </c>
    </row>
    <row r="236" spans="1:32" ht="17.100000000000001" hidden="1" customHeight="1" x14ac:dyDescent="0.2">
      <c r="A236" s="315" t="s">
        <v>985</v>
      </c>
      <c r="B236" s="315"/>
      <c r="C236" s="315"/>
      <c r="D236" s="140"/>
      <c r="E236" s="141"/>
      <c r="F236" s="55"/>
      <c r="G236" s="141"/>
      <c r="H236" s="26" t="s">
        <v>1349</v>
      </c>
      <c r="I236" s="141"/>
      <c r="J236" s="142"/>
      <c r="K236" s="141"/>
      <c r="L236" s="144"/>
      <c r="M236" s="10">
        <v>1508</v>
      </c>
      <c r="N236" s="30" t="e">
        <f>IF(ISBLANK(#REF!),#REF!+1,#REF!)</f>
        <v>#REF!</v>
      </c>
      <c r="O236" s="30" t="e">
        <f>IF(ISBLANK(#REF!),CONCATENATE(Kerinci!N236,RIGHT(Kerinci!#REF!,1)+1),Kerinci!#REF!)</f>
        <v>#REF!</v>
      </c>
      <c r="P236" s="30" t="e">
        <f>VLOOKUP(G236,dash_fungsional!$B$2:$E$28,4,FALSE)</f>
        <v>#N/A</v>
      </c>
      <c r="V236" s="30">
        <f>IF(ISNA(VLOOKUP(G236,mst_jabatanstruk!$B$2:$F$8,5,FALSE)),IF(H236="selaku KF",6,7),VLOOKUP(G236,mst_jabatanstruk!$B$2:$F$8,5,FALSE))</f>
        <v>7</v>
      </c>
      <c r="W236" s="30" t="e">
        <f>VLOOKUP(E236,mst_golongan!$B$2:$D$18,3,FALSE)</f>
        <v>#N/A</v>
      </c>
      <c r="X236" s="30" t="e">
        <f>VLOOKUP(I236,mst_pendidikan!$B$2:$F$11,5,FALSE)</f>
        <v>#N/A</v>
      </c>
    </row>
    <row r="237" spans="1:32" ht="17.100000000000001" customHeight="1" x14ac:dyDescent="0.2">
      <c r="A237" s="84">
        <v>1</v>
      </c>
      <c r="B237" s="78" t="s">
        <v>986</v>
      </c>
      <c r="C237" s="26">
        <v>340014251</v>
      </c>
      <c r="D237" s="26" t="s">
        <v>987</v>
      </c>
      <c r="E237" s="26" t="s">
        <v>164</v>
      </c>
      <c r="F237" s="142" t="s">
        <v>1380</v>
      </c>
      <c r="G237" s="28" t="s">
        <v>329</v>
      </c>
      <c r="H237" s="26" t="s">
        <v>1349</v>
      </c>
      <c r="I237" s="26" t="s">
        <v>246</v>
      </c>
      <c r="J237" s="26">
        <v>2009</v>
      </c>
      <c r="K237" s="26" t="s">
        <v>330</v>
      </c>
      <c r="L237" s="29" t="s">
        <v>1540</v>
      </c>
      <c r="M237" s="10">
        <v>1508</v>
      </c>
      <c r="N237" s="30">
        <v>15080</v>
      </c>
      <c r="O237" s="30">
        <v>150800</v>
      </c>
      <c r="P237" s="30">
        <v>1</v>
      </c>
      <c r="V237" s="30">
        <f>IF(ISNA(VLOOKUP(G237,mst_jabatanstruk!$B$2:$F$8,5,FALSE)),IF(H237="selaku KF",6,7),VLOOKUP(G237,mst_jabatanstruk!$B$2:$F$8,5,FALSE))</f>
        <v>2</v>
      </c>
      <c r="W237" s="30">
        <f>VLOOKUP(E237,mst_golongan!$B$2:$D$18,3,FALSE)</f>
        <v>14</v>
      </c>
      <c r="X237" s="30">
        <f>VLOOKUP(I237,mst_pendidikan!$B$2:$F$11,5,FALSE)</f>
        <v>9</v>
      </c>
      <c r="Y237" s="30">
        <f>YEAR(F237)</f>
        <v>2011</v>
      </c>
      <c r="Z237" s="30">
        <f>MONTH(F237)</f>
        <v>10</v>
      </c>
      <c r="AA237" s="30">
        <f>DAY(F237)</f>
        <v>1</v>
      </c>
      <c r="AB237" s="30" t="str">
        <f>CONCATENATE(Y237,"-",Z237,"-",AA237)</f>
        <v>2011-10-1</v>
      </c>
      <c r="AC237" s="30">
        <f>YEAR(L237)</f>
        <v>1968</v>
      </c>
      <c r="AD237" s="30">
        <f>MONTH(L237)</f>
        <v>7</v>
      </c>
      <c r="AE237" s="30">
        <f>DAY(L237)</f>
        <v>16</v>
      </c>
      <c r="AF237" s="30" t="str">
        <f>CONCATENATE(AC237,"-",AD237,"-",AE237)</f>
        <v>1968-7-16</v>
      </c>
    </row>
    <row r="238" spans="1:32" ht="17.100000000000001" hidden="1" customHeight="1" x14ac:dyDescent="0.2">
      <c r="A238" s="306" t="s">
        <v>331</v>
      </c>
      <c r="B238" s="306"/>
      <c r="C238" s="306"/>
      <c r="D238" s="80"/>
      <c r="E238" s="26"/>
      <c r="F238" s="39"/>
      <c r="G238" s="28"/>
      <c r="H238" s="26" t="s">
        <v>1349</v>
      </c>
      <c r="I238" s="26"/>
      <c r="J238" s="26"/>
      <c r="K238" s="26"/>
      <c r="L238" s="29"/>
      <c r="M238" s="10">
        <v>1508</v>
      </c>
      <c r="N238" s="30">
        <f t="shared" si="383"/>
        <v>15080</v>
      </c>
      <c r="O238" s="30">
        <f>IF(ISBLANK(G237),CONCATENATE(Kerinci!N238,RIGHT(Kerinci!O237,1)+1),Kerinci!O237)</f>
        <v>150800</v>
      </c>
      <c r="P238" s="30" t="e">
        <f>VLOOKUP(G238,dash_fungsional!$B$2:$E$28,4,FALSE)</f>
        <v>#N/A</v>
      </c>
      <c r="V238" s="30">
        <f>IF(ISNA(VLOOKUP(G238,mst_jabatanstruk!$B$2:$F$8,5,FALSE)),IF(H238="selaku KF",6,7),VLOOKUP(G238,mst_jabatanstruk!$B$2:$F$8,5,FALSE))</f>
        <v>7</v>
      </c>
      <c r="W238" s="30" t="e">
        <f>VLOOKUP(E238,mst_golongan!$B$2:$D$18,3,FALSE)</f>
        <v>#N/A</v>
      </c>
      <c r="X238" s="30" t="e">
        <f>VLOOKUP(I238,mst_pendidikan!$B$2:$F$11,5,FALSE)</f>
        <v>#N/A</v>
      </c>
    </row>
    <row r="239" spans="1:32" ht="17.100000000000001" customHeight="1" x14ac:dyDescent="0.2">
      <c r="A239" s="26">
        <v>2</v>
      </c>
      <c r="B239" s="44" t="s">
        <v>990</v>
      </c>
      <c r="C239" s="39" t="s">
        <v>991</v>
      </c>
      <c r="D239" s="39" t="s">
        <v>992</v>
      </c>
      <c r="E239" s="39" t="s">
        <v>167</v>
      </c>
      <c r="F239" s="39" t="s">
        <v>1356</v>
      </c>
      <c r="G239" s="28" t="s">
        <v>335</v>
      </c>
      <c r="H239" s="26" t="s">
        <v>1349</v>
      </c>
      <c r="I239" s="26" t="s">
        <v>249</v>
      </c>
      <c r="J239" s="26">
        <v>2008</v>
      </c>
      <c r="K239" s="26" t="s">
        <v>330</v>
      </c>
      <c r="L239" s="88" t="s">
        <v>1541</v>
      </c>
      <c r="M239" s="10">
        <v>1508</v>
      </c>
      <c r="N239" s="30">
        <f t="shared" si="383"/>
        <v>15081</v>
      </c>
      <c r="O239" s="30" t="str">
        <f>IF(ISBLANK(G238),CONCATENATE(Kerinci!N239,RIGHT(Kerinci!O238,1)+1),Kerinci!O238)</f>
        <v>150811</v>
      </c>
      <c r="P239" s="30">
        <v>1</v>
      </c>
      <c r="V239" s="30">
        <f>IF(ISNA(VLOOKUP(G239,mst_jabatanstruk!$B$2:$F$8,5,FALSE)),IF(H239="selaku KF",6,7),VLOOKUP(G239,mst_jabatanstruk!$B$2:$F$8,5,FALSE))</f>
        <v>4</v>
      </c>
      <c r="W239" s="30">
        <f>VLOOKUP(E239,mst_golongan!$B$2:$D$18,3,FALSE)</f>
        <v>11</v>
      </c>
      <c r="X239" s="30">
        <f>VLOOKUP(I239,mst_pendidikan!$B$2:$F$11,5,FALSE)</f>
        <v>8</v>
      </c>
      <c r="Y239" s="30">
        <f t="shared" ref="Y239:Y240" si="384">YEAR(F239)</f>
        <v>2021</v>
      </c>
      <c r="Z239" s="30">
        <f t="shared" ref="Z239:Z240" si="385">MONTH(F239)</f>
        <v>4</v>
      </c>
      <c r="AA239" s="30">
        <f t="shared" ref="AA239:AA240" si="386">DAY(F239)</f>
        <v>1</v>
      </c>
      <c r="AB239" s="30" t="str">
        <f t="shared" ref="AB239:AB240" si="387">CONCATENATE(Y239,"-",Z239,"-",AA239)</f>
        <v>2021-4-1</v>
      </c>
      <c r="AC239" s="30">
        <f t="shared" ref="AC239:AC240" si="388">YEAR(L239)</f>
        <v>1986</v>
      </c>
      <c r="AD239" s="30">
        <f t="shared" ref="AD239:AD240" si="389">MONTH(L239)</f>
        <v>2</v>
      </c>
      <c r="AE239" s="30">
        <f t="shared" ref="AE239:AE240" si="390">DAY(L239)</f>
        <v>10</v>
      </c>
      <c r="AF239" s="30" t="str">
        <f t="shared" ref="AF239:AF240" si="391">CONCATENATE(AC239,"-",AD239,"-",AE239)</f>
        <v>1986-2-10</v>
      </c>
    </row>
    <row r="240" spans="1:32" ht="17.100000000000001" customHeight="1" x14ac:dyDescent="0.2">
      <c r="A240" s="26">
        <v>3</v>
      </c>
      <c r="B240" s="85" t="s">
        <v>994</v>
      </c>
      <c r="C240" s="229" t="s">
        <v>995</v>
      </c>
      <c r="D240" s="39" t="s">
        <v>996</v>
      </c>
      <c r="E240" s="26" t="s">
        <v>166</v>
      </c>
      <c r="F240" s="91" t="s">
        <v>1373</v>
      </c>
      <c r="G240" s="78" t="s">
        <v>172</v>
      </c>
      <c r="H240" s="26" t="s">
        <v>1349</v>
      </c>
      <c r="I240" s="26" t="s">
        <v>249</v>
      </c>
      <c r="J240" s="26">
        <v>2015</v>
      </c>
      <c r="K240" s="26" t="s">
        <v>344</v>
      </c>
      <c r="L240" s="94" t="s">
        <v>1542</v>
      </c>
      <c r="M240" s="10">
        <v>1508</v>
      </c>
      <c r="N240" s="30">
        <f t="shared" si="383"/>
        <v>15081</v>
      </c>
      <c r="O240" s="30" t="str">
        <f>IF(ISBLANK(G239),CONCATENATE(Kerinci!N240,RIGHT(Kerinci!O239,1)+1),Kerinci!O239)</f>
        <v>150811</v>
      </c>
      <c r="P240" s="30">
        <f>VLOOKUP(G240,dash_fungsional!$B$2:$E$28,4,FALSE)</f>
        <v>19</v>
      </c>
      <c r="V240" s="30">
        <f>IF(ISNA(VLOOKUP(G240,mst_jabatanstruk!$B$2:$F$8,5,FALSE)),IF(H240="selaku KF",6,7),VLOOKUP(G240,mst_jabatanstruk!$B$2:$F$8,5,FALSE))</f>
        <v>7</v>
      </c>
      <c r="W240" s="30">
        <f>VLOOKUP(E240,mst_golongan!$B$2:$D$18,3,FALSE)</f>
        <v>9</v>
      </c>
      <c r="X240" s="30">
        <f>VLOOKUP(I240,mst_pendidikan!$B$2:$F$11,5,FALSE)</f>
        <v>8</v>
      </c>
      <c r="Y240" s="30">
        <f t="shared" si="384"/>
        <v>2019</v>
      </c>
      <c r="Z240" s="30">
        <f t="shared" si="385"/>
        <v>3</v>
      </c>
      <c r="AA240" s="30">
        <f t="shared" si="386"/>
        <v>1</v>
      </c>
      <c r="AB240" s="30" t="str">
        <f t="shared" si="387"/>
        <v>2019-3-1</v>
      </c>
      <c r="AC240" s="30">
        <f t="shared" si="388"/>
        <v>1993</v>
      </c>
      <c r="AD240" s="30">
        <f t="shared" si="389"/>
        <v>6</v>
      </c>
      <c r="AE240" s="30">
        <f t="shared" si="390"/>
        <v>21</v>
      </c>
      <c r="AF240" s="30" t="str">
        <f t="shared" si="391"/>
        <v>1993-6-21</v>
      </c>
    </row>
    <row r="241" spans="1:32" ht="17.100000000000001" hidden="1" customHeight="1" x14ac:dyDescent="0.2">
      <c r="A241" s="306" t="s">
        <v>282</v>
      </c>
      <c r="B241" s="306"/>
      <c r="C241" s="306"/>
      <c r="D241" s="80"/>
      <c r="E241" s="26"/>
      <c r="F241" s="39"/>
      <c r="G241" s="28"/>
      <c r="H241" s="26" t="s">
        <v>1349</v>
      </c>
      <c r="I241" s="26"/>
      <c r="J241" s="26"/>
      <c r="K241" s="26"/>
      <c r="L241" s="29"/>
      <c r="M241" s="10">
        <v>1508</v>
      </c>
      <c r="N241" s="30">
        <f t="shared" si="383"/>
        <v>15081</v>
      </c>
      <c r="O241" s="30" t="str">
        <f>IF(ISBLANK(G240),CONCATENATE(Kerinci!N241,RIGHT(Kerinci!O240,1)+1),Kerinci!O240)</f>
        <v>150811</v>
      </c>
      <c r="P241" s="30" t="e">
        <f>VLOOKUP(G241,dash_fungsional!$B$2:$E$28,4,FALSE)</f>
        <v>#N/A</v>
      </c>
      <c r="V241" s="30">
        <f>IF(ISNA(VLOOKUP(G241,mst_jabatanstruk!$B$2:$F$8,5,FALSE)),IF(H241="selaku KF",6,7),VLOOKUP(G241,mst_jabatanstruk!$B$2:$F$8,5,FALSE))</f>
        <v>7</v>
      </c>
      <c r="W241" s="30" t="e">
        <f>VLOOKUP(E241,mst_golongan!$B$2:$D$18,3,FALSE)</f>
        <v>#N/A</v>
      </c>
      <c r="X241" s="30" t="e">
        <f>VLOOKUP(I241,mst_pendidikan!$B$2:$F$11,5,FALSE)</f>
        <v>#N/A</v>
      </c>
    </row>
    <row r="242" spans="1:32" ht="17.100000000000001" customHeight="1" x14ac:dyDescent="0.2">
      <c r="A242" s="26">
        <v>4</v>
      </c>
      <c r="B242" s="78" t="s">
        <v>998</v>
      </c>
      <c r="C242" s="230">
        <v>340058698</v>
      </c>
      <c r="D242" s="26" t="s">
        <v>999</v>
      </c>
      <c r="E242" s="26" t="s">
        <v>166</v>
      </c>
      <c r="F242" s="39" t="s">
        <v>1355</v>
      </c>
      <c r="G242" s="43" t="s">
        <v>179</v>
      </c>
      <c r="H242" s="26" t="s">
        <v>1349</v>
      </c>
      <c r="I242" s="26" t="s">
        <v>248</v>
      </c>
      <c r="J242" s="79">
        <v>2018</v>
      </c>
      <c r="K242" s="26" t="s">
        <v>330</v>
      </c>
      <c r="L242" s="29" t="s">
        <v>1543</v>
      </c>
      <c r="M242" s="10">
        <v>1508</v>
      </c>
      <c r="N242" s="30">
        <f t="shared" si="383"/>
        <v>15082</v>
      </c>
      <c r="O242" s="30" t="str">
        <f>IF(ISBLANK(G241),CONCATENATE(Kerinci!N242,RIGHT(Kerinci!O241,1)+1),Kerinci!O241)</f>
        <v>150822</v>
      </c>
      <c r="P242" s="30">
        <f>VLOOKUP(G242,dash_fungsional!$B$2:$E$28,4,FALSE)</f>
        <v>6</v>
      </c>
      <c r="V242" s="30">
        <f>IF(ISNA(VLOOKUP(G242,mst_jabatanstruk!$B$2:$F$8,5,FALSE)),IF(H242="selaku KF",6,7),VLOOKUP(G242,mst_jabatanstruk!$B$2:$F$8,5,FALSE))</f>
        <v>7</v>
      </c>
      <c r="W242" s="30">
        <f>VLOOKUP(E242,mst_golongan!$B$2:$D$18,3,FALSE)</f>
        <v>9</v>
      </c>
      <c r="X242" s="30">
        <f>VLOOKUP(I242,mst_pendidikan!$B$2:$F$11,5,FALSE)</f>
        <v>7</v>
      </c>
      <c r="Y242" s="30">
        <f t="shared" ref="Y242:Y245" si="392">YEAR(F242)</f>
        <v>2019</v>
      </c>
      <c r="Z242" s="30">
        <f t="shared" ref="Z242:Z245" si="393">MONTH(F242)</f>
        <v>1</v>
      </c>
      <c r="AA242" s="30">
        <f t="shared" ref="AA242:AA245" si="394">DAY(F242)</f>
        <v>1</v>
      </c>
      <c r="AB242" s="30" t="str">
        <f t="shared" ref="AB242:AB245" si="395">CONCATENATE(Y242,"-",Z242,"-",AA242)</f>
        <v>2019-1-1</v>
      </c>
      <c r="AC242" s="30">
        <f t="shared" ref="AC242:AC245" si="396">YEAR(L242)</f>
        <v>1996</v>
      </c>
      <c r="AD242" s="30">
        <f t="shared" ref="AD242:AD245" si="397">MONTH(L242)</f>
        <v>7</v>
      </c>
      <c r="AE242" s="30">
        <f t="shared" ref="AE242:AE245" si="398">DAY(L242)</f>
        <v>13</v>
      </c>
      <c r="AF242" s="30" t="str">
        <f t="shared" ref="AF242:AF245" si="399">CONCATENATE(AC242,"-",AD242,"-",AE242)</f>
        <v>1996-7-13</v>
      </c>
    </row>
    <row r="243" spans="1:32" ht="17.100000000000001" customHeight="1" x14ac:dyDescent="0.2">
      <c r="A243" s="26">
        <v>5</v>
      </c>
      <c r="B243" s="78" t="s">
        <v>1001</v>
      </c>
      <c r="C243" s="230">
        <v>340059983</v>
      </c>
      <c r="D243" s="26" t="s">
        <v>1002</v>
      </c>
      <c r="E243" s="26" t="s">
        <v>166</v>
      </c>
      <c r="F243" s="39" t="s">
        <v>1356</v>
      </c>
      <c r="G243" s="43" t="s">
        <v>179</v>
      </c>
      <c r="H243" s="26" t="s">
        <v>1349</v>
      </c>
      <c r="I243" s="26" t="s">
        <v>248</v>
      </c>
      <c r="J243" s="79">
        <v>2020</v>
      </c>
      <c r="K243" s="26" t="s">
        <v>330</v>
      </c>
      <c r="L243" s="29" t="s">
        <v>1544</v>
      </c>
      <c r="M243" s="10">
        <v>1508</v>
      </c>
      <c r="N243" s="30">
        <f t="shared" si="383"/>
        <v>15082</v>
      </c>
      <c r="O243" s="30" t="str">
        <f>IF(ISBLANK(G242),CONCATENATE(Kerinci!N243,RIGHT(Kerinci!O242,1)+1),Kerinci!O242)</f>
        <v>150822</v>
      </c>
      <c r="P243" s="30">
        <f>VLOOKUP(G243,dash_fungsional!$B$2:$E$28,4,FALSE)</f>
        <v>6</v>
      </c>
      <c r="V243" s="30">
        <f>IF(ISNA(VLOOKUP(G243,mst_jabatanstruk!$B$2:$F$8,5,FALSE)),IF(H243="selaku KF",6,7),VLOOKUP(G243,mst_jabatanstruk!$B$2:$F$8,5,FALSE))</f>
        <v>7</v>
      </c>
      <c r="W243" s="30">
        <f>VLOOKUP(E243,mst_golongan!$B$2:$D$18,3,FALSE)</f>
        <v>9</v>
      </c>
      <c r="X243" s="30">
        <f>VLOOKUP(I243,mst_pendidikan!$B$2:$F$11,5,FALSE)</f>
        <v>7</v>
      </c>
      <c r="Y243" s="30">
        <f t="shared" si="392"/>
        <v>2021</v>
      </c>
      <c r="Z243" s="30">
        <f t="shared" si="393"/>
        <v>4</v>
      </c>
      <c r="AA243" s="30">
        <f t="shared" si="394"/>
        <v>1</v>
      </c>
      <c r="AB243" s="30" t="str">
        <f t="shared" si="395"/>
        <v>2021-4-1</v>
      </c>
      <c r="AC243" s="30">
        <f t="shared" si="396"/>
        <v>1998</v>
      </c>
      <c r="AD243" s="30">
        <f t="shared" si="397"/>
        <v>4</v>
      </c>
      <c r="AE243" s="30">
        <f t="shared" si="398"/>
        <v>12</v>
      </c>
      <c r="AF243" s="30" t="str">
        <f t="shared" si="399"/>
        <v>1998-4-12</v>
      </c>
    </row>
    <row r="244" spans="1:32" ht="17.100000000000001" customHeight="1" x14ac:dyDescent="0.2">
      <c r="A244" s="26">
        <v>6</v>
      </c>
      <c r="B244" s="85" t="s">
        <v>1004</v>
      </c>
      <c r="C244" s="229" t="s">
        <v>1005</v>
      </c>
      <c r="D244" s="39" t="s">
        <v>1006</v>
      </c>
      <c r="E244" s="39" t="s">
        <v>167</v>
      </c>
      <c r="F244" s="39" t="s">
        <v>1356</v>
      </c>
      <c r="G244" s="78" t="s">
        <v>172</v>
      </c>
      <c r="H244" s="26" t="s">
        <v>1349</v>
      </c>
      <c r="I244" s="26" t="s">
        <v>249</v>
      </c>
      <c r="J244" s="26">
        <v>2011</v>
      </c>
      <c r="K244" s="26" t="s">
        <v>344</v>
      </c>
      <c r="L244" s="96" t="s">
        <v>1545</v>
      </c>
      <c r="M244" s="10">
        <v>1508</v>
      </c>
      <c r="N244" s="30">
        <f t="shared" si="383"/>
        <v>15082</v>
      </c>
      <c r="O244" s="30" t="str">
        <f>IF(ISBLANK(G243),CONCATENATE(Kerinci!N244,RIGHT(Kerinci!O243,1)+1),Kerinci!O243)</f>
        <v>150822</v>
      </c>
      <c r="P244" s="30">
        <f>VLOOKUP(G244,dash_fungsional!$B$2:$E$28,4,FALSE)</f>
        <v>19</v>
      </c>
      <c r="V244" s="30">
        <f>IF(ISNA(VLOOKUP(G244,mst_jabatanstruk!$B$2:$F$8,5,FALSE)),IF(H244="selaku KF",6,7),VLOOKUP(G244,mst_jabatanstruk!$B$2:$F$8,5,FALSE))</f>
        <v>7</v>
      </c>
      <c r="W244" s="30">
        <f>VLOOKUP(E244,mst_golongan!$B$2:$D$18,3,FALSE)</f>
        <v>11</v>
      </c>
      <c r="X244" s="30">
        <f>VLOOKUP(I244,mst_pendidikan!$B$2:$F$11,5,FALSE)</f>
        <v>8</v>
      </c>
      <c r="Y244" s="30">
        <f t="shared" si="392"/>
        <v>2021</v>
      </c>
      <c r="Z244" s="30">
        <f t="shared" si="393"/>
        <v>4</v>
      </c>
      <c r="AA244" s="30">
        <f t="shared" si="394"/>
        <v>1</v>
      </c>
      <c r="AB244" s="30" t="str">
        <f t="shared" si="395"/>
        <v>2021-4-1</v>
      </c>
      <c r="AC244" s="30">
        <f t="shared" si="396"/>
        <v>1986</v>
      </c>
      <c r="AD244" s="30">
        <f t="shared" si="397"/>
        <v>10</v>
      </c>
      <c r="AE244" s="30">
        <f t="shared" si="398"/>
        <v>25</v>
      </c>
      <c r="AF244" s="30" t="str">
        <f t="shared" si="399"/>
        <v>1986-10-25</v>
      </c>
    </row>
    <row r="245" spans="1:32" ht="17.100000000000001" customHeight="1" x14ac:dyDescent="0.2">
      <c r="A245" s="26">
        <v>7</v>
      </c>
      <c r="B245" s="78" t="s">
        <v>1008</v>
      </c>
      <c r="C245" s="26">
        <v>340061529</v>
      </c>
      <c r="D245" s="26" t="s">
        <v>1009</v>
      </c>
      <c r="E245" s="33" t="s">
        <v>169</v>
      </c>
      <c r="F245" s="79" t="s">
        <v>1360</v>
      </c>
      <c r="G245" s="24" t="s">
        <v>172</v>
      </c>
      <c r="H245" s="26" t="s">
        <v>1349</v>
      </c>
      <c r="I245" s="33" t="s">
        <v>255</v>
      </c>
      <c r="J245" s="33">
        <v>2017</v>
      </c>
      <c r="K245" s="26" t="s">
        <v>344</v>
      </c>
      <c r="L245" s="29" t="s">
        <v>1546</v>
      </c>
      <c r="M245" s="10">
        <v>1508</v>
      </c>
      <c r="N245" s="30">
        <f t="shared" si="383"/>
        <v>15082</v>
      </c>
      <c r="O245" s="30" t="str">
        <f>IF(ISBLANK(G244),CONCATENATE(Kerinci!N245,RIGHT(Kerinci!O244,1)+1),Kerinci!O244)</f>
        <v>150822</v>
      </c>
      <c r="P245" s="30">
        <f>VLOOKUP(G245,dash_fungsional!$B$2:$E$28,4,FALSE)</f>
        <v>19</v>
      </c>
      <c r="V245" s="30">
        <f>IF(ISNA(VLOOKUP(G245,mst_jabatanstruk!$B$2:$F$8,5,FALSE)),IF(H245="selaku KF",6,7),VLOOKUP(G245,mst_jabatanstruk!$B$2:$F$8,5,FALSE))</f>
        <v>7</v>
      </c>
      <c r="W245" s="30">
        <f>VLOOKUP(E245,mst_golongan!$B$2:$D$18,3,FALSE)</f>
        <v>7</v>
      </c>
      <c r="X245" s="30">
        <f>VLOOKUP(I245,mst_pendidikan!$B$2:$F$11,5,FALSE)</f>
        <v>6</v>
      </c>
      <c r="Y245" s="30">
        <f t="shared" si="392"/>
        <v>2022</v>
      </c>
      <c r="Z245" s="30">
        <f t="shared" si="393"/>
        <v>3</v>
      </c>
      <c r="AA245" s="30">
        <f t="shared" si="394"/>
        <v>1</v>
      </c>
      <c r="AB245" s="30" t="str">
        <f t="shared" si="395"/>
        <v>2022-3-1</v>
      </c>
      <c r="AC245" s="30">
        <f t="shared" si="396"/>
        <v>1996</v>
      </c>
      <c r="AD245" s="30">
        <f t="shared" si="397"/>
        <v>2</v>
      </c>
      <c r="AE245" s="30">
        <f t="shared" si="398"/>
        <v>7</v>
      </c>
      <c r="AF245" s="30" t="str">
        <f t="shared" si="399"/>
        <v>1996-2-7</v>
      </c>
    </row>
    <row r="246" spans="1:32" ht="17.100000000000001" hidden="1" customHeight="1" x14ac:dyDescent="0.2">
      <c r="A246" s="306" t="s">
        <v>283</v>
      </c>
      <c r="B246" s="306"/>
      <c r="C246" s="306"/>
      <c r="D246" s="80"/>
      <c r="E246" s="26"/>
      <c r="F246" s="37"/>
      <c r="G246" s="28"/>
      <c r="H246" s="26" t="s">
        <v>1349</v>
      </c>
      <c r="I246" s="26"/>
      <c r="J246" s="26"/>
      <c r="K246" s="26"/>
      <c r="L246" s="29"/>
      <c r="M246" s="10">
        <v>1508</v>
      </c>
      <c r="N246" s="30">
        <f t="shared" si="383"/>
        <v>15082</v>
      </c>
      <c r="O246" s="30" t="str">
        <f>IF(ISBLANK(G245),CONCATENATE(Kerinci!N246,RIGHT(Kerinci!O245,1)+1),Kerinci!O245)</f>
        <v>150822</v>
      </c>
      <c r="P246" s="30" t="e">
        <f>VLOOKUP(G246,dash_fungsional!$B$2:$E$28,4,FALSE)</f>
        <v>#N/A</v>
      </c>
      <c r="V246" s="30">
        <f>IF(ISNA(VLOOKUP(G246,mst_jabatanstruk!$B$2:$F$8,5,FALSE)),IF(H246="selaku KF",6,7),VLOOKUP(G246,mst_jabatanstruk!$B$2:$F$8,5,FALSE))</f>
        <v>7</v>
      </c>
      <c r="W246" s="30" t="e">
        <f>VLOOKUP(E246,mst_golongan!$B$2:$D$18,3,FALSE)</f>
        <v>#N/A</v>
      </c>
      <c r="X246" s="30" t="e">
        <f>VLOOKUP(I246,mst_pendidikan!$B$2:$F$11,5,FALSE)</f>
        <v>#N/A</v>
      </c>
    </row>
    <row r="247" spans="1:32" ht="17.100000000000001" customHeight="1" x14ac:dyDescent="0.2">
      <c r="A247" s="26">
        <v>8</v>
      </c>
      <c r="B247" s="78" t="s">
        <v>1011</v>
      </c>
      <c r="C247" s="26">
        <v>340057693</v>
      </c>
      <c r="D247" s="26" t="s">
        <v>1012</v>
      </c>
      <c r="E247" s="26" t="s">
        <v>165</v>
      </c>
      <c r="F247" s="39" t="s">
        <v>1356</v>
      </c>
      <c r="G247" s="78" t="s">
        <v>172</v>
      </c>
      <c r="H247" s="26" t="s">
        <v>1349</v>
      </c>
      <c r="I247" s="39" t="s">
        <v>248</v>
      </c>
      <c r="J247" s="26">
        <v>2016</v>
      </c>
      <c r="K247" s="26" t="s">
        <v>344</v>
      </c>
      <c r="L247" s="29" t="s">
        <v>1547</v>
      </c>
      <c r="M247" s="10">
        <v>1508</v>
      </c>
      <c r="N247" s="30">
        <f t="shared" si="383"/>
        <v>15083</v>
      </c>
      <c r="O247" s="30" t="str">
        <f>IF(ISBLANK(G246),CONCATENATE(Kerinci!N247,RIGHT(Kerinci!O246,1)+1),Kerinci!O246)</f>
        <v>150833</v>
      </c>
      <c r="P247" s="30">
        <f>VLOOKUP(G247,dash_fungsional!$B$2:$E$28,4,FALSE)</f>
        <v>19</v>
      </c>
      <c r="V247" s="30">
        <f>IF(ISNA(VLOOKUP(G247,mst_jabatanstruk!$B$2:$F$8,5,FALSE)),IF(H247="selaku KF",6,7),VLOOKUP(G247,mst_jabatanstruk!$B$2:$F$8,5,FALSE))</f>
        <v>7</v>
      </c>
      <c r="W247" s="30">
        <f>VLOOKUP(E247,mst_golongan!$B$2:$D$18,3,FALSE)</f>
        <v>10</v>
      </c>
      <c r="X247" s="30">
        <f>VLOOKUP(I247,mst_pendidikan!$B$2:$F$11,5,FALSE)</f>
        <v>7</v>
      </c>
      <c r="Y247" s="30">
        <f t="shared" ref="Y247:Y250" si="400">YEAR(F247)</f>
        <v>2021</v>
      </c>
      <c r="Z247" s="30">
        <f t="shared" ref="Z247:Z250" si="401">MONTH(F247)</f>
        <v>4</v>
      </c>
      <c r="AA247" s="30">
        <f t="shared" ref="AA247:AA250" si="402">DAY(F247)</f>
        <v>1</v>
      </c>
      <c r="AB247" s="30" t="str">
        <f t="shared" ref="AB247:AB250" si="403">CONCATENATE(Y247,"-",Z247,"-",AA247)</f>
        <v>2021-4-1</v>
      </c>
      <c r="AC247" s="30">
        <f t="shared" ref="AC247:AC250" si="404">YEAR(L247)</f>
        <v>1995</v>
      </c>
      <c r="AD247" s="30">
        <f t="shared" ref="AD247:AD250" si="405">MONTH(L247)</f>
        <v>3</v>
      </c>
      <c r="AE247" s="30">
        <f t="shared" ref="AE247:AE250" si="406">DAY(L247)</f>
        <v>16</v>
      </c>
      <c r="AF247" s="30" t="str">
        <f t="shared" ref="AF247:AF250" si="407">CONCATENATE(AC247,"-",AD247,"-",AE247)</f>
        <v>1995-3-16</v>
      </c>
    </row>
    <row r="248" spans="1:32" ht="17.100000000000001" customHeight="1" x14ac:dyDescent="0.2">
      <c r="A248" s="26">
        <v>9</v>
      </c>
      <c r="B248" s="78" t="s">
        <v>1014</v>
      </c>
      <c r="C248" s="26">
        <v>340059726</v>
      </c>
      <c r="D248" s="26" t="s">
        <v>1015</v>
      </c>
      <c r="E248" s="33" t="s">
        <v>166</v>
      </c>
      <c r="F248" s="39" t="s">
        <v>1359</v>
      </c>
      <c r="G248" s="43" t="s">
        <v>179</v>
      </c>
      <c r="H248" s="26" t="s">
        <v>1349</v>
      </c>
      <c r="I248" s="33" t="s">
        <v>248</v>
      </c>
      <c r="J248" s="33">
        <v>2019</v>
      </c>
      <c r="K248" s="26" t="s">
        <v>344</v>
      </c>
      <c r="L248" s="29" t="s">
        <v>1548</v>
      </c>
      <c r="M248" s="10">
        <v>1508</v>
      </c>
      <c r="N248" s="30">
        <f t="shared" si="383"/>
        <v>15083</v>
      </c>
      <c r="O248" s="30" t="str">
        <f>IF(ISBLANK(G247),CONCATENATE(Kerinci!N248,RIGHT(Kerinci!O247,1)+1),Kerinci!O247)</f>
        <v>150833</v>
      </c>
      <c r="P248" s="30">
        <f>VLOOKUP(G248,dash_fungsional!$B$2:$E$28,4,FALSE)</f>
        <v>6</v>
      </c>
      <c r="V248" s="30">
        <f>IF(ISNA(VLOOKUP(G248,mst_jabatanstruk!$B$2:$F$8,5,FALSE)),IF(H248="selaku KF",6,7),VLOOKUP(G248,mst_jabatanstruk!$B$2:$F$8,5,FALSE))</f>
        <v>7</v>
      </c>
      <c r="W248" s="30">
        <f>VLOOKUP(E248,mst_golongan!$B$2:$D$18,3,FALSE)</f>
        <v>9</v>
      </c>
      <c r="X248" s="30">
        <f>VLOOKUP(I248,mst_pendidikan!$B$2:$F$11,5,FALSE)</f>
        <v>7</v>
      </c>
      <c r="Y248" s="30">
        <f t="shared" si="400"/>
        <v>2019</v>
      </c>
      <c r="Z248" s="30">
        <f t="shared" si="401"/>
        <v>12</v>
      </c>
      <c r="AA248" s="30">
        <f t="shared" si="402"/>
        <v>1</v>
      </c>
      <c r="AB248" s="30" t="str">
        <f t="shared" si="403"/>
        <v>2019-12-1</v>
      </c>
      <c r="AC248" s="30">
        <f t="shared" si="404"/>
        <v>1997</v>
      </c>
      <c r="AD248" s="30">
        <f t="shared" si="405"/>
        <v>10</v>
      </c>
      <c r="AE248" s="30">
        <f t="shared" si="406"/>
        <v>26</v>
      </c>
      <c r="AF248" s="30" t="str">
        <f t="shared" si="407"/>
        <v>1997-10-26</v>
      </c>
    </row>
    <row r="249" spans="1:32" ht="17.100000000000001" customHeight="1" x14ac:dyDescent="0.2">
      <c r="A249" s="26">
        <v>10</v>
      </c>
      <c r="B249" s="78" t="s">
        <v>1017</v>
      </c>
      <c r="C249" s="26">
        <v>340060457</v>
      </c>
      <c r="D249" s="26" t="s">
        <v>1018</v>
      </c>
      <c r="E249" s="33" t="s">
        <v>166</v>
      </c>
      <c r="F249" s="37" t="s">
        <v>1356</v>
      </c>
      <c r="G249" s="43" t="s">
        <v>179</v>
      </c>
      <c r="H249" s="26" t="s">
        <v>1349</v>
      </c>
      <c r="I249" s="33" t="s">
        <v>248</v>
      </c>
      <c r="J249" s="33">
        <v>2020</v>
      </c>
      <c r="K249" s="26" t="s">
        <v>344</v>
      </c>
      <c r="L249" s="29" t="s">
        <v>1549</v>
      </c>
      <c r="M249" s="10">
        <v>1508</v>
      </c>
      <c r="N249" s="30">
        <f t="shared" si="383"/>
        <v>15083</v>
      </c>
      <c r="O249" s="30" t="str">
        <f>IF(ISBLANK(G248),CONCATENATE(Kerinci!N249,RIGHT(Kerinci!O248,1)+1),Kerinci!O248)</f>
        <v>150833</v>
      </c>
      <c r="P249" s="30">
        <f>VLOOKUP(G249,dash_fungsional!$B$2:$E$28,4,FALSE)</f>
        <v>6</v>
      </c>
      <c r="V249" s="30">
        <f>IF(ISNA(VLOOKUP(G249,mst_jabatanstruk!$B$2:$F$8,5,FALSE)),IF(H249="selaku KF",6,7),VLOOKUP(G249,mst_jabatanstruk!$B$2:$F$8,5,FALSE))</f>
        <v>7</v>
      </c>
      <c r="W249" s="30">
        <f>VLOOKUP(E249,mst_golongan!$B$2:$D$18,3,FALSE)</f>
        <v>9</v>
      </c>
      <c r="X249" s="30">
        <f>VLOOKUP(I249,mst_pendidikan!$B$2:$F$11,5,FALSE)</f>
        <v>7</v>
      </c>
      <c r="Y249" s="30">
        <f t="shared" si="400"/>
        <v>2021</v>
      </c>
      <c r="Z249" s="30">
        <f t="shared" si="401"/>
        <v>4</v>
      </c>
      <c r="AA249" s="30">
        <f t="shared" si="402"/>
        <v>1</v>
      </c>
      <c r="AB249" s="30" t="str">
        <f t="shared" si="403"/>
        <v>2021-4-1</v>
      </c>
      <c r="AC249" s="30">
        <f t="shared" si="404"/>
        <v>1996</v>
      </c>
      <c r="AD249" s="30">
        <f t="shared" si="405"/>
        <v>11</v>
      </c>
      <c r="AE249" s="30">
        <f t="shared" si="406"/>
        <v>5</v>
      </c>
      <c r="AF249" s="30" t="str">
        <f t="shared" si="407"/>
        <v>1996-11-5</v>
      </c>
    </row>
    <row r="250" spans="1:32" ht="17.100000000000001" customHeight="1" x14ac:dyDescent="0.2">
      <c r="A250" s="26">
        <v>11</v>
      </c>
      <c r="B250" s="78" t="s">
        <v>1020</v>
      </c>
      <c r="C250" s="26">
        <v>340061191</v>
      </c>
      <c r="D250" s="26" t="s">
        <v>1021</v>
      </c>
      <c r="E250" s="33" t="s">
        <v>169</v>
      </c>
      <c r="F250" s="37" t="s">
        <v>1360</v>
      </c>
      <c r="G250" s="24" t="s">
        <v>172</v>
      </c>
      <c r="H250" s="26" t="s">
        <v>1349</v>
      </c>
      <c r="I250" s="33" t="s">
        <v>255</v>
      </c>
      <c r="J250" s="33">
        <v>2014</v>
      </c>
      <c r="K250" s="26" t="s">
        <v>330</v>
      </c>
      <c r="L250" s="29" t="s">
        <v>1550</v>
      </c>
      <c r="M250" s="10">
        <v>1508</v>
      </c>
      <c r="N250" s="30">
        <f t="shared" si="383"/>
        <v>15083</v>
      </c>
      <c r="O250" s="30" t="str">
        <f>IF(ISBLANK(G249),CONCATENATE(Kerinci!N250,RIGHT(Kerinci!O249,1)+1),Kerinci!O249)</f>
        <v>150833</v>
      </c>
      <c r="P250" s="30">
        <f>VLOOKUP(G250,dash_fungsional!$B$2:$E$28,4,FALSE)</f>
        <v>19</v>
      </c>
      <c r="V250" s="30">
        <f>IF(ISNA(VLOOKUP(G250,mst_jabatanstruk!$B$2:$F$8,5,FALSE)),IF(H250="selaku KF",6,7),VLOOKUP(G250,mst_jabatanstruk!$B$2:$F$8,5,FALSE))</f>
        <v>7</v>
      </c>
      <c r="W250" s="30">
        <f>VLOOKUP(E250,mst_golongan!$B$2:$D$18,3,FALSE)</f>
        <v>7</v>
      </c>
      <c r="X250" s="30">
        <f>VLOOKUP(I250,mst_pendidikan!$B$2:$F$11,5,FALSE)</f>
        <v>6</v>
      </c>
      <c r="Y250" s="30">
        <f t="shared" si="400"/>
        <v>2022</v>
      </c>
      <c r="Z250" s="30">
        <f t="shared" si="401"/>
        <v>3</v>
      </c>
      <c r="AA250" s="30">
        <f t="shared" si="402"/>
        <v>1</v>
      </c>
      <c r="AB250" s="30" t="str">
        <f t="shared" si="403"/>
        <v>2022-3-1</v>
      </c>
      <c r="AC250" s="30">
        <f t="shared" si="404"/>
        <v>1993</v>
      </c>
      <c r="AD250" s="30">
        <f t="shared" si="405"/>
        <v>9</v>
      </c>
      <c r="AE250" s="30">
        <f t="shared" si="406"/>
        <v>16</v>
      </c>
      <c r="AF250" s="30" t="str">
        <f t="shared" si="407"/>
        <v>1993-9-16</v>
      </c>
    </row>
    <row r="251" spans="1:32" ht="17.100000000000001" hidden="1" customHeight="1" x14ac:dyDescent="0.2">
      <c r="A251" s="306" t="s">
        <v>284</v>
      </c>
      <c r="B251" s="306"/>
      <c r="C251" s="306"/>
      <c r="D251" s="80"/>
      <c r="E251" s="26"/>
      <c r="F251" s="37"/>
      <c r="G251" s="28"/>
      <c r="H251" s="26" t="s">
        <v>1349</v>
      </c>
      <c r="I251" s="26"/>
      <c r="J251" s="26"/>
      <c r="K251" s="26"/>
      <c r="L251" s="29"/>
      <c r="M251" s="10">
        <v>1508</v>
      </c>
      <c r="N251" s="30">
        <f t="shared" si="383"/>
        <v>15083</v>
      </c>
      <c r="O251" s="30" t="str">
        <f>IF(ISBLANK(G250),CONCATENATE(Kerinci!N251,RIGHT(Kerinci!O250,1)+1),Kerinci!O250)</f>
        <v>150833</v>
      </c>
      <c r="P251" s="30" t="e">
        <f>VLOOKUP(G251,dash_fungsional!$B$2:$E$28,4,FALSE)</f>
        <v>#N/A</v>
      </c>
      <c r="V251" s="30">
        <f>IF(ISNA(VLOOKUP(G251,mst_jabatanstruk!$B$2:$F$8,5,FALSE)),IF(H251="selaku KF",6,7),VLOOKUP(G251,mst_jabatanstruk!$B$2:$F$8,5,FALSE))</f>
        <v>7</v>
      </c>
      <c r="W251" s="30" t="e">
        <f>VLOOKUP(E251,mst_golongan!$B$2:$D$18,3,FALSE)</f>
        <v>#N/A</v>
      </c>
      <c r="X251" s="30" t="e">
        <f>VLOOKUP(I251,mst_pendidikan!$B$2:$F$11,5,FALSE)</f>
        <v>#N/A</v>
      </c>
    </row>
    <row r="252" spans="1:32" ht="17.100000000000001" customHeight="1" x14ac:dyDescent="0.2">
      <c r="A252" s="26">
        <v>12</v>
      </c>
      <c r="B252" s="44" t="s">
        <v>1022</v>
      </c>
      <c r="C252" s="39" t="s">
        <v>1023</v>
      </c>
      <c r="D252" s="39" t="s">
        <v>1024</v>
      </c>
      <c r="E252" s="39" t="s">
        <v>167</v>
      </c>
      <c r="F252" s="39" t="s">
        <v>1364</v>
      </c>
      <c r="G252" s="43" t="s">
        <v>178</v>
      </c>
      <c r="H252" s="26" t="s">
        <v>1348</v>
      </c>
      <c r="I252" s="26" t="s">
        <v>249</v>
      </c>
      <c r="J252" s="26">
        <v>2017</v>
      </c>
      <c r="K252" s="26" t="s">
        <v>330</v>
      </c>
      <c r="L252" s="88" t="s">
        <v>1551</v>
      </c>
      <c r="M252" s="10">
        <v>1508</v>
      </c>
      <c r="N252" s="30">
        <f t="shared" si="383"/>
        <v>15084</v>
      </c>
      <c r="O252" s="30" t="str">
        <f>IF(ISBLANK(G251),CONCATENATE(Kerinci!N252,RIGHT(Kerinci!O251,1)+1),Kerinci!O251)</f>
        <v>150844</v>
      </c>
      <c r="P252" s="30">
        <f>VLOOKUP(G252,dash_fungsional!$B$2:$E$28,4,FALSE)</f>
        <v>7</v>
      </c>
      <c r="V252" s="30">
        <f>IF(ISNA(VLOOKUP(G252,mst_jabatanstruk!$B$2:$F$8,5,FALSE)),IF(H252="selaku KF",6,7),VLOOKUP(G252,mst_jabatanstruk!$B$2:$F$8,5,FALSE))</f>
        <v>6</v>
      </c>
      <c r="W252" s="30">
        <f>VLOOKUP(E252,mst_golongan!$B$2:$D$18,3,FALSE)</f>
        <v>11</v>
      </c>
      <c r="X252" s="30">
        <f>VLOOKUP(I252,mst_pendidikan!$B$2:$F$11,5,FALSE)</f>
        <v>8</v>
      </c>
      <c r="Y252" s="30">
        <f t="shared" ref="Y252:Y253" si="408">YEAR(F252)</f>
        <v>2022</v>
      </c>
      <c r="Z252" s="30">
        <f t="shared" ref="Z252:Z253" si="409">MONTH(F252)</f>
        <v>4</v>
      </c>
      <c r="AA252" s="30">
        <f t="shared" ref="AA252:AA253" si="410">DAY(F252)</f>
        <v>1</v>
      </c>
      <c r="AB252" s="30" t="str">
        <f t="shared" ref="AB252:AB253" si="411">CONCATENATE(Y252,"-",Z252,"-",AA252)</f>
        <v>2022-4-1</v>
      </c>
      <c r="AC252" s="30">
        <f t="shared" ref="AC252:AC253" si="412">YEAR(L252)</f>
        <v>1981</v>
      </c>
      <c r="AD252" s="30">
        <f t="shared" ref="AD252:AD253" si="413">MONTH(L252)</f>
        <v>3</v>
      </c>
      <c r="AE252" s="30">
        <f t="shared" ref="AE252:AE253" si="414">DAY(L252)</f>
        <v>13</v>
      </c>
      <c r="AF252" s="30" t="str">
        <f t="shared" ref="AF252:AF253" si="415">CONCATENATE(AC252,"-",AD252,"-",AE252)</f>
        <v>1981-3-13</v>
      </c>
    </row>
    <row r="253" spans="1:32" ht="17.100000000000001" customHeight="1" x14ac:dyDescent="0.2">
      <c r="A253" s="26">
        <v>13</v>
      </c>
      <c r="B253" s="78" t="s">
        <v>1026</v>
      </c>
      <c r="C253" s="231">
        <v>340054172</v>
      </c>
      <c r="D253" s="26" t="s">
        <v>1027</v>
      </c>
      <c r="E253" s="26" t="s">
        <v>167</v>
      </c>
      <c r="F253" s="27" t="s">
        <v>1353</v>
      </c>
      <c r="G253" s="232" t="s">
        <v>178</v>
      </c>
      <c r="H253" s="26" t="s">
        <v>1349</v>
      </c>
      <c r="I253" s="39" t="s">
        <v>248</v>
      </c>
      <c r="J253" s="39" t="s">
        <v>260</v>
      </c>
      <c r="K253" s="39" t="s">
        <v>344</v>
      </c>
      <c r="L253" s="29" t="s">
        <v>1552</v>
      </c>
      <c r="M253" s="10">
        <v>1508</v>
      </c>
      <c r="N253" s="30">
        <f t="shared" si="383"/>
        <v>15084</v>
      </c>
      <c r="O253" s="30" t="str">
        <f>IF(ISBLANK(G252),CONCATENATE(Kerinci!N253,RIGHT(Kerinci!O252,1)+1),Kerinci!O252)</f>
        <v>150844</v>
      </c>
      <c r="P253" s="30">
        <f>VLOOKUP(G253,dash_fungsional!$B$2:$E$28,4,FALSE)</f>
        <v>7</v>
      </c>
      <c r="V253" s="30">
        <f>IF(ISNA(VLOOKUP(G253,mst_jabatanstruk!$B$2:$F$8,5,FALSE)),IF(H253="selaku KF",6,7),VLOOKUP(G253,mst_jabatanstruk!$B$2:$F$8,5,FALSE))</f>
        <v>7</v>
      </c>
      <c r="W253" s="30">
        <f>VLOOKUP(E253,mst_golongan!$B$2:$D$18,3,FALSE)</f>
        <v>11</v>
      </c>
      <c r="X253" s="30">
        <f>VLOOKUP(I253,mst_pendidikan!$B$2:$F$11,5,FALSE)</f>
        <v>7</v>
      </c>
      <c r="Y253" s="30">
        <f t="shared" si="408"/>
        <v>2017</v>
      </c>
      <c r="Z253" s="30">
        <f t="shared" si="409"/>
        <v>10</v>
      </c>
      <c r="AA253" s="30">
        <f t="shared" si="410"/>
        <v>1</v>
      </c>
      <c r="AB253" s="30" t="str">
        <f t="shared" si="411"/>
        <v>2017-10-1</v>
      </c>
      <c r="AC253" s="30">
        <f t="shared" si="412"/>
        <v>1988</v>
      </c>
      <c r="AD253" s="30">
        <f t="shared" si="413"/>
        <v>3</v>
      </c>
      <c r="AE253" s="30">
        <f t="shared" si="414"/>
        <v>11</v>
      </c>
      <c r="AF253" s="30" t="str">
        <f t="shared" si="415"/>
        <v>1988-3-11</v>
      </c>
    </row>
    <row r="254" spans="1:32" ht="17.100000000000001" hidden="1" customHeight="1" x14ac:dyDescent="0.2">
      <c r="A254" s="20" t="s">
        <v>285</v>
      </c>
      <c r="B254" s="61"/>
      <c r="C254" s="61"/>
      <c r="D254" s="80"/>
      <c r="E254" s="26"/>
      <c r="F254" s="39"/>
      <c r="G254" s="28"/>
      <c r="H254" s="26" t="s">
        <v>1349</v>
      </c>
      <c r="I254" s="26"/>
      <c r="J254" s="26"/>
      <c r="K254" s="26"/>
      <c r="L254" s="29"/>
      <c r="M254" s="10">
        <v>1508</v>
      </c>
      <c r="N254" s="30">
        <f t="shared" si="383"/>
        <v>15084</v>
      </c>
      <c r="O254" s="30" t="str">
        <f>IF(ISBLANK(G253),CONCATENATE(Kerinci!N254,RIGHT(Kerinci!O253,1)+1),Kerinci!O253)</f>
        <v>150844</v>
      </c>
      <c r="P254" s="30" t="e">
        <f>VLOOKUP(G254,dash_fungsional!$B$2:$E$28,4,FALSE)</f>
        <v>#N/A</v>
      </c>
      <c r="V254" s="30">
        <f>IF(ISNA(VLOOKUP(G254,mst_jabatanstruk!$B$2:$F$8,5,FALSE)),IF(H254="selaku KF",6,7),VLOOKUP(G254,mst_jabatanstruk!$B$2:$F$8,5,FALSE))</f>
        <v>7</v>
      </c>
      <c r="W254" s="30" t="e">
        <f>VLOOKUP(E254,mst_golongan!$B$2:$D$18,3,FALSE)</f>
        <v>#N/A</v>
      </c>
      <c r="X254" s="30" t="e">
        <f>VLOOKUP(I254,mst_pendidikan!$B$2:$F$11,5,FALSE)</f>
        <v>#N/A</v>
      </c>
    </row>
    <row r="255" spans="1:32" ht="17.100000000000001" customHeight="1" x14ac:dyDescent="0.2">
      <c r="A255" s="84">
        <v>14</v>
      </c>
      <c r="B255" s="85" t="s">
        <v>1029</v>
      </c>
      <c r="C255" s="26">
        <v>340019349</v>
      </c>
      <c r="D255" s="26" t="s">
        <v>1030</v>
      </c>
      <c r="E255" s="26" t="s">
        <v>167</v>
      </c>
      <c r="F255" s="39" t="s">
        <v>1363</v>
      </c>
      <c r="G255" s="43" t="s">
        <v>178</v>
      </c>
      <c r="H255" s="26" t="s">
        <v>1348</v>
      </c>
      <c r="I255" s="26" t="s">
        <v>249</v>
      </c>
      <c r="J255" s="26">
        <v>1998</v>
      </c>
      <c r="K255" s="26" t="s">
        <v>344</v>
      </c>
      <c r="L255" s="29" t="s">
        <v>1553</v>
      </c>
      <c r="M255" s="10">
        <v>1508</v>
      </c>
      <c r="N255" s="30">
        <f t="shared" si="383"/>
        <v>15085</v>
      </c>
      <c r="O255" s="30" t="str">
        <f>IF(ISBLANK(G254),CONCATENATE(Kerinci!N255,RIGHT(Kerinci!O254,1)+1),Kerinci!O254)</f>
        <v>150855</v>
      </c>
      <c r="P255" s="30">
        <f>VLOOKUP(G255,dash_fungsional!$B$2:$E$28,4,FALSE)</f>
        <v>7</v>
      </c>
      <c r="V255" s="30">
        <f>IF(ISNA(VLOOKUP(G255,mst_jabatanstruk!$B$2:$F$8,5,FALSE)),IF(H255="selaku KF",6,7),VLOOKUP(G255,mst_jabatanstruk!$B$2:$F$8,5,FALSE))</f>
        <v>6</v>
      </c>
      <c r="W255" s="30">
        <f>VLOOKUP(E255,mst_golongan!$B$2:$D$18,3,FALSE)</f>
        <v>11</v>
      </c>
      <c r="X255" s="30">
        <f>VLOOKUP(I255,mst_pendidikan!$B$2:$F$11,5,FALSE)</f>
        <v>8</v>
      </c>
      <c r="Y255" s="30">
        <f t="shared" ref="Y255:Y256" si="416">YEAR(F255)</f>
        <v>2020</v>
      </c>
      <c r="Z255" s="30">
        <f t="shared" ref="Z255:Z256" si="417">MONTH(F255)</f>
        <v>4</v>
      </c>
      <c r="AA255" s="30">
        <f t="shared" ref="AA255:AA256" si="418">DAY(F255)</f>
        <v>1</v>
      </c>
      <c r="AB255" s="30" t="str">
        <f t="shared" ref="AB255:AB256" si="419">CONCATENATE(Y255,"-",Z255,"-",AA255)</f>
        <v>2020-4-1</v>
      </c>
      <c r="AC255" s="30">
        <f t="shared" ref="AC255:AC256" si="420">YEAR(L255)</f>
        <v>1968</v>
      </c>
      <c r="AD255" s="30">
        <f t="shared" ref="AD255:AD256" si="421">MONTH(L255)</f>
        <v>5</v>
      </c>
      <c r="AE255" s="30">
        <f t="shared" ref="AE255:AE256" si="422">DAY(L255)</f>
        <v>8</v>
      </c>
      <c r="AF255" s="30" t="str">
        <f t="shared" ref="AF255:AF256" si="423">CONCATENATE(AC255,"-",AD255,"-",AE255)</f>
        <v>1968-5-8</v>
      </c>
    </row>
    <row r="256" spans="1:32" ht="17.100000000000001" customHeight="1" x14ac:dyDescent="0.2">
      <c r="A256" s="26">
        <v>15</v>
      </c>
      <c r="B256" s="78" t="s">
        <v>1032</v>
      </c>
      <c r="C256" s="26">
        <v>340019821</v>
      </c>
      <c r="D256" s="26" t="s">
        <v>1033</v>
      </c>
      <c r="E256" s="26" t="s">
        <v>165</v>
      </c>
      <c r="F256" s="39" t="s">
        <v>1363</v>
      </c>
      <c r="G256" s="112" t="s">
        <v>179</v>
      </c>
      <c r="H256" s="26" t="s">
        <v>1349</v>
      </c>
      <c r="I256" s="26" t="s">
        <v>251</v>
      </c>
      <c r="J256" s="26">
        <v>1997</v>
      </c>
      <c r="K256" s="26" t="s">
        <v>344</v>
      </c>
      <c r="L256" s="29" t="s">
        <v>1554</v>
      </c>
      <c r="M256" s="10">
        <v>1508</v>
      </c>
      <c r="N256" s="30">
        <f t="shared" si="383"/>
        <v>15085</v>
      </c>
      <c r="O256" s="30" t="str">
        <f>IF(ISBLANK(G255),CONCATENATE(Kerinci!N256,RIGHT(Kerinci!O255,1)+1),Kerinci!O255)</f>
        <v>150855</v>
      </c>
      <c r="P256" s="30">
        <f>VLOOKUP(G256,dash_fungsional!$B$2:$E$28,4,FALSE)</f>
        <v>6</v>
      </c>
      <c r="V256" s="30">
        <f>IF(ISNA(VLOOKUP(G256,mst_jabatanstruk!$B$2:$F$8,5,FALSE)),IF(H256="selaku KF",6,7),VLOOKUP(G256,mst_jabatanstruk!$B$2:$F$8,5,FALSE))</f>
        <v>7</v>
      </c>
      <c r="W256" s="30">
        <f>VLOOKUP(E256,mst_golongan!$B$2:$D$18,3,FALSE)</f>
        <v>10</v>
      </c>
      <c r="X256" s="30">
        <f>VLOOKUP(I256,mst_pendidikan!$B$2:$F$11,5,FALSE)</f>
        <v>3</v>
      </c>
      <c r="Y256" s="30">
        <f t="shared" si="416"/>
        <v>2020</v>
      </c>
      <c r="Z256" s="30">
        <f t="shared" si="417"/>
        <v>4</v>
      </c>
      <c r="AA256" s="30">
        <f t="shared" si="418"/>
        <v>1</v>
      </c>
      <c r="AB256" s="30" t="str">
        <f t="shared" si="419"/>
        <v>2020-4-1</v>
      </c>
      <c r="AC256" s="30">
        <f t="shared" si="420"/>
        <v>1978</v>
      </c>
      <c r="AD256" s="30">
        <f t="shared" si="421"/>
        <v>8</v>
      </c>
      <c r="AE256" s="30">
        <f t="shared" si="422"/>
        <v>10</v>
      </c>
      <c r="AF256" s="30" t="str">
        <f t="shared" si="423"/>
        <v>1978-8-10</v>
      </c>
    </row>
    <row r="257" spans="1:32" ht="17.100000000000001" hidden="1" customHeight="1" x14ac:dyDescent="0.2">
      <c r="A257" s="306" t="s">
        <v>388</v>
      </c>
      <c r="B257" s="306"/>
      <c r="C257" s="306"/>
      <c r="D257" s="80"/>
      <c r="E257" s="26"/>
      <c r="F257" s="39"/>
      <c r="G257" s="28"/>
      <c r="H257" s="26" t="s">
        <v>1349</v>
      </c>
      <c r="I257" s="26"/>
      <c r="J257" s="26"/>
      <c r="K257" s="26"/>
      <c r="L257" s="29"/>
      <c r="M257" s="10">
        <v>1508</v>
      </c>
      <c r="N257" s="30">
        <f t="shared" si="383"/>
        <v>15085</v>
      </c>
      <c r="O257" s="30" t="str">
        <f>IF(ISBLANK(G256),CONCATENATE(Kerinci!N257,RIGHT(Kerinci!O256,1)+1),Kerinci!O256)</f>
        <v>150855</v>
      </c>
      <c r="P257" s="30" t="e">
        <f>VLOOKUP(G257,dash_fungsional!$B$2:$E$28,4,FALSE)</f>
        <v>#N/A</v>
      </c>
      <c r="V257" s="30">
        <f>IF(ISNA(VLOOKUP(G257,mst_jabatanstruk!$B$2:$F$8,5,FALSE)),IF(H257="selaku KF",6,7),VLOOKUP(G257,mst_jabatanstruk!$B$2:$F$8,5,FALSE))</f>
        <v>7</v>
      </c>
      <c r="W257" s="30" t="e">
        <f>VLOOKUP(E257,mst_golongan!$B$2:$D$18,3,FALSE)</f>
        <v>#N/A</v>
      </c>
      <c r="X257" s="30" t="e">
        <f>VLOOKUP(I257,mst_pendidikan!$B$2:$F$11,5,FALSE)</f>
        <v>#N/A</v>
      </c>
    </row>
    <row r="258" spans="1:32" ht="17.100000000000001" customHeight="1" x14ac:dyDescent="0.2">
      <c r="A258" s="26">
        <v>16</v>
      </c>
      <c r="B258" s="78" t="s">
        <v>1035</v>
      </c>
      <c r="C258" s="26">
        <v>340013538</v>
      </c>
      <c r="D258" s="26" t="s">
        <v>1036</v>
      </c>
      <c r="E258" s="26" t="s">
        <v>168</v>
      </c>
      <c r="F258" s="39" t="s">
        <v>1369</v>
      </c>
      <c r="G258" s="112" t="s">
        <v>232</v>
      </c>
      <c r="H258" s="26" t="s">
        <v>1348</v>
      </c>
      <c r="I258" s="26" t="s">
        <v>249</v>
      </c>
      <c r="J258" s="26">
        <v>2007</v>
      </c>
      <c r="K258" s="26" t="s">
        <v>330</v>
      </c>
      <c r="L258" s="29" t="s">
        <v>1555</v>
      </c>
      <c r="M258" s="10">
        <v>1508</v>
      </c>
      <c r="N258" s="30">
        <f t="shared" si="383"/>
        <v>15086</v>
      </c>
      <c r="O258" s="30" t="str">
        <f>IF(ISBLANK(G257),CONCATENATE(Kerinci!N258,RIGHT(Kerinci!O257,1)+1),Kerinci!O257)</f>
        <v>150866</v>
      </c>
      <c r="P258" s="30">
        <f>VLOOKUP(G258,dash_fungsional!$B$2:$E$28,4,FALSE)</f>
        <v>15</v>
      </c>
      <c r="V258" s="30">
        <f>IF(ISNA(VLOOKUP(G258,mst_jabatanstruk!$B$2:$F$8,5,FALSE)),IF(H258="selaku KF",6,7),VLOOKUP(G258,mst_jabatanstruk!$B$2:$F$8,5,FALSE))</f>
        <v>6</v>
      </c>
      <c r="W258" s="30">
        <f>VLOOKUP(E258,mst_golongan!$B$2:$D$18,3,FALSE)</f>
        <v>12</v>
      </c>
      <c r="X258" s="30">
        <f>VLOOKUP(I258,mst_pendidikan!$B$2:$F$11,5,FALSE)</f>
        <v>8</v>
      </c>
      <c r="Y258" s="30">
        <f t="shared" ref="Y258:Y259" si="424">YEAR(F258)</f>
        <v>2014</v>
      </c>
      <c r="Z258" s="30">
        <f t="shared" ref="Z258:Z259" si="425">MONTH(F258)</f>
        <v>4</v>
      </c>
      <c r="AA258" s="30">
        <f t="shared" ref="AA258:AA259" si="426">DAY(F258)</f>
        <v>1</v>
      </c>
      <c r="AB258" s="30" t="str">
        <f t="shared" ref="AB258:AB259" si="427">CONCATENATE(Y258,"-",Z258,"-",AA258)</f>
        <v>2014-4-1</v>
      </c>
      <c r="AC258" s="30">
        <f t="shared" ref="AC258:AC259" si="428">YEAR(L258)</f>
        <v>1970</v>
      </c>
      <c r="AD258" s="30">
        <f t="shared" ref="AD258:AD259" si="429">MONTH(L258)</f>
        <v>7</v>
      </c>
      <c r="AE258" s="30">
        <f t="shared" ref="AE258:AE259" si="430">DAY(L258)</f>
        <v>7</v>
      </c>
      <c r="AF258" s="30" t="str">
        <f t="shared" ref="AF258:AF259" si="431">CONCATENATE(AC258,"-",AD258,"-",AE258)</f>
        <v>1970-7-7</v>
      </c>
    </row>
    <row r="259" spans="1:32" ht="17.100000000000001" customHeight="1" x14ac:dyDescent="0.2">
      <c r="A259" s="26">
        <v>17</v>
      </c>
      <c r="B259" s="78" t="s">
        <v>1038</v>
      </c>
      <c r="C259" s="26">
        <v>340059426</v>
      </c>
      <c r="D259" s="26" t="s">
        <v>1039</v>
      </c>
      <c r="E259" s="33" t="s">
        <v>166</v>
      </c>
      <c r="F259" s="39" t="s">
        <v>1359</v>
      </c>
      <c r="G259" s="43" t="s">
        <v>179</v>
      </c>
      <c r="H259" s="26" t="s">
        <v>1349</v>
      </c>
      <c r="I259" s="33" t="s">
        <v>248</v>
      </c>
      <c r="J259" s="33">
        <v>2019</v>
      </c>
      <c r="K259" s="26" t="s">
        <v>330</v>
      </c>
      <c r="L259" s="29" t="s">
        <v>1556</v>
      </c>
      <c r="M259" s="10">
        <v>1508</v>
      </c>
      <c r="N259" s="30">
        <f t="shared" si="383"/>
        <v>15086</v>
      </c>
      <c r="O259" s="30" t="str">
        <f>IF(ISBLANK(G258),CONCATENATE(Kerinci!N259,RIGHT(Kerinci!O258,1)+1),Kerinci!O258)</f>
        <v>150866</v>
      </c>
      <c r="P259" s="30">
        <f>VLOOKUP(G259,dash_fungsional!$B$2:$E$28,4,FALSE)</f>
        <v>6</v>
      </c>
      <c r="V259" s="30">
        <f>IF(ISNA(VLOOKUP(G259,mst_jabatanstruk!$B$2:$F$8,5,FALSE)),IF(H259="selaku KF",6,7),VLOOKUP(G259,mst_jabatanstruk!$B$2:$F$8,5,FALSE))</f>
        <v>7</v>
      </c>
      <c r="W259" s="30">
        <f>VLOOKUP(E259,mst_golongan!$B$2:$D$18,3,FALSE)</f>
        <v>9</v>
      </c>
      <c r="X259" s="30">
        <f>VLOOKUP(I259,mst_pendidikan!$B$2:$F$11,5,FALSE)</f>
        <v>7</v>
      </c>
      <c r="Y259" s="30">
        <f t="shared" si="424"/>
        <v>2019</v>
      </c>
      <c r="Z259" s="30">
        <f t="shared" si="425"/>
        <v>12</v>
      </c>
      <c r="AA259" s="30">
        <f t="shared" si="426"/>
        <v>1</v>
      </c>
      <c r="AB259" s="30" t="str">
        <f t="shared" si="427"/>
        <v>2019-12-1</v>
      </c>
      <c r="AC259" s="30">
        <f t="shared" si="428"/>
        <v>1997</v>
      </c>
      <c r="AD259" s="30">
        <f t="shared" si="429"/>
        <v>4</v>
      </c>
      <c r="AE259" s="30">
        <f t="shared" si="430"/>
        <v>7</v>
      </c>
      <c r="AF259" s="30" t="str">
        <f t="shared" si="431"/>
        <v>1997-4-7</v>
      </c>
    </row>
    <row r="260" spans="1:32" ht="17.100000000000001" hidden="1" customHeight="1" x14ac:dyDescent="0.2">
      <c r="A260" s="306" t="s">
        <v>397</v>
      </c>
      <c r="B260" s="306"/>
      <c r="C260" s="306"/>
      <c r="D260" s="80"/>
      <c r="E260" s="26"/>
      <c r="F260" s="37"/>
      <c r="G260" s="28"/>
      <c r="H260" s="26" t="s">
        <v>1349</v>
      </c>
      <c r="I260" s="26"/>
      <c r="J260" s="26"/>
      <c r="K260" s="26"/>
      <c r="L260" s="29"/>
      <c r="M260" s="10">
        <v>1508</v>
      </c>
      <c r="N260" s="30">
        <f t="shared" si="383"/>
        <v>15086</v>
      </c>
      <c r="O260" s="30" t="str">
        <f>IF(ISBLANK(G259),CONCATENATE(Kerinci!N260,RIGHT(Kerinci!O259,1)+1),Kerinci!O259)</f>
        <v>150866</v>
      </c>
      <c r="P260" s="30" t="e">
        <f>VLOOKUP(G260,dash_fungsional!$B$2:$E$28,4,FALSE)</f>
        <v>#N/A</v>
      </c>
      <c r="V260" s="30">
        <f>IF(ISNA(VLOOKUP(G260,mst_jabatanstruk!$B$2:$F$8,5,FALSE)),IF(H260="selaku KF",6,7),VLOOKUP(G260,mst_jabatanstruk!$B$2:$F$8,5,FALSE))</f>
        <v>7</v>
      </c>
      <c r="W260" s="30" t="e">
        <f>VLOOKUP(E260,mst_golongan!$B$2:$D$18,3,FALSE)</f>
        <v>#N/A</v>
      </c>
      <c r="X260" s="30" t="e">
        <f>VLOOKUP(I260,mst_pendidikan!$B$2:$F$11,5,FALSE)</f>
        <v>#N/A</v>
      </c>
    </row>
    <row r="261" spans="1:32" ht="17.100000000000001" customHeight="1" x14ac:dyDescent="0.2">
      <c r="A261" s="26">
        <v>18</v>
      </c>
      <c r="B261" s="24" t="s">
        <v>1041</v>
      </c>
      <c r="C261" s="26">
        <v>340019345</v>
      </c>
      <c r="D261" s="26" t="s">
        <v>1042</v>
      </c>
      <c r="E261" s="26" t="s">
        <v>165</v>
      </c>
      <c r="F261" s="39" t="s">
        <v>1363</v>
      </c>
      <c r="G261" s="43" t="s">
        <v>180</v>
      </c>
      <c r="H261" s="26" t="s">
        <v>1043</v>
      </c>
      <c r="I261" s="26" t="s">
        <v>249</v>
      </c>
      <c r="J261" s="26">
        <v>2017</v>
      </c>
      <c r="K261" s="26" t="s">
        <v>330</v>
      </c>
      <c r="L261" s="86" t="s">
        <v>1557</v>
      </c>
      <c r="M261" s="10">
        <v>1508</v>
      </c>
      <c r="N261" s="30">
        <f t="shared" si="383"/>
        <v>15087</v>
      </c>
      <c r="O261" s="30" t="str">
        <f>IF(ISBLANK(G260),CONCATENATE(Kerinci!N261,RIGHT(Kerinci!O260,1)+1),Kerinci!O260)</f>
        <v>150877</v>
      </c>
      <c r="P261" s="30">
        <f>VLOOKUP(G261,dash_fungsional!$B$2:$E$28,4,FALSE)</f>
        <v>4</v>
      </c>
      <c r="V261" s="30">
        <f>IF(ISNA(VLOOKUP(G261,mst_jabatanstruk!$B$2:$F$8,5,FALSE)),IF(H261="selaku KF",6,7),VLOOKUP(G261,mst_jabatanstruk!$B$2:$F$8,5,FALSE))</f>
        <v>7</v>
      </c>
      <c r="W261" s="30">
        <f>VLOOKUP(E261,mst_golongan!$B$2:$D$18,3,FALSE)</f>
        <v>10</v>
      </c>
      <c r="X261" s="30">
        <f>VLOOKUP(I261,mst_pendidikan!$B$2:$F$11,5,FALSE)</f>
        <v>8</v>
      </c>
      <c r="Y261" s="30">
        <f t="shared" ref="Y261:Y263" si="432">YEAR(F261)</f>
        <v>2020</v>
      </c>
      <c r="Z261" s="30">
        <f t="shared" ref="Z261:Z263" si="433">MONTH(F261)</f>
        <v>4</v>
      </c>
      <c r="AA261" s="30">
        <f t="shared" ref="AA261:AA263" si="434">DAY(F261)</f>
        <v>1</v>
      </c>
      <c r="AB261" s="30" t="str">
        <f t="shared" ref="AB261:AB263" si="435">CONCATENATE(Y261,"-",Z261,"-",AA261)</f>
        <v>2020-4-1</v>
      </c>
      <c r="AC261" s="30">
        <f t="shared" ref="AC261:AC263" si="436">YEAR(L261)</f>
        <v>1968</v>
      </c>
      <c r="AD261" s="30">
        <f t="shared" ref="AD261:AD263" si="437">MONTH(L261)</f>
        <v>2</v>
      </c>
      <c r="AE261" s="30">
        <f t="shared" ref="AE261:AE263" si="438">DAY(L261)</f>
        <v>9</v>
      </c>
      <c r="AF261" s="30" t="str">
        <f t="shared" ref="AF261:AF263" si="439">CONCATENATE(AC261,"-",AD261,"-",AE261)</f>
        <v>1968-2-9</v>
      </c>
    </row>
    <row r="262" spans="1:32" ht="17.100000000000001" customHeight="1" x14ac:dyDescent="0.2">
      <c r="A262" s="26">
        <v>19</v>
      </c>
      <c r="B262" s="24" t="s">
        <v>1045</v>
      </c>
      <c r="C262" s="26">
        <v>340019755</v>
      </c>
      <c r="D262" s="26" t="s">
        <v>1046</v>
      </c>
      <c r="E262" s="26" t="s">
        <v>197</v>
      </c>
      <c r="F262" s="27" t="s">
        <v>1363</v>
      </c>
      <c r="G262" s="78" t="s">
        <v>1047</v>
      </c>
      <c r="H262" s="26" t="s">
        <v>1047</v>
      </c>
      <c r="I262" s="26" t="s">
        <v>251</v>
      </c>
      <c r="J262" s="26">
        <v>2000</v>
      </c>
      <c r="K262" s="26" t="s">
        <v>330</v>
      </c>
      <c r="L262" s="29" t="s">
        <v>1558</v>
      </c>
      <c r="M262" s="10">
        <v>1508</v>
      </c>
      <c r="N262" s="30">
        <f t="shared" si="383"/>
        <v>15087</v>
      </c>
      <c r="O262" s="30" t="str">
        <f>IF(ISBLANK(G261),CONCATENATE(Kerinci!N262,RIGHT(Kerinci!O261,1)+1),Kerinci!O261)</f>
        <v>150877</v>
      </c>
      <c r="P262" s="30">
        <v>30</v>
      </c>
      <c r="V262" s="30">
        <f>IF(ISNA(VLOOKUP(G262,mst_jabatanstruk!$B$2:$F$8,5,FALSE)),IF(H262="selaku KF",6,7),VLOOKUP(G262,mst_jabatanstruk!$B$2:$F$8,5,FALSE))</f>
        <v>7</v>
      </c>
      <c r="W262" s="30">
        <f>VLOOKUP(E262,mst_golongan!$B$2:$D$18,3,FALSE)</f>
        <v>8</v>
      </c>
      <c r="X262" s="30">
        <f>VLOOKUP(I262,mst_pendidikan!$B$2:$F$11,5,FALSE)</f>
        <v>3</v>
      </c>
      <c r="Y262" s="30">
        <f t="shared" si="432"/>
        <v>2020</v>
      </c>
      <c r="Z262" s="30">
        <f t="shared" si="433"/>
        <v>4</v>
      </c>
      <c r="AA262" s="30">
        <f t="shared" si="434"/>
        <v>1</v>
      </c>
      <c r="AB262" s="30" t="str">
        <f t="shared" si="435"/>
        <v>2020-4-1</v>
      </c>
      <c r="AC262" s="30">
        <f t="shared" si="436"/>
        <v>1979</v>
      </c>
      <c r="AD262" s="30">
        <f t="shared" si="437"/>
        <v>12</v>
      </c>
      <c r="AE262" s="30">
        <f t="shared" si="438"/>
        <v>13</v>
      </c>
      <c r="AF262" s="30" t="str">
        <f t="shared" si="439"/>
        <v>1979-12-13</v>
      </c>
    </row>
    <row r="263" spans="1:32" ht="17.100000000000001" customHeight="1" x14ac:dyDescent="0.2">
      <c r="A263" s="23">
        <v>20</v>
      </c>
      <c r="B263" s="24" t="s">
        <v>1049</v>
      </c>
      <c r="C263" s="25">
        <v>340017521</v>
      </c>
      <c r="D263" s="33" t="s">
        <v>1050</v>
      </c>
      <c r="E263" s="33" t="s">
        <v>197</v>
      </c>
      <c r="F263" s="39" t="s">
        <v>1354</v>
      </c>
      <c r="G263" s="112" t="s">
        <v>1350</v>
      </c>
      <c r="H263" s="26" t="s">
        <v>1051</v>
      </c>
      <c r="I263" s="26" t="s">
        <v>251</v>
      </c>
      <c r="J263" s="26">
        <v>1999</v>
      </c>
      <c r="K263" s="26" t="s">
        <v>330</v>
      </c>
      <c r="L263" s="35" t="s">
        <v>1559</v>
      </c>
      <c r="M263" s="10">
        <v>1508</v>
      </c>
      <c r="N263" s="30">
        <f t="shared" si="383"/>
        <v>15087</v>
      </c>
      <c r="O263" s="30" t="str">
        <f>IF(ISBLANK(G262),CONCATENATE(Kerinci!N263,RIGHT(Kerinci!O262,1)+1),Kerinci!O262)</f>
        <v>150877</v>
      </c>
      <c r="P263" s="30">
        <f>VLOOKUP(G263,dash_fungsional!$B$2:$E$28,4,FALSE)</f>
        <v>3</v>
      </c>
      <c r="V263" s="30">
        <f>IF(ISNA(VLOOKUP(G263,mst_jabatanstruk!$B$2:$F$8,5,FALSE)),IF(H263="selaku KF",6,7),VLOOKUP(G263,mst_jabatanstruk!$B$2:$F$8,5,FALSE))</f>
        <v>7</v>
      </c>
      <c r="W263" s="30">
        <f>VLOOKUP(E263,mst_golongan!$B$2:$D$18,3,FALSE)</f>
        <v>8</v>
      </c>
      <c r="X263" s="30">
        <f>VLOOKUP(I263,mst_pendidikan!$B$2:$F$11,5,FALSE)</f>
        <v>3</v>
      </c>
      <c r="Y263" s="30">
        <f t="shared" si="432"/>
        <v>2019</v>
      </c>
      <c r="Z263" s="30">
        <f t="shared" si="433"/>
        <v>4</v>
      </c>
      <c r="AA263" s="30">
        <f t="shared" si="434"/>
        <v>1</v>
      </c>
      <c r="AB263" s="30" t="str">
        <f t="shared" si="435"/>
        <v>2019-4-1</v>
      </c>
      <c r="AC263" s="30">
        <f t="shared" si="436"/>
        <v>1980</v>
      </c>
      <c r="AD263" s="30">
        <f t="shared" si="437"/>
        <v>6</v>
      </c>
      <c r="AE263" s="30">
        <f t="shared" si="438"/>
        <v>20</v>
      </c>
      <c r="AF263" s="30" t="str">
        <f t="shared" si="439"/>
        <v>1980-6-20</v>
      </c>
    </row>
    <row r="264" spans="1:32" ht="17.100000000000001" hidden="1" customHeight="1" x14ac:dyDescent="0.2">
      <c r="A264" s="26"/>
      <c r="B264" s="44"/>
      <c r="C264" s="233"/>
      <c r="D264" s="39"/>
      <c r="E264" s="39"/>
      <c r="F264" s="34"/>
      <c r="G264" s="28" t="s">
        <v>1053</v>
      </c>
      <c r="H264" s="26" t="s">
        <v>1349</v>
      </c>
      <c r="I264" s="26"/>
      <c r="J264" s="26"/>
      <c r="K264" s="26"/>
      <c r="L264" s="88"/>
      <c r="M264" s="10">
        <v>1508</v>
      </c>
      <c r="N264" s="30">
        <f t="shared" si="383"/>
        <v>15087</v>
      </c>
      <c r="O264" s="30" t="str">
        <f>IF(ISBLANK(G263),CONCATENATE(Kerinci!N264,RIGHT(Kerinci!O263,1)+1),Kerinci!O263)</f>
        <v>150877</v>
      </c>
      <c r="P264" s="30" t="e">
        <f>VLOOKUP(G264,dash_fungsional!$B$2:$E$28,4,FALSE)</f>
        <v>#N/A</v>
      </c>
      <c r="V264" s="30">
        <f>IF(ISNA(VLOOKUP(G264,mst_jabatanstruk!$B$2:$F$8,5,FALSE)),IF(H264="selaku KF",6,7),VLOOKUP(G264,mst_jabatanstruk!$B$2:$F$8,5,FALSE))</f>
        <v>7</v>
      </c>
      <c r="W264" s="30" t="e">
        <f>VLOOKUP(E264,mst_golongan!$B$2:$D$18,3,FALSE)</f>
        <v>#N/A</v>
      </c>
      <c r="X264" s="30" t="e">
        <f>VLOOKUP(I264,mst_pendidikan!$B$2:$F$11,5,FALSE)</f>
        <v>#N/A</v>
      </c>
    </row>
    <row r="265" spans="1:32" ht="17.100000000000001" hidden="1" customHeight="1" x14ac:dyDescent="0.2">
      <c r="A265" s="234"/>
      <c r="B265" s="24"/>
      <c r="C265" s="25"/>
      <c r="D265" s="33"/>
      <c r="E265" s="33"/>
      <c r="F265" s="27"/>
      <c r="G265" s="28" t="s">
        <v>1054</v>
      </c>
      <c r="H265" s="26" t="s">
        <v>1349</v>
      </c>
      <c r="I265" s="26"/>
      <c r="J265" s="26"/>
      <c r="K265" s="26"/>
      <c r="L265" s="35"/>
      <c r="M265" s="10">
        <v>1508</v>
      </c>
      <c r="N265" s="30">
        <f t="shared" si="383"/>
        <v>15087</v>
      </c>
      <c r="O265" s="30" t="str">
        <f>IF(ISBLANK(G264),CONCATENATE(Kerinci!N265,RIGHT(Kerinci!O264,1)+1),Kerinci!O264)</f>
        <v>150877</v>
      </c>
      <c r="P265" s="30" t="e">
        <f>VLOOKUP(G265,dash_fungsional!$B$2:$E$28,4,FALSE)</f>
        <v>#N/A</v>
      </c>
      <c r="V265" s="30">
        <f>IF(ISNA(VLOOKUP(G265,mst_jabatanstruk!$B$2:$F$8,5,FALSE)),IF(H265="selaku KF",6,7),VLOOKUP(G265,mst_jabatanstruk!$B$2:$F$8,5,FALSE))</f>
        <v>7</v>
      </c>
      <c r="W265" s="30" t="e">
        <f>VLOOKUP(E265,mst_golongan!$B$2:$D$18,3,FALSE)</f>
        <v>#N/A</v>
      </c>
      <c r="X265" s="30" t="e">
        <f>VLOOKUP(I265,mst_pendidikan!$B$2:$F$11,5,FALSE)</f>
        <v>#N/A</v>
      </c>
    </row>
    <row r="266" spans="1:32" ht="17.100000000000001" hidden="1" customHeight="1" x14ac:dyDescent="0.2">
      <c r="A266" s="234"/>
      <c r="B266" s="24"/>
      <c r="C266" s="25"/>
      <c r="D266" s="33"/>
      <c r="E266" s="33"/>
      <c r="F266" s="34"/>
      <c r="G266" s="28" t="s">
        <v>1055</v>
      </c>
      <c r="H266" s="26" t="s">
        <v>1349</v>
      </c>
      <c r="I266" s="26"/>
      <c r="J266" s="26"/>
      <c r="K266" s="26"/>
      <c r="L266" s="35"/>
      <c r="M266" s="10">
        <v>1508</v>
      </c>
      <c r="N266" s="30">
        <f t="shared" si="383"/>
        <v>15087</v>
      </c>
      <c r="O266" s="30" t="str">
        <f>IF(ISBLANK(G265),CONCATENATE(Kerinci!N266,RIGHT(Kerinci!O265,1)+1),Kerinci!O265)</f>
        <v>150877</v>
      </c>
      <c r="P266" s="30" t="e">
        <f>VLOOKUP(G266,dash_fungsional!$B$2:$E$28,4,FALSE)</f>
        <v>#N/A</v>
      </c>
      <c r="V266" s="30">
        <f>IF(ISNA(VLOOKUP(G266,mst_jabatanstruk!$B$2:$F$8,5,FALSE)),IF(H266="selaku KF",6,7),VLOOKUP(G266,mst_jabatanstruk!$B$2:$F$8,5,FALSE))</f>
        <v>7</v>
      </c>
      <c r="W266" s="30" t="e">
        <f>VLOOKUP(E266,mst_golongan!$B$2:$D$18,3,FALSE)</f>
        <v>#N/A</v>
      </c>
      <c r="X266" s="30" t="e">
        <f>VLOOKUP(I266,mst_pendidikan!$B$2:$F$11,5,FALSE)</f>
        <v>#N/A</v>
      </c>
    </row>
    <row r="267" spans="1:32" ht="17.100000000000001" hidden="1" customHeight="1" x14ac:dyDescent="0.2">
      <c r="A267" s="26"/>
      <c r="B267" s="78"/>
      <c r="C267" s="26"/>
      <c r="D267" s="26"/>
      <c r="E267" s="26"/>
      <c r="F267" s="34"/>
      <c r="G267" s="28" t="s">
        <v>1056</v>
      </c>
      <c r="H267" s="26" t="s">
        <v>1349</v>
      </c>
      <c r="I267" s="26"/>
      <c r="J267" s="26"/>
      <c r="K267" s="26"/>
      <c r="L267" s="29"/>
      <c r="M267" s="10">
        <v>1508</v>
      </c>
      <c r="N267" s="30">
        <f t="shared" si="383"/>
        <v>15087</v>
      </c>
      <c r="O267" s="30" t="str">
        <f>IF(ISBLANK(G266),CONCATENATE(Kerinci!N267,RIGHT(Kerinci!O266,1)+1),Kerinci!O266)</f>
        <v>150877</v>
      </c>
      <c r="P267" s="30" t="e">
        <f>VLOOKUP(G267,dash_fungsional!$B$2:$E$28,4,FALSE)</f>
        <v>#N/A</v>
      </c>
      <c r="V267" s="30">
        <f>IF(ISNA(VLOOKUP(G267,mst_jabatanstruk!$B$2:$F$8,5,FALSE)),IF(H267="selaku KF",6,7),VLOOKUP(G267,mst_jabatanstruk!$B$2:$F$8,5,FALSE))</f>
        <v>7</v>
      </c>
      <c r="W267" s="30" t="e">
        <f>VLOOKUP(E267,mst_golongan!$B$2:$D$18,3,FALSE)</f>
        <v>#N/A</v>
      </c>
      <c r="X267" s="30" t="e">
        <f>VLOOKUP(I267,mst_pendidikan!$B$2:$F$11,5,FALSE)</f>
        <v>#N/A</v>
      </c>
    </row>
    <row r="268" spans="1:32" ht="17.100000000000001" hidden="1" customHeight="1" x14ac:dyDescent="0.2">
      <c r="A268" s="26"/>
      <c r="B268" s="85"/>
      <c r="C268" s="27"/>
      <c r="D268" s="39"/>
      <c r="E268" s="39"/>
      <c r="F268" s="39"/>
      <c r="G268" s="28" t="s">
        <v>1057</v>
      </c>
      <c r="H268" s="26" t="s">
        <v>1349</v>
      </c>
      <c r="I268" s="26"/>
      <c r="J268" s="26"/>
      <c r="K268" s="26"/>
      <c r="L268" s="96"/>
      <c r="M268" s="10">
        <v>1508</v>
      </c>
      <c r="N268" s="30">
        <f t="shared" si="383"/>
        <v>15087</v>
      </c>
      <c r="O268" s="30" t="str">
        <f>IF(ISBLANK(G267),CONCATENATE(Kerinci!N268,RIGHT(Kerinci!O267,1)+1),Kerinci!O267)</f>
        <v>150877</v>
      </c>
      <c r="P268" s="30" t="e">
        <f>VLOOKUP(G268,dash_fungsional!$B$2:$E$28,4,FALSE)</f>
        <v>#N/A</v>
      </c>
      <c r="V268" s="30">
        <f>IF(ISNA(VLOOKUP(G268,mst_jabatanstruk!$B$2:$F$8,5,FALSE)),IF(H268="selaku KF",6,7),VLOOKUP(G268,mst_jabatanstruk!$B$2:$F$8,5,FALSE))</f>
        <v>7</v>
      </c>
      <c r="W268" s="30" t="e">
        <f>VLOOKUP(E268,mst_golongan!$B$2:$D$18,3,FALSE)</f>
        <v>#N/A</v>
      </c>
      <c r="X268" s="30" t="e">
        <f>VLOOKUP(I268,mst_pendidikan!$B$2:$F$11,5,FALSE)</f>
        <v>#N/A</v>
      </c>
    </row>
    <row r="269" spans="1:32" ht="17.100000000000001" hidden="1" customHeight="1" x14ac:dyDescent="0.2">
      <c r="A269" s="78"/>
      <c r="B269" s="26"/>
      <c r="C269" s="27"/>
      <c r="D269" s="27"/>
      <c r="E269" s="39"/>
      <c r="F269" s="157"/>
      <c r="G269" s="28" t="s">
        <v>1058</v>
      </c>
      <c r="H269" s="26" t="s">
        <v>1349</v>
      </c>
      <c r="I269" s="78"/>
      <c r="J269" s="26"/>
      <c r="K269" s="78"/>
      <c r="L269" s="96"/>
      <c r="M269" s="10">
        <v>1508</v>
      </c>
      <c r="N269" s="30">
        <f t="shared" si="383"/>
        <v>15087</v>
      </c>
      <c r="O269" s="30" t="str">
        <f>IF(ISBLANK(G268),CONCATENATE(Kerinci!N269,RIGHT(Kerinci!O268,1)+1),Kerinci!O268)</f>
        <v>150877</v>
      </c>
      <c r="P269" s="30" t="e">
        <f>VLOOKUP(G269,dash_fungsional!$B$2:$E$28,4,FALSE)</f>
        <v>#N/A</v>
      </c>
      <c r="V269" s="30">
        <f>IF(ISNA(VLOOKUP(G269,mst_jabatanstruk!$B$2:$F$8,5,FALSE)),IF(H269="selaku KF",6,7),VLOOKUP(G269,mst_jabatanstruk!$B$2:$F$8,5,FALSE))</f>
        <v>7</v>
      </c>
      <c r="W269" s="30" t="e">
        <f>VLOOKUP(E269,mst_golongan!$B$2:$D$18,3,FALSE)</f>
        <v>#N/A</v>
      </c>
      <c r="X269" s="30" t="e">
        <f>VLOOKUP(I269,mst_pendidikan!$B$2:$F$11,5,FALSE)</f>
        <v>#N/A</v>
      </c>
    </row>
    <row r="270" spans="1:32" ht="17.100000000000001" hidden="1" customHeight="1" x14ac:dyDescent="0.2">
      <c r="A270" s="78"/>
      <c r="B270" s="26"/>
      <c r="C270" s="27"/>
      <c r="D270" s="27"/>
      <c r="E270" s="39"/>
      <c r="F270" s="78"/>
      <c r="G270" s="28" t="s">
        <v>1059</v>
      </c>
      <c r="H270" s="26" t="s">
        <v>1349</v>
      </c>
      <c r="I270" s="78"/>
      <c r="J270" s="26"/>
      <c r="K270" s="78"/>
      <c r="L270" s="96"/>
      <c r="M270" s="10">
        <v>1508</v>
      </c>
      <c r="N270" s="30">
        <f t="shared" si="383"/>
        <v>15087</v>
      </c>
      <c r="O270" s="30" t="str">
        <f>IF(ISBLANK(G269),CONCATENATE(Kerinci!N270,RIGHT(Kerinci!O269,1)+1),Kerinci!O269)</f>
        <v>150877</v>
      </c>
      <c r="P270" s="30" t="e">
        <f>VLOOKUP(G270,dash_fungsional!$B$2:$E$28,4,FALSE)</f>
        <v>#N/A</v>
      </c>
      <c r="V270" s="30">
        <f>IF(ISNA(VLOOKUP(G270,mst_jabatanstruk!$B$2:$F$8,5,FALSE)),IF(H270="selaku KF",6,7),VLOOKUP(G270,mst_jabatanstruk!$B$2:$F$8,5,FALSE))</f>
        <v>7</v>
      </c>
      <c r="W270" s="30" t="e">
        <f>VLOOKUP(E270,mst_golongan!$B$2:$D$18,3,FALSE)</f>
        <v>#N/A</v>
      </c>
      <c r="X270" s="30" t="e">
        <f>VLOOKUP(I270,mst_pendidikan!$B$2:$F$11,5,FALSE)</f>
        <v>#N/A</v>
      </c>
    </row>
    <row r="271" spans="1:32" ht="17.100000000000001" hidden="1" customHeight="1" x14ac:dyDescent="0.2">
      <c r="A271" s="78"/>
      <c r="B271" s="26"/>
      <c r="C271" s="39"/>
      <c r="D271" s="39"/>
      <c r="E271" s="39"/>
      <c r="F271" s="78"/>
      <c r="G271" s="28" t="s">
        <v>1060</v>
      </c>
      <c r="H271" s="26" t="s">
        <v>1349</v>
      </c>
      <c r="I271" s="78"/>
      <c r="J271" s="26"/>
      <c r="K271" s="78"/>
      <c r="L271" s="96"/>
      <c r="M271" s="10">
        <v>1508</v>
      </c>
      <c r="N271" s="30">
        <f t="shared" si="383"/>
        <v>15087</v>
      </c>
      <c r="O271" s="30" t="str">
        <f>IF(ISBLANK(G270),CONCATENATE(Kerinci!N271,RIGHT(Kerinci!O270,1)+1),Kerinci!O270)</f>
        <v>150877</v>
      </c>
      <c r="P271" s="30" t="e">
        <f>VLOOKUP(G271,dash_fungsional!$B$2:$E$28,4,FALSE)</f>
        <v>#N/A</v>
      </c>
      <c r="V271" s="30">
        <f>IF(ISNA(VLOOKUP(G271,mst_jabatanstruk!$B$2:$F$8,5,FALSE)),IF(H271="selaku KF",6,7),VLOOKUP(G271,mst_jabatanstruk!$B$2:$F$8,5,FALSE))</f>
        <v>7</v>
      </c>
      <c r="W271" s="30" t="e">
        <f>VLOOKUP(E271,mst_golongan!$B$2:$D$18,3,FALSE)</f>
        <v>#N/A</v>
      </c>
      <c r="X271" s="30" t="e">
        <f>VLOOKUP(I271,mst_pendidikan!$B$2:$F$11,5,FALSE)</f>
        <v>#N/A</v>
      </c>
    </row>
    <row r="272" spans="1:32" ht="17.100000000000001" hidden="1" customHeight="1" x14ac:dyDescent="0.2">
      <c r="A272" s="165"/>
      <c r="B272" s="154"/>
      <c r="C272" s="128"/>
      <c r="D272" s="128"/>
      <c r="E272" s="128"/>
      <c r="F272" s="78"/>
      <c r="G272" s="235" t="s">
        <v>1061</v>
      </c>
      <c r="H272" s="26" t="s">
        <v>1349</v>
      </c>
      <c r="I272" s="165"/>
      <c r="J272" s="154"/>
      <c r="K272" s="165"/>
      <c r="L272" s="166"/>
      <c r="M272" s="10">
        <v>1508</v>
      </c>
      <c r="N272" s="30">
        <f t="shared" si="383"/>
        <v>15087</v>
      </c>
      <c r="O272" s="30" t="str">
        <f>IF(ISBLANK(G271),CONCATENATE(Kerinci!N272,RIGHT(Kerinci!O271,1)+1),Kerinci!O271)</f>
        <v>150877</v>
      </c>
      <c r="P272" s="30" t="e">
        <f>VLOOKUP(G272,dash_fungsional!$B$2:$E$28,4,FALSE)</f>
        <v>#N/A</v>
      </c>
      <c r="V272" s="30">
        <f>IF(ISNA(VLOOKUP(G272,mst_jabatanstruk!$B$2:$F$8,5,FALSE)),IF(H272="selaku KF",6,7),VLOOKUP(G272,mst_jabatanstruk!$B$2:$F$8,5,FALSE))</f>
        <v>7</v>
      </c>
      <c r="W272" s="30" t="e">
        <f>VLOOKUP(E272,mst_golongan!$B$2:$D$18,3,FALSE)</f>
        <v>#N/A</v>
      </c>
      <c r="X272" s="30" t="e">
        <f>VLOOKUP(I272,mst_pendidikan!$B$2:$F$11,5,FALSE)</f>
        <v>#N/A</v>
      </c>
    </row>
    <row r="273" spans="1:32" ht="17.100000000000001" hidden="1" customHeight="1" x14ac:dyDescent="0.2">
      <c r="A273" s="307" t="s">
        <v>410</v>
      </c>
      <c r="B273" s="308"/>
      <c r="C273" s="170"/>
      <c r="D273" s="170"/>
      <c r="E273" s="170"/>
      <c r="F273" s="165"/>
      <c r="G273" s="236"/>
      <c r="H273" s="26" t="s">
        <v>1349</v>
      </c>
      <c r="I273" s="171"/>
      <c r="J273" s="172"/>
      <c r="K273" s="171"/>
      <c r="L273" s="173"/>
      <c r="M273" s="10">
        <v>1508</v>
      </c>
      <c r="N273" s="30">
        <f t="shared" si="383"/>
        <v>15087</v>
      </c>
      <c r="O273" s="30" t="str">
        <f>IF(ISBLANK(G272),CONCATENATE(Kerinci!N273,RIGHT(Kerinci!O272,1)+1),Kerinci!O272)</f>
        <v>150877</v>
      </c>
      <c r="P273" s="30" t="e">
        <f>VLOOKUP(G273,dash_fungsional!$B$2:$E$28,4,FALSE)</f>
        <v>#N/A</v>
      </c>
      <c r="V273" s="30">
        <f>IF(ISNA(VLOOKUP(G273,mst_jabatanstruk!$B$2:$F$8,5,FALSE)),IF(H273="selaku KF",6,7),VLOOKUP(G273,mst_jabatanstruk!$B$2:$F$8,5,FALSE))</f>
        <v>7</v>
      </c>
      <c r="W273" s="30" t="e">
        <f>VLOOKUP(E273,mst_golongan!$B$2:$D$18,3,FALSE)</f>
        <v>#N/A</v>
      </c>
      <c r="X273" s="30" t="e">
        <f>VLOOKUP(I273,mst_pendidikan!$B$2:$F$11,5,FALSE)</f>
        <v>#N/A</v>
      </c>
    </row>
    <row r="274" spans="1:32" ht="17.100000000000001" customHeight="1" x14ac:dyDescent="0.2">
      <c r="A274" s="26">
        <v>21</v>
      </c>
      <c r="B274" s="78" t="s">
        <v>1062</v>
      </c>
      <c r="C274" s="237">
        <v>340057155</v>
      </c>
      <c r="D274" s="26" t="s">
        <v>1063</v>
      </c>
      <c r="E274" s="26" t="s">
        <v>167</v>
      </c>
      <c r="F274" s="171" t="s">
        <v>1356</v>
      </c>
      <c r="G274" s="238" t="s">
        <v>414</v>
      </c>
      <c r="H274" s="26" t="s">
        <v>1349</v>
      </c>
      <c r="I274" s="26" t="s">
        <v>248</v>
      </c>
      <c r="J274" s="79">
        <v>2014</v>
      </c>
      <c r="K274" s="26" t="s">
        <v>344</v>
      </c>
      <c r="L274" s="29" t="s">
        <v>1560</v>
      </c>
      <c r="M274" s="10">
        <v>1508</v>
      </c>
      <c r="N274" s="30">
        <f t="shared" si="383"/>
        <v>15088</v>
      </c>
      <c r="O274" s="30">
        <v>150877</v>
      </c>
      <c r="P274" s="30">
        <v>28</v>
      </c>
      <c r="V274" s="30">
        <f>IF(ISNA(VLOOKUP(G274,mst_jabatanstruk!$B$2:$F$8,5,FALSE)),IF(H274="selaku KF",6,7),VLOOKUP(G274,mst_jabatanstruk!$B$2:$F$8,5,FALSE))</f>
        <v>7</v>
      </c>
      <c r="W274" s="30">
        <f>VLOOKUP(E274,mst_golongan!$B$2:$D$18,3,FALSE)</f>
        <v>11</v>
      </c>
      <c r="X274" s="30">
        <f>VLOOKUP(I274,mst_pendidikan!$B$2:$F$11,5,FALSE)</f>
        <v>7</v>
      </c>
      <c r="Y274" s="30">
        <f>YEAR(F274)</f>
        <v>2021</v>
      </c>
      <c r="Z274" s="30">
        <f>MONTH(F274)</f>
        <v>4</v>
      </c>
      <c r="AA274" s="30">
        <f>DAY(F274)</f>
        <v>1</v>
      </c>
      <c r="AB274" s="30" t="str">
        <f>CONCATENATE(Y274,"-",Z274,"-",AA274)</f>
        <v>2021-4-1</v>
      </c>
      <c r="AC274" s="30">
        <f>YEAR(L274)</f>
        <v>1992</v>
      </c>
      <c r="AD274" s="30">
        <f>MONTH(L274)</f>
        <v>6</v>
      </c>
      <c r="AE274" s="30">
        <f>DAY(L274)</f>
        <v>9</v>
      </c>
      <c r="AF274" s="30" t="str">
        <f>CONCATENATE(AC274,"-",AD274,"-",AE274)</f>
        <v>1992-6-9</v>
      </c>
    </row>
    <row r="275" spans="1:32" ht="17.100000000000001" hidden="1" customHeight="1" x14ac:dyDescent="0.2">
      <c r="A275" s="305" t="s">
        <v>1066</v>
      </c>
      <c r="B275" s="306"/>
      <c r="C275" s="306"/>
      <c r="D275" s="80"/>
      <c r="E275" s="78"/>
      <c r="F275" s="39"/>
      <c r="G275" s="78"/>
      <c r="H275" s="26" t="s">
        <v>1349</v>
      </c>
      <c r="I275" s="78"/>
      <c r="J275" s="26"/>
      <c r="K275" s="78"/>
      <c r="L275" s="102"/>
      <c r="N275" s="30" t="e">
        <f>IF(ISBLANK(#REF!),#REF!+1,#REF!)</f>
        <v>#REF!</v>
      </c>
      <c r="O275" s="30" t="e">
        <f>IF(ISBLANK(#REF!),CONCATENATE(Kerinci!N275,RIGHT(Kerinci!#REF!,1)+1),Kerinci!#REF!)</f>
        <v>#REF!</v>
      </c>
      <c r="P275" s="30" t="e">
        <f>VLOOKUP(G275,dash_fungsional!$B$2:$E$28,4,FALSE)</f>
        <v>#N/A</v>
      </c>
      <c r="V275" s="30">
        <f>IF(ISNA(VLOOKUP(G275,mst_jabatanstruk!$B$2:$F$8,5,FALSE)),IF(H275="selaku KF",6,7),VLOOKUP(G275,mst_jabatanstruk!$B$2:$F$8,5,FALSE))</f>
        <v>7</v>
      </c>
      <c r="W275" s="30" t="e">
        <f>VLOOKUP(E275,mst_golongan!$B$2:$D$18,3,FALSE)</f>
        <v>#N/A</v>
      </c>
      <c r="X275" s="30" t="e">
        <f>VLOOKUP(I275,mst_pendidikan!$B$2:$F$11,5,FALSE)</f>
        <v>#N/A</v>
      </c>
    </row>
    <row r="276" spans="1:32" ht="17.100000000000001" customHeight="1" x14ac:dyDescent="0.2">
      <c r="A276" s="84">
        <v>1</v>
      </c>
      <c r="B276" s="78" t="s">
        <v>1067</v>
      </c>
      <c r="C276" s="79" t="s">
        <v>1068</v>
      </c>
      <c r="D276" s="26" t="s">
        <v>1069</v>
      </c>
      <c r="E276" s="26" t="s">
        <v>164</v>
      </c>
      <c r="F276" s="26" t="s">
        <v>1375</v>
      </c>
      <c r="G276" s="42" t="s">
        <v>329</v>
      </c>
      <c r="H276" s="26" t="s">
        <v>1349</v>
      </c>
      <c r="I276" s="26" t="s">
        <v>246</v>
      </c>
      <c r="J276" s="39" t="s">
        <v>263</v>
      </c>
      <c r="K276" s="39" t="s">
        <v>330</v>
      </c>
      <c r="L276" s="29" t="s">
        <v>1561</v>
      </c>
      <c r="M276" s="10">
        <v>1509</v>
      </c>
      <c r="N276" s="30">
        <v>15090</v>
      </c>
      <c r="O276" s="30">
        <v>150900</v>
      </c>
      <c r="P276" s="30">
        <v>1</v>
      </c>
      <c r="V276" s="30">
        <f>IF(ISNA(VLOOKUP(G276,mst_jabatanstruk!$B$2:$F$8,5,FALSE)),IF(H276="selaku KF",6,7),VLOOKUP(G276,mst_jabatanstruk!$B$2:$F$8,5,FALSE))</f>
        <v>2</v>
      </c>
      <c r="W276" s="30">
        <f>VLOOKUP(E276,mst_golongan!$B$2:$D$18,3,FALSE)</f>
        <v>14</v>
      </c>
      <c r="X276" s="30">
        <f>VLOOKUP(I276,mst_pendidikan!$B$2:$F$11,5,FALSE)</f>
        <v>9</v>
      </c>
      <c r="Y276" s="30">
        <f>YEAR(F276)</f>
        <v>2018</v>
      </c>
      <c r="Z276" s="30">
        <f>MONTH(F276)</f>
        <v>4</v>
      </c>
      <c r="AA276" s="30">
        <f>DAY(F276)</f>
        <v>1</v>
      </c>
      <c r="AB276" s="30" t="str">
        <f>CONCATENATE(Y276,"-",Z276,"-",AA276)</f>
        <v>2018-4-1</v>
      </c>
      <c r="AC276" s="30">
        <f>YEAR(L276)</f>
        <v>1969</v>
      </c>
      <c r="AD276" s="30">
        <f>MONTH(L276)</f>
        <v>5</v>
      </c>
      <c r="AE276" s="30">
        <f>DAY(L276)</f>
        <v>9</v>
      </c>
      <c r="AF276" s="30" t="str">
        <f>CONCATENATE(AC276,"-",AD276,"-",AE276)</f>
        <v>1969-5-9</v>
      </c>
    </row>
    <row r="277" spans="1:32" ht="17.100000000000001" hidden="1" customHeight="1" x14ac:dyDescent="0.2">
      <c r="A277" s="305" t="s">
        <v>331</v>
      </c>
      <c r="B277" s="306"/>
      <c r="C277" s="306"/>
      <c r="D277" s="80"/>
      <c r="E277" s="26"/>
      <c r="F277" s="39"/>
      <c r="G277" s="28"/>
      <c r="H277" s="26" t="s">
        <v>1349</v>
      </c>
      <c r="I277" s="26"/>
      <c r="J277" s="26"/>
      <c r="K277" s="26"/>
      <c r="L277" s="29"/>
      <c r="M277" s="10">
        <v>1509</v>
      </c>
      <c r="N277" s="30">
        <f t="shared" si="383"/>
        <v>15090</v>
      </c>
      <c r="O277" s="30">
        <f>IF(ISBLANK(G276),CONCATENATE(Kerinci!N277,RIGHT(Kerinci!O276,1)+1),Kerinci!O276)</f>
        <v>150900</v>
      </c>
      <c r="P277" s="30" t="e">
        <f>VLOOKUP(G277,dash_fungsional!$B$2:$E$28,4,FALSE)</f>
        <v>#N/A</v>
      </c>
      <c r="V277" s="30">
        <f>IF(ISNA(VLOOKUP(G277,mst_jabatanstruk!$B$2:$F$8,5,FALSE)),IF(H277="selaku KF",6,7),VLOOKUP(G277,mst_jabatanstruk!$B$2:$F$8,5,FALSE))</f>
        <v>7</v>
      </c>
      <c r="W277" s="30" t="e">
        <f>VLOOKUP(E277,mst_golongan!$B$2:$D$18,3,FALSE)</f>
        <v>#N/A</v>
      </c>
      <c r="X277" s="30" t="e">
        <f>VLOOKUP(I277,mst_pendidikan!$B$2:$F$11,5,FALSE)</f>
        <v>#N/A</v>
      </c>
    </row>
    <row r="278" spans="1:32" ht="17.100000000000001" customHeight="1" x14ac:dyDescent="0.2">
      <c r="A278" s="84">
        <v>2</v>
      </c>
      <c r="B278" s="85" t="s">
        <v>1071</v>
      </c>
      <c r="C278" s="26">
        <v>340054149</v>
      </c>
      <c r="D278" s="26" t="s">
        <v>1072</v>
      </c>
      <c r="E278" s="26" t="s">
        <v>168</v>
      </c>
      <c r="F278" s="39" t="s">
        <v>1361</v>
      </c>
      <c r="G278" s="28" t="s">
        <v>335</v>
      </c>
      <c r="H278" s="26" t="s">
        <v>1349</v>
      </c>
      <c r="I278" s="26" t="s">
        <v>248</v>
      </c>
      <c r="J278" s="26">
        <v>2010</v>
      </c>
      <c r="K278" s="26" t="s">
        <v>344</v>
      </c>
      <c r="L278" s="29" t="s">
        <v>1562</v>
      </c>
      <c r="M278" s="10">
        <v>1509</v>
      </c>
      <c r="N278" s="30">
        <f t="shared" si="383"/>
        <v>15091</v>
      </c>
      <c r="O278" s="30" t="str">
        <f>IF(ISBLANK(G277),CONCATENATE(Kerinci!N278,RIGHT(Kerinci!O277,1)+1),Kerinci!O277)</f>
        <v>150911</v>
      </c>
      <c r="P278" s="30">
        <v>1</v>
      </c>
      <c r="V278" s="30">
        <f>IF(ISNA(VLOOKUP(G278,mst_jabatanstruk!$B$2:$F$8,5,FALSE)),IF(H278="selaku KF",6,7),VLOOKUP(G278,mst_jabatanstruk!$B$2:$F$8,5,FALSE))</f>
        <v>4</v>
      </c>
      <c r="W278" s="30">
        <f>VLOOKUP(E278,mst_golongan!$B$2:$D$18,3,FALSE)</f>
        <v>12</v>
      </c>
      <c r="X278" s="30">
        <f>VLOOKUP(I278,mst_pendidikan!$B$2:$F$11,5,FALSE)</f>
        <v>7</v>
      </c>
      <c r="Y278" s="30">
        <f t="shared" ref="Y278:Y280" si="440">YEAR(F278)</f>
        <v>2021</v>
      </c>
      <c r="Z278" s="30">
        <f t="shared" ref="Z278:Z280" si="441">MONTH(F278)</f>
        <v>10</v>
      </c>
      <c r="AA278" s="30">
        <f t="shared" ref="AA278:AA280" si="442">DAY(F278)</f>
        <v>1</v>
      </c>
      <c r="AB278" s="30" t="str">
        <f t="shared" ref="AB278:AB280" si="443">CONCATENATE(Y278,"-",Z278,"-",AA278)</f>
        <v>2021-10-1</v>
      </c>
      <c r="AC278" s="30">
        <f t="shared" ref="AC278:AC280" si="444">YEAR(L278)</f>
        <v>1988</v>
      </c>
      <c r="AD278" s="30">
        <f t="shared" ref="AD278:AD280" si="445">MONTH(L278)</f>
        <v>4</v>
      </c>
      <c r="AE278" s="30">
        <f t="shared" ref="AE278:AE280" si="446">DAY(L278)</f>
        <v>1</v>
      </c>
      <c r="AF278" s="30" t="str">
        <f t="shared" ref="AF278:AF280" si="447">CONCATENATE(AC278,"-",AD278,"-",AE278)</f>
        <v>1988-4-1</v>
      </c>
    </row>
    <row r="279" spans="1:32" ht="17.100000000000001" customHeight="1" x14ac:dyDescent="0.2">
      <c r="A279" s="84">
        <v>3</v>
      </c>
      <c r="B279" s="85" t="s">
        <v>1074</v>
      </c>
      <c r="C279" s="26">
        <v>340054666</v>
      </c>
      <c r="D279" s="26" t="s">
        <v>1075</v>
      </c>
      <c r="E279" s="26" t="s">
        <v>166</v>
      </c>
      <c r="F279" s="39" t="s">
        <v>1354</v>
      </c>
      <c r="G279" s="112" t="s">
        <v>175</v>
      </c>
      <c r="H279" s="26" t="s">
        <v>1349</v>
      </c>
      <c r="I279" s="26" t="s">
        <v>255</v>
      </c>
      <c r="J279" s="26">
        <v>2008</v>
      </c>
      <c r="K279" s="26" t="s">
        <v>330</v>
      </c>
      <c r="L279" s="29" t="s">
        <v>1563</v>
      </c>
      <c r="M279" s="10">
        <v>1509</v>
      </c>
      <c r="N279" s="30">
        <f t="shared" si="383"/>
        <v>15091</v>
      </c>
      <c r="O279" s="30" t="str">
        <f>IF(ISBLANK(G278),CONCATENATE(Kerinci!N279,RIGHT(Kerinci!O278,1)+1),Kerinci!O278)</f>
        <v>150911</v>
      </c>
      <c r="P279" s="30">
        <f>VLOOKUP(G279,dash_fungsional!$B$2:$E$28,4,FALSE)</f>
        <v>24</v>
      </c>
      <c r="V279" s="30">
        <f>IF(ISNA(VLOOKUP(G279,mst_jabatanstruk!$B$2:$F$8,5,FALSE)),IF(H279="selaku KF",6,7),VLOOKUP(G279,mst_jabatanstruk!$B$2:$F$8,5,FALSE))</f>
        <v>7</v>
      </c>
      <c r="W279" s="30">
        <f>VLOOKUP(E279,mst_golongan!$B$2:$D$18,3,FALSE)</f>
        <v>9</v>
      </c>
      <c r="X279" s="30">
        <f>VLOOKUP(I279,mst_pendidikan!$B$2:$F$11,5,FALSE)</f>
        <v>6</v>
      </c>
      <c r="Y279" s="30">
        <f t="shared" si="440"/>
        <v>2019</v>
      </c>
      <c r="Z279" s="30">
        <f t="shared" si="441"/>
        <v>4</v>
      </c>
      <c r="AA279" s="30">
        <f t="shared" si="442"/>
        <v>1</v>
      </c>
      <c r="AB279" s="30" t="str">
        <f t="shared" si="443"/>
        <v>2019-4-1</v>
      </c>
      <c r="AC279" s="30">
        <f t="shared" si="444"/>
        <v>1986</v>
      </c>
      <c r="AD279" s="30">
        <f t="shared" si="445"/>
        <v>3</v>
      </c>
      <c r="AE279" s="30">
        <f t="shared" si="446"/>
        <v>7</v>
      </c>
      <c r="AF279" s="30" t="str">
        <f t="shared" si="447"/>
        <v>1986-3-7</v>
      </c>
    </row>
    <row r="280" spans="1:32" ht="17.100000000000001" customHeight="1" x14ac:dyDescent="0.2">
      <c r="A280" s="84">
        <v>4</v>
      </c>
      <c r="B280" s="85" t="s">
        <v>1077</v>
      </c>
      <c r="C280" s="26">
        <v>340020480</v>
      </c>
      <c r="D280" s="26" t="s">
        <v>1078</v>
      </c>
      <c r="E280" s="26" t="s">
        <v>197</v>
      </c>
      <c r="F280" s="39" t="s">
        <v>1352</v>
      </c>
      <c r="G280" s="28" t="s">
        <v>172</v>
      </c>
      <c r="H280" s="26" t="s">
        <v>1349</v>
      </c>
      <c r="I280" s="26" t="s">
        <v>251</v>
      </c>
      <c r="J280" s="26">
        <v>2001</v>
      </c>
      <c r="K280" s="26" t="s">
        <v>330</v>
      </c>
      <c r="L280" s="29" t="s">
        <v>1564</v>
      </c>
      <c r="M280" s="10">
        <v>1509</v>
      </c>
      <c r="N280" s="30">
        <f t="shared" si="383"/>
        <v>15091</v>
      </c>
      <c r="O280" s="30" t="str">
        <f>IF(ISBLANK(G279),CONCATENATE(Kerinci!N280,RIGHT(Kerinci!O279,1)+1),Kerinci!O279)</f>
        <v>150911</v>
      </c>
      <c r="P280" s="30">
        <f>VLOOKUP(G280,dash_fungsional!$B$2:$E$28,4,FALSE)</f>
        <v>19</v>
      </c>
      <c r="V280" s="30">
        <f>IF(ISNA(VLOOKUP(G280,mst_jabatanstruk!$B$2:$F$8,5,FALSE)),IF(H280="selaku KF",6,7),VLOOKUP(G280,mst_jabatanstruk!$B$2:$F$8,5,FALSE))</f>
        <v>7</v>
      </c>
      <c r="W280" s="30">
        <f>VLOOKUP(E280,mst_golongan!$B$2:$D$18,3,FALSE)</f>
        <v>8</v>
      </c>
      <c r="X280" s="30">
        <f>VLOOKUP(I280,mst_pendidikan!$B$2:$F$11,5,FALSE)</f>
        <v>3</v>
      </c>
      <c r="Y280" s="30">
        <f t="shared" si="440"/>
        <v>2019</v>
      </c>
      <c r="Z280" s="30">
        <f t="shared" si="441"/>
        <v>10</v>
      </c>
      <c r="AA280" s="30">
        <f t="shared" si="442"/>
        <v>1</v>
      </c>
      <c r="AB280" s="30" t="str">
        <f t="shared" si="443"/>
        <v>2019-10-1</v>
      </c>
      <c r="AC280" s="30">
        <f t="shared" si="444"/>
        <v>1982</v>
      </c>
      <c r="AD280" s="30">
        <f t="shared" si="445"/>
        <v>5</v>
      </c>
      <c r="AE280" s="30">
        <f t="shared" si="446"/>
        <v>2</v>
      </c>
      <c r="AF280" s="30" t="str">
        <f t="shared" si="447"/>
        <v>1982-5-2</v>
      </c>
    </row>
    <row r="281" spans="1:32" ht="17.100000000000001" hidden="1" customHeight="1" x14ac:dyDescent="0.2">
      <c r="A281" s="312" t="s">
        <v>282</v>
      </c>
      <c r="B281" s="313"/>
      <c r="C281" s="314"/>
      <c r="D281" s="80"/>
      <c r="E281" s="26"/>
      <c r="F281" s="39"/>
      <c r="G281" s="28"/>
      <c r="H281" s="26" t="s">
        <v>1349</v>
      </c>
      <c r="I281" s="26"/>
      <c r="J281" s="26"/>
      <c r="K281" s="26"/>
      <c r="L281" s="29"/>
      <c r="M281" s="10">
        <v>1509</v>
      </c>
      <c r="N281" s="30">
        <f t="shared" si="383"/>
        <v>15091</v>
      </c>
      <c r="O281" s="30" t="str">
        <f>IF(ISBLANK(G280),CONCATENATE(Kerinci!N281,RIGHT(Kerinci!O280,1)+1),Kerinci!O280)</f>
        <v>150911</v>
      </c>
      <c r="P281" s="30" t="e">
        <f>VLOOKUP(G281,dash_fungsional!$B$2:$E$28,4,FALSE)</f>
        <v>#N/A</v>
      </c>
      <c r="V281" s="30">
        <f>IF(ISNA(VLOOKUP(G281,mst_jabatanstruk!$B$2:$F$8,5,FALSE)),IF(H281="selaku KF",6,7),VLOOKUP(G281,mst_jabatanstruk!$B$2:$F$8,5,FALSE))</f>
        <v>7</v>
      </c>
      <c r="W281" s="30" t="e">
        <f>VLOOKUP(E281,mst_golongan!$B$2:$D$18,3,FALSE)</f>
        <v>#N/A</v>
      </c>
      <c r="X281" s="30" t="e">
        <f>VLOOKUP(I281,mst_pendidikan!$B$2:$F$11,5,FALSE)</f>
        <v>#N/A</v>
      </c>
    </row>
    <row r="282" spans="1:32" ht="17.100000000000001" customHeight="1" x14ac:dyDescent="0.2">
      <c r="A282" s="84">
        <v>5</v>
      </c>
      <c r="B282" s="44" t="s">
        <v>1080</v>
      </c>
      <c r="C282" s="39" t="s">
        <v>1081</v>
      </c>
      <c r="D282" s="39" t="s">
        <v>1082</v>
      </c>
      <c r="E282" s="39" t="s">
        <v>167</v>
      </c>
      <c r="F282" s="39" t="s">
        <v>1356</v>
      </c>
      <c r="G282" s="43" t="s">
        <v>178</v>
      </c>
      <c r="H282" s="26" t="s">
        <v>1348</v>
      </c>
      <c r="I282" s="26" t="s">
        <v>249</v>
      </c>
      <c r="J282" s="26">
        <v>2004</v>
      </c>
      <c r="K282" s="26" t="s">
        <v>344</v>
      </c>
      <c r="L282" s="94" t="s">
        <v>1565</v>
      </c>
      <c r="M282" s="10">
        <v>1509</v>
      </c>
      <c r="N282" s="30">
        <f t="shared" si="383"/>
        <v>15092</v>
      </c>
      <c r="O282" s="30" t="str">
        <f>IF(ISBLANK(G281),CONCATENATE(Kerinci!N282,RIGHT(Kerinci!O281,1)+1),Kerinci!O281)</f>
        <v>150922</v>
      </c>
      <c r="P282" s="30">
        <f>VLOOKUP(G282,dash_fungsional!$B$2:$E$28,4,FALSE)</f>
        <v>7</v>
      </c>
      <c r="V282" s="30">
        <f>IF(ISNA(VLOOKUP(G282,mst_jabatanstruk!$B$2:$F$8,5,FALSE)),IF(H282="selaku KF",6,7),VLOOKUP(G282,mst_jabatanstruk!$B$2:$F$8,5,FALSE))</f>
        <v>6</v>
      </c>
      <c r="W282" s="30">
        <f>VLOOKUP(E282,mst_golongan!$B$2:$D$18,3,FALSE)</f>
        <v>11</v>
      </c>
      <c r="X282" s="30">
        <f>VLOOKUP(I282,mst_pendidikan!$B$2:$F$11,5,FALSE)</f>
        <v>8</v>
      </c>
      <c r="Y282" s="30">
        <f t="shared" ref="Y282:Y285" si="448">YEAR(F282)</f>
        <v>2021</v>
      </c>
      <c r="Z282" s="30">
        <f t="shared" ref="Z282:Z285" si="449">MONTH(F282)</f>
        <v>4</v>
      </c>
      <c r="AA282" s="30">
        <f t="shared" ref="AA282:AA285" si="450">DAY(F282)</f>
        <v>1</v>
      </c>
      <c r="AB282" s="30" t="str">
        <f t="shared" ref="AB282:AB285" si="451">CONCATENATE(Y282,"-",Z282,"-",AA282)</f>
        <v>2021-4-1</v>
      </c>
      <c r="AC282" s="30">
        <f t="shared" ref="AC282:AC285" si="452">YEAR(L282)</f>
        <v>1980</v>
      </c>
      <c r="AD282" s="30">
        <f t="shared" ref="AD282:AD285" si="453">MONTH(L282)</f>
        <v>8</v>
      </c>
      <c r="AE282" s="30">
        <f t="shared" ref="AE282:AE285" si="454">DAY(L282)</f>
        <v>4</v>
      </c>
      <c r="AF282" s="30" t="str">
        <f t="shared" ref="AF282:AF285" si="455">CONCATENATE(AC282,"-",AD282,"-",AE282)</f>
        <v>1980-8-4</v>
      </c>
    </row>
    <row r="283" spans="1:32" ht="17.100000000000001" customHeight="1" x14ac:dyDescent="0.2">
      <c r="A283" s="84">
        <v>6</v>
      </c>
      <c r="B283" s="85" t="s">
        <v>1084</v>
      </c>
      <c r="C283" s="26">
        <v>340059643</v>
      </c>
      <c r="D283" s="26" t="s">
        <v>1085</v>
      </c>
      <c r="E283" s="26" t="s">
        <v>166</v>
      </c>
      <c r="F283" s="91" t="s">
        <v>1359</v>
      </c>
      <c r="G283" s="43" t="s">
        <v>179</v>
      </c>
      <c r="H283" s="26" t="s">
        <v>1349</v>
      </c>
      <c r="I283" s="26" t="s">
        <v>248</v>
      </c>
      <c r="J283" s="26">
        <v>2019</v>
      </c>
      <c r="K283" s="26" t="s">
        <v>330</v>
      </c>
      <c r="L283" s="29" t="s">
        <v>1566</v>
      </c>
      <c r="M283" s="10">
        <v>1509</v>
      </c>
      <c r="N283" s="30">
        <f t="shared" si="383"/>
        <v>15092</v>
      </c>
      <c r="O283" s="30" t="str">
        <f>IF(ISBLANK(G282),CONCATENATE(Kerinci!N283,RIGHT(Kerinci!O282,1)+1),Kerinci!O282)</f>
        <v>150922</v>
      </c>
      <c r="P283" s="30">
        <f>VLOOKUP(G283,dash_fungsional!$B$2:$E$28,4,FALSE)</f>
        <v>6</v>
      </c>
      <c r="V283" s="30">
        <f>IF(ISNA(VLOOKUP(G283,mst_jabatanstruk!$B$2:$F$8,5,FALSE)),IF(H283="selaku KF",6,7),VLOOKUP(G283,mst_jabatanstruk!$B$2:$F$8,5,FALSE))</f>
        <v>7</v>
      </c>
      <c r="W283" s="30">
        <f>VLOOKUP(E283,mst_golongan!$B$2:$D$18,3,FALSE)</f>
        <v>9</v>
      </c>
      <c r="X283" s="30">
        <f>VLOOKUP(I283,mst_pendidikan!$B$2:$F$11,5,FALSE)</f>
        <v>7</v>
      </c>
      <c r="Y283" s="30">
        <f t="shared" si="448"/>
        <v>2019</v>
      </c>
      <c r="Z283" s="30">
        <f t="shared" si="449"/>
        <v>12</v>
      </c>
      <c r="AA283" s="30">
        <f t="shared" si="450"/>
        <v>1</v>
      </c>
      <c r="AB283" s="30" t="str">
        <f t="shared" si="451"/>
        <v>2019-12-1</v>
      </c>
      <c r="AC283" s="30">
        <f t="shared" si="452"/>
        <v>1997</v>
      </c>
      <c r="AD283" s="30">
        <f t="shared" si="453"/>
        <v>5</v>
      </c>
      <c r="AE283" s="30">
        <f t="shared" si="454"/>
        <v>12</v>
      </c>
      <c r="AF283" s="30" t="str">
        <f t="shared" si="455"/>
        <v>1997-5-12</v>
      </c>
    </row>
    <row r="284" spans="1:32" ht="17.100000000000001" customHeight="1" x14ac:dyDescent="0.2">
      <c r="A284" s="84">
        <v>7</v>
      </c>
      <c r="B284" s="85" t="s">
        <v>1087</v>
      </c>
      <c r="C284" s="26">
        <v>340053503</v>
      </c>
      <c r="D284" s="26" t="s">
        <v>1088</v>
      </c>
      <c r="E284" s="26" t="s">
        <v>166</v>
      </c>
      <c r="F284" s="39" t="s">
        <v>1363</v>
      </c>
      <c r="G284" s="112" t="s">
        <v>180</v>
      </c>
      <c r="H284" s="26" t="s">
        <v>1349</v>
      </c>
      <c r="I284" s="26" t="s">
        <v>249</v>
      </c>
      <c r="J284" s="26">
        <v>2019</v>
      </c>
      <c r="K284" s="26" t="s">
        <v>344</v>
      </c>
      <c r="L284" s="29" t="s">
        <v>1567</v>
      </c>
      <c r="M284" s="10">
        <v>1509</v>
      </c>
      <c r="N284" s="30">
        <f t="shared" si="383"/>
        <v>15092</v>
      </c>
      <c r="O284" s="30" t="str">
        <f>IF(ISBLANK(G283),CONCATENATE(Kerinci!N284,RIGHT(Kerinci!O283,1)+1),Kerinci!O283)</f>
        <v>150922</v>
      </c>
      <c r="P284" s="30">
        <f>VLOOKUP(G284,dash_fungsional!$B$2:$E$28,4,FALSE)</f>
        <v>4</v>
      </c>
      <c r="V284" s="30">
        <f>IF(ISNA(VLOOKUP(G284,mst_jabatanstruk!$B$2:$F$8,5,FALSE)),IF(H284="selaku KF",6,7),VLOOKUP(G284,mst_jabatanstruk!$B$2:$F$8,5,FALSE))</f>
        <v>7</v>
      </c>
      <c r="W284" s="30">
        <f>VLOOKUP(E284,mst_golongan!$B$2:$D$18,3,FALSE)</f>
        <v>9</v>
      </c>
      <c r="X284" s="30">
        <f>VLOOKUP(I284,mst_pendidikan!$B$2:$F$11,5,FALSE)</f>
        <v>8</v>
      </c>
      <c r="Y284" s="30">
        <f t="shared" si="448"/>
        <v>2020</v>
      </c>
      <c r="Z284" s="30">
        <f t="shared" si="449"/>
        <v>4</v>
      </c>
      <c r="AA284" s="30">
        <f t="shared" si="450"/>
        <v>1</v>
      </c>
      <c r="AB284" s="30" t="str">
        <f t="shared" si="451"/>
        <v>2020-4-1</v>
      </c>
      <c r="AC284" s="30">
        <f t="shared" si="452"/>
        <v>1985</v>
      </c>
      <c r="AD284" s="30">
        <f t="shared" si="453"/>
        <v>4</v>
      </c>
      <c r="AE284" s="30">
        <f t="shared" si="454"/>
        <v>19</v>
      </c>
      <c r="AF284" s="30" t="str">
        <f t="shared" si="455"/>
        <v>1985-4-19</v>
      </c>
    </row>
    <row r="285" spans="1:32" ht="17.100000000000001" customHeight="1" x14ac:dyDescent="0.2">
      <c r="A285" s="199">
        <v>8</v>
      </c>
      <c r="B285" s="239" t="s">
        <v>1090</v>
      </c>
      <c r="C285" s="111">
        <v>340060697</v>
      </c>
      <c r="D285" s="79" t="s">
        <v>1091</v>
      </c>
      <c r="E285" s="26" t="s">
        <v>166</v>
      </c>
      <c r="F285" s="39" t="s">
        <v>1357</v>
      </c>
      <c r="G285" s="24" t="s">
        <v>172</v>
      </c>
      <c r="H285" s="26" t="s">
        <v>1349</v>
      </c>
      <c r="I285" s="26" t="s">
        <v>248</v>
      </c>
      <c r="J285" s="26">
        <v>2021</v>
      </c>
      <c r="K285" s="26" t="s">
        <v>344</v>
      </c>
      <c r="L285" s="86" t="s">
        <v>1568</v>
      </c>
      <c r="M285" s="10">
        <v>1509</v>
      </c>
      <c r="N285" s="30">
        <f t="shared" si="383"/>
        <v>15092</v>
      </c>
      <c r="O285" s="30" t="str">
        <f>IF(ISBLANK(G284),CONCATENATE(Kerinci!N285,RIGHT(Kerinci!O284,1)+1),Kerinci!O284)</f>
        <v>150922</v>
      </c>
      <c r="P285" s="30">
        <f>VLOOKUP(G285,dash_fungsional!$B$2:$E$28,4,FALSE)</f>
        <v>19</v>
      </c>
      <c r="V285" s="30">
        <f>IF(ISNA(VLOOKUP(G285,mst_jabatanstruk!$B$2:$F$8,5,FALSE)),IF(H285="selaku KF",6,7),VLOOKUP(G285,mst_jabatanstruk!$B$2:$F$8,5,FALSE))</f>
        <v>7</v>
      </c>
      <c r="W285" s="30">
        <f>VLOOKUP(E285,mst_golongan!$B$2:$D$18,3,FALSE)</f>
        <v>9</v>
      </c>
      <c r="X285" s="30">
        <f>VLOOKUP(I285,mst_pendidikan!$B$2:$F$11,5,FALSE)</f>
        <v>7</v>
      </c>
      <c r="Y285" s="30">
        <f t="shared" si="448"/>
        <v>2022</v>
      </c>
      <c r="Z285" s="30">
        <f t="shared" si="449"/>
        <v>1</v>
      </c>
      <c r="AA285" s="30">
        <f t="shared" si="450"/>
        <v>1</v>
      </c>
      <c r="AB285" s="30" t="str">
        <f t="shared" si="451"/>
        <v>2022-1-1</v>
      </c>
      <c r="AC285" s="30">
        <f t="shared" si="452"/>
        <v>1998</v>
      </c>
      <c r="AD285" s="30">
        <f t="shared" si="453"/>
        <v>7</v>
      </c>
      <c r="AE285" s="30">
        <f t="shared" si="454"/>
        <v>20</v>
      </c>
      <c r="AF285" s="30" t="str">
        <f t="shared" si="455"/>
        <v>1998-7-20</v>
      </c>
    </row>
    <row r="286" spans="1:32" ht="17.100000000000001" hidden="1" customHeight="1" x14ac:dyDescent="0.2">
      <c r="A286" s="305" t="s">
        <v>283</v>
      </c>
      <c r="B286" s="306"/>
      <c r="C286" s="306"/>
      <c r="D286" s="80"/>
      <c r="E286" s="26"/>
      <c r="F286" s="27"/>
      <c r="G286" s="28"/>
      <c r="H286" s="26" t="s">
        <v>1349</v>
      </c>
      <c r="I286" s="26"/>
      <c r="J286" s="26"/>
      <c r="K286" s="26"/>
      <c r="L286" s="29"/>
      <c r="M286" s="10">
        <v>1509</v>
      </c>
      <c r="N286" s="30">
        <f t="shared" si="383"/>
        <v>15092</v>
      </c>
      <c r="O286" s="30" t="str">
        <f>IF(ISBLANK(G285),CONCATENATE(Kerinci!N286,RIGHT(Kerinci!O285,1)+1),Kerinci!O285)</f>
        <v>150922</v>
      </c>
      <c r="P286" s="30" t="e">
        <f>VLOOKUP(G286,dash_fungsional!$B$2:$E$28,4,FALSE)</f>
        <v>#N/A</v>
      </c>
      <c r="V286" s="30">
        <f>IF(ISNA(VLOOKUP(G286,mst_jabatanstruk!$B$2:$F$8,5,FALSE)),IF(H286="selaku KF",6,7),VLOOKUP(G286,mst_jabatanstruk!$B$2:$F$8,5,FALSE))</f>
        <v>7</v>
      </c>
      <c r="W286" s="30" t="e">
        <f>VLOOKUP(E286,mst_golongan!$B$2:$D$18,3,FALSE)</f>
        <v>#N/A</v>
      </c>
      <c r="X286" s="30" t="e">
        <f>VLOOKUP(I286,mst_pendidikan!$B$2:$F$11,5,FALSE)</f>
        <v>#N/A</v>
      </c>
    </row>
    <row r="287" spans="1:32" ht="17.100000000000001" customHeight="1" x14ac:dyDescent="0.2">
      <c r="A287" s="84">
        <v>9</v>
      </c>
      <c r="B287" s="85" t="s">
        <v>1093</v>
      </c>
      <c r="C287" s="26">
        <v>340016577</v>
      </c>
      <c r="D287" s="26" t="s">
        <v>1094</v>
      </c>
      <c r="E287" s="26" t="s">
        <v>163</v>
      </c>
      <c r="F287" s="39" t="s">
        <v>1361</v>
      </c>
      <c r="G287" s="43" t="s">
        <v>178</v>
      </c>
      <c r="H287" s="26" t="s">
        <v>1348</v>
      </c>
      <c r="I287" s="26" t="s">
        <v>246</v>
      </c>
      <c r="J287" s="26">
        <v>2014</v>
      </c>
      <c r="K287" s="26" t="s">
        <v>344</v>
      </c>
      <c r="L287" s="29" t="s">
        <v>1569</v>
      </c>
      <c r="M287" s="10">
        <v>1509</v>
      </c>
      <c r="N287" s="30">
        <f t="shared" si="383"/>
        <v>15093</v>
      </c>
      <c r="O287" s="30" t="str">
        <f>IF(ISBLANK(G286),CONCATENATE(Kerinci!N287,RIGHT(Kerinci!O286,1)+1),Kerinci!O286)</f>
        <v>150933</v>
      </c>
      <c r="P287" s="30">
        <f>VLOOKUP(G287,dash_fungsional!$B$2:$E$28,4,FALSE)</f>
        <v>7</v>
      </c>
      <c r="V287" s="30">
        <f>IF(ISNA(VLOOKUP(G287,mst_jabatanstruk!$B$2:$F$8,5,FALSE)),IF(H287="selaku KF",6,7),VLOOKUP(G287,mst_jabatanstruk!$B$2:$F$8,5,FALSE))</f>
        <v>6</v>
      </c>
      <c r="W287" s="30">
        <f>VLOOKUP(E287,mst_golongan!$B$2:$D$18,3,FALSE)</f>
        <v>13</v>
      </c>
      <c r="X287" s="30">
        <f>VLOOKUP(I287,mst_pendidikan!$B$2:$F$11,5,FALSE)</f>
        <v>9</v>
      </c>
      <c r="Y287" s="30">
        <f t="shared" ref="Y287:Y289" si="456">YEAR(F287)</f>
        <v>2021</v>
      </c>
      <c r="Z287" s="30">
        <f t="shared" ref="Z287:Z289" si="457">MONTH(F287)</f>
        <v>10</v>
      </c>
      <c r="AA287" s="30">
        <f t="shared" ref="AA287:AA289" si="458">DAY(F287)</f>
        <v>1</v>
      </c>
      <c r="AB287" s="30" t="str">
        <f t="shared" ref="AB287:AB289" si="459">CONCATENATE(Y287,"-",Z287,"-",AA287)</f>
        <v>2021-10-1</v>
      </c>
      <c r="AC287" s="30">
        <f t="shared" ref="AC287:AC289" si="460">YEAR(L287)</f>
        <v>1981</v>
      </c>
      <c r="AD287" s="30">
        <f t="shared" ref="AD287:AD289" si="461">MONTH(L287)</f>
        <v>3</v>
      </c>
      <c r="AE287" s="30">
        <f t="shared" ref="AE287:AE289" si="462">DAY(L287)</f>
        <v>7</v>
      </c>
      <c r="AF287" s="30" t="str">
        <f t="shared" ref="AF287:AF289" si="463">CONCATENATE(AC287,"-",AD287,"-",AE287)</f>
        <v>1981-3-7</v>
      </c>
    </row>
    <row r="288" spans="1:32" ht="17.100000000000001" customHeight="1" x14ac:dyDescent="0.2">
      <c r="A288" s="199">
        <v>10</v>
      </c>
      <c r="B288" s="239" t="s">
        <v>1096</v>
      </c>
      <c r="C288" s="111">
        <v>340061583</v>
      </c>
      <c r="D288" s="79" t="s">
        <v>1097</v>
      </c>
      <c r="E288" s="26" t="s">
        <v>169</v>
      </c>
      <c r="F288" s="39" t="s">
        <v>1360</v>
      </c>
      <c r="G288" s="24" t="s">
        <v>172</v>
      </c>
      <c r="H288" s="26" t="s">
        <v>1349</v>
      </c>
      <c r="I288" s="26" t="s">
        <v>255</v>
      </c>
      <c r="J288" s="26">
        <v>2018</v>
      </c>
      <c r="K288" s="26" t="s">
        <v>344</v>
      </c>
      <c r="L288" s="86" t="s">
        <v>1570</v>
      </c>
      <c r="M288" s="10">
        <v>1509</v>
      </c>
      <c r="N288" s="30">
        <f t="shared" si="383"/>
        <v>15093</v>
      </c>
      <c r="O288" s="30" t="str">
        <f>IF(ISBLANK(G287),CONCATENATE(Kerinci!N288,RIGHT(Kerinci!O287,1)+1),Kerinci!O287)</f>
        <v>150933</v>
      </c>
      <c r="P288" s="30">
        <f>VLOOKUP(G288,dash_fungsional!$B$2:$E$28,4,FALSE)</f>
        <v>19</v>
      </c>
      <c r="V288" s="30">
        <f>IF(ISNA(VLOOKUP(G288,mst_jabatanstruk!$B$2:$F$8,5,FALSE)),IF(H288="selaku KF",6,7),VLOOKUP(G288,mst_jabatanstruk!$B$2:$F$8,5,FALSE))</f>
        <v>7</v>
      </c>
      <c r="W288" s="30">
        <f>VLOOKUP(E288,mst_golongan!$B$2:$D$18,3,FALSE)</f>
        <v>7</v>
      </c>
      <c r="X288" s="30">
        <f>VLOOKUP(I288,mst_pendidikan!$B$2:$F$11,5,FALSE)</f>
        <v>6</v>
      </c>
      <c r="Y288" s="30">
        <f t="shared" si="456"/>
        <v>2022</v>
      </c>
      <c r="Z288" s="30">
        <f t="shared" si="457"/>
        <v>3</v>
      </c>
      <c r="AA288" s="30">
        <f t="shared" si="458"/>
        <v>1</v>
      </c>
      <c r="AB288" s="30" t="str">
        <f t="shared" si="459"/>
        <v>2022-3-1</v>
      </c>
      <c r="AC288" s="30">
        <f t="shared" si="460"/>
        <v>1997</v>
      </c>
      <c r="AD288" s="30">
        <f t="shared" si="461"/>
        <v>6</v>
      </c>
      <c r="AE288" s="30">
        <f t="shared" si="462"/>
        <v>10</v>
      </c>
      <c r="AF288" s="30" t="str">
        <f t="shared" si="463"/>
        <v>1997-6-10</v>
      </c>
    </row>
    <row r="289" spans="1:32" ht="17.100000000000001" customHeight="1" x14ac:dyDescent="0.2">
      <c r="A289" s="191">
        <v>11</v>
      </c>
      <c r="B289" s="240" t="s">
        <v>1099</v>
      </c>
      <c r="C289" s="234">
        <v>340061476</v>
      </c>
      <c r="D289" s="60" t="s">
        <v>1100</v>
      </c>
      <c r="E289" s="25" t="s">
        <v>169</v>
      </c>
      <c r="F289" s="27" t="s">
        <v>1360</v>
      </c>
      <c r="G289" s="24" t="s">
        <v>172</v>
      </c>
      <c r="H289" s="26" t="s">
        <v>1349</v>
      </c>
      <c r="I289" s="25" t="s">
        <v>255</v>
      </c>
      <c r="J289" s="25">
        <v>2017</v>
      </c>
      <c r="K289" s="25" t="s">
        <v>344</v>
      </c>
      <c r="L289" s="241" t="s">
        <v>1571</v>
      </c>
      <c r="M289" s="10">
        <v>1509</v>
      </c>
      <c r="N289" s="30">
        <f t="shared" si="383"/>
        <v>15093</v>
      </c>
      <c r="O289" s="30" t="str">
        <f>IF(ISBLANK(G288),CONCATENATE(Kerinci!N289,RIGHT(Kerinci!O288,1)+1),Kerinci!O288)</f>
        <v>150933</v>
      </c>
      <c r="P289" s="30">
        <f>VLOOKUP(G289,dash_fungsional!$B$2:$E$28,4,FALSE)</f>
        <v>19</v>
      </c>
      <c r="V289" s="30">
        <f>IF(ISNA(VLOOKUP(G289,mst_jabatanstruk!$B$2:$F$8,5,FALSE)),IF(H289="selaku KF",6,7),VLOOKUP(G289,mst_jabatanstruk!$B$2:$F$8,5,FALSE))</f>
        <v>7</v>
      </c>
      <c r="W289" s="30">
        <f>VLOOKUP(E289,mst_golongan!$B$2:$D$18,3,FALSE)</f>
        <v>7</v>
      </c>
      <c r="X289" s="30">
        <f>VLOOKUP(I289,mst_pendidikan!$B$2:$F$11,5,FALSE)</f>
        <v>6</v>
      </c>
      <c r="Y289" s="30">
        <f t="shared" si="456"/>
        <v>2022</v>
      </c>
      <c r="Z289" s="30">
        <f t="shared" si="457"/>
        <v>3</v>
      </c>
      <c r="AA289" s="30">
        <f t="shared" si="458"/>
        <v>1</v>
      </c>
      <c r="AB289" s="30" t="str">
        <f t="shared" si="459"/>
        <v>2022-3-1</v>
      </c>
      <c r="AC289" s="30">
        <f t="shared" si="460"/>
        <v>1996</v>
      </c>
      <c r="AD289" s="30">
        <f t="shared" si="461"/>
        <v>12</v>
      </c>
      <c r="AE289" s="30">
        <f t="shared" si="462"/>
        <v>17</v>
      </c>
      <c r="AF289" s="30" t="str">
        <f t="shared" si="463"/>
        <v>1996-12-17</v>
      </c>
    </row>
    <row r="290" spans="1:32" ht="17.100000000000001" hidden="1" customHeight="1" x14ac:dyDescent="0.2">
      <c r="A290" s="305" t="s">
        <v>284</v>
      </c>
      <c r="B290" s="306"/>
      <c r="C290" s="306"/>
      <c r="D290" s="80"/>
      <c r="E290" s="26"/>
      <c r="F290" s="160"/>
      <c r="G290" s="28"/>
      <c r="H290" s="26" t="s">
        <v>1349</v>
      </c>
      <c r="I290" s="26"/>
      <c r="J290" s="26"/>
      <c r="K290" s="26"/>
      <c r="L290" s="29"/>
      <c r="M290" s="10">
        <v>1509</v>
      </c>
      <c r="N290" s="30">
        <f t="shared" si="383"/>
        <v>15093</v>
      </c>
      <c r="O290" s="30" t="str">
        <f>IF(ISBLANK(G289),CONCATENATE(Kerinci!N290,RIGHT(Kerinci!O289,1)+1),Kerinci!O289)</f>
        <v>150933</v>
      </c>
      <c r="P290" s="30" t="e">
        <f>VLOOKUP(G290,dash_fungsional!$B$2:$E$28,4,FALSE)</f>
        <v>#N/A</v>
      </c>
      <c r="V290" s="30">
        <f>IF(ISNA(VLOOKUP(G290,mst_jabatanstruk!$B$2:$F$8,5,FALSE)),IF(H290="selaku KF",6,7),VLOOKUP(G290,mst_jabatanstruk!$B$2:$F$8,5,FALSE))</f>
        <v>7</v>
      </c>
      <c r="W290" s="30" t="e">
        <f>VLOOKUP(E290,mst_golongan!$B$2:$D$18,3,FALSE)</f>
        <v>#N/A</v>
      </c>
      <c r="X290" s="30" t="e">
        <f>VLOOKUP(I290,mst_pendidikan!$B$2:$F$11,5,FALSE)</f>
        <v>#N/A</v>
      </c>
    </row>
    <row r="291" spans="1:32" ht="17.100000000000001" customHeight="1" x14ac:dyDescent="0.2">
      <c r="A291" s="84">
        <v>12</v>
      </c>
      <c r="B291" s="85" t="s">
        <v>1102</v>
      </c>
      <c r="C291" s="26">
        <v>340056458</v>
      </c>
      <c r="D291" s="26" t="s">
        <v>1103</v>
      </c>
      <c r="E291" s="26" t="s">
        <v>167</v>
      </c>
      <c r="F291" s="39" t="s">
        <v>1363</v>
      </c>
      <c r="G291" s="43" t="s">
        <v>178</v>
      </c>
      <c r="H291" s="26" t="s">
        <v>1348</v>
      </c>
      <c r="I291" s="26" t="s">
        <v>248</v>
      </c>
      <c r="J291" s="26">
        <v>2012</v>
      </c>
      <c r="K291" s="26" t="s">
        <v>330</v>
      </c>
      <c r="L291" s="86" t="s">
        <v>1572</v>
      </c>
      <c r="M291" s="10">
        <v>1509</v>
      </c>
      <c r="N291" s="30">
        <f t="shared" si="383"/>
        <v>15094</v>
      </c>
      <c r="O291" s="30" t="str">
        <f>IF(ISBLANK(G290),CONCATENATE(Kerinci!N291,RIGHT(Kerinci!O290,1)+1),Kerinci!O290)</f>
        <v>150944</v>
      </c>
      <c r="P291" s="30">
        <f>VLOOKUP(G291,dash_fungsional!$B$2:$E$28,4,FALSE)</f>
        <v>7</v>
      </c>
      <c r="V291" s="30">
        <f>IF(ISNA(VLOOKUP(G291,mst_jabatanstruk!$B$2:$F$8,5,FALSE)),IF(H291="selaku KF",6,7),VLOOKUP(G291,mst_jabatanstruk!$B$2:$F$8,5,FALSE))</f>
        <v>6</v>
      </c>
      <c r="W291" s="30">
        <f>VLOOKUP(E291,mst_golongan!$B$2:$D$18,3,FALSE)</f>
        <v>11</v>
      </c>
      <c r="X291" s="30">
        <f>VLOOKUP(I291,mst_pendidikan!$B$2:$F$11,5,FALSE)</f>
        <v>7</v>
      </c>
      <c r="Y291" s="30">
        <f t="shared" ref="Y291:Y293" si="464">YEAR(F291)</f>
        <v>2020</v>
      </c>
      <c r="Z291" s="30">
        <f t="shared" ref="Z291:Z293" si="465">MONTH(F291)</f>
        <v>4</v>
      </c>
      <c r="AA291" s="30">
        <f t="shared" ref="AA291:AA293" si="466">DAY(F291)</f>
        <v>1</v>
      </c>
      <c r="AB291" s="30" t="str">
        <f t="shared" ref="AB291:AB293" si="467">CONCATENATE(Y291,"-",Z291,"-",AA291)</f>
        <v>2020-4-1</v>
      </c>
      <c r="AC291" s="30">
        <f t="shared" ref="AC291:AC293" si="468">YEAR(L291)</f>
        <v>1990</v>
      </c>
      <c r="AD291" s="30">
        <f t="shared" ref="AD291:AD293" si="469">MONTH(L291)</f>
        <v>3</v>
      </c>
      <c r="AE291" s="30">
        <f t="shared" ref="AE291:AE293" si="470">DAY(L291)</f>
        <v>12</v>
      </c>
      <c r="AF291" s="30" t="str">
        <f t="shared" ref="AF291:AF293" si="471">CONCATENATE(AC291,"-",AD291,"-",AE291)</f>
        <v>1990-3-12</v>
      </c>
    </row>
    <row r="292" spans="1:32" ht="17.100000000000001" customHeight="1" x14ac:dyDescent="0.2">
      <c r="A292" s="23">
        <v>13</v>
      </c>
      <c r="B292" s="24" t="s">
        <v>1105</v>
      </c>
      <c r="C292" s="25">
        <v>340018880</v>
      </c>
      <c r="D292" s="26" t="s">
        <v>1106</v>
      </c>
      <c r="E292" s="26" t="s">
        <v>197</v>
      </c>
      <c r="F292" s="27" t="s">
        <v>1356</v>
      </c>
      <c r="G292" s="78" t="s">
        <v>172</v>
      </c>
      <c r="H292" s="26" t="s">
        <v>1349</v>
      </c>
      <c r="I292" s="26" t="s">
        <v>251</v>
      </c>
      <c r="J292" s="26">
        <v>1995</v>
      </c>
      <c r="K292" s="26" t="s">
        <v>330</v>
      </c>
      <c r="L292" s="86" t="s">
        <v>1573</v>
      </c>
      <c r="M292" s="10">
        <v>1509</v>
      </c>
      <c r="N292" s="30">
        <f t="shared" si="383"/>
        <v>15094</v>
      </c>
      <c r="O292" s="30" t="str">
        <f>IF(ISBLANK(G291),CONCATENATE(Kerinci!N292,RIGHT(Kerinci!O291,1)+1),Kerinci!O291)</f>
        <v>150944</v>
      </c>
      <c r="P292" s="30">
        <f>VLOOKUP(G292,dash_fungsional!$B$2:$E$28,4,FALSE)</f>
        <v>19</v>
      </c>
      <c r="V292" s="30">
        <f>IF(ISNA(VLOOKUP(G292,mst_jabatanstruk!$B$2:$F$8,5,FALSE)),IF(H292="selaku KF",6,7),VLOOKUP(G292,mst_jabatanstruk!$B$2:$F$8,5,FALSE))</f>
        <v>7</v>
      </c>
      <c r="W292" s="30">
        <f>VLOOKUP(E292,mst_golongan!$B$2:$D$18,3,FALSE)</f>
        <v>8</v>
      </c>
      <c r="X292" s="30">
        <f>VLOOKUP(I292,mst_pendidikan!$B$2:$F$11,5,FALSE)</f>
        <v>3</v>
      </c>
      <c r="Y292" s="30">
        <f t="shared" si="464"/>
        <v>2021</v>
      </c>
      <c r="Z292" s="30">
        <f t="shared" si="465"/>
        <v>4</v>
      </c>
      <c r="AA292" s="30">
        <f t="shared" si="466"/>
        <v>1</v>
      </c>
      <c r="AB292" s="30" t="str">
        <f t="shared" si="467"/>
        <v>2021-4-1</v>
      </c>
      <c r="AC292" s="30">
        <f t="shared" si="468"/>
        <v>1974</v>
      </c>
      <c r="AD292" s="30">
        <f t="shared" si="469"/>
        <v>8</v>
      </c>
      <c r="AE292" s="30">
        <f t="shared" si="470"/>
        <v>4</v>
      </c>
      <c r="AF292" s="30" t="str">
        <f t="shared" si="471"/>
        <v>1974-8-4</v>
      </c>
    </row>
    <row r="293" spans="1:32" ht="17.100000000000001" customHeight="1" x14ac:dyDescent="0.2">
      <c r="A293" s="199">
        <v>14</v>
      </c>
      <c r="B293" s="239" t="s">
        <v>1108</v>
      </c>
      <c r="C293" s="111">
        <v>340060615</v>
      </c>
      <c r="D293" s="79" t="s">
        <v>1109</v>
      </c>
      <c r="E293" s="26" t="s">
        <v>166</v>
      </c>
      <c r="F293" s="39" t="s">
        <v>1357</v>
      </c>
      <c r="G293" s="24" t="s">
        <v>172</v>
      </c>
      <c r="H293" s="26" t="s">
        <v>1349</v>
      </c>
      <c r="I293" s="26" t="s">
        <v>248</v>
      </c>
      <c r="J293" s="26">
        <v>2021</v>
      </c>
      <c r="K293" s="26" t="s">
        <v>330</v>
      </c>
      <c r="L293" s="86" t="s">
        <v>1574</v>
      </c>
      <c r="M293" s="10">
        <v>1509</v>
      </c>
      <c r="N293" s="30">
        <f t="shared" ref="N293" si="472">IF(ISBLANK(G292),N292+1,N292)</f>
        <v>15094</v>
      </c>
      <c r="O293" s="30" t="str">
        <f>IF(ISBLANK(G292),CONCATENATE(Kerinci!N293,RIGHT(Kerinci!O292,1)+1),Kerinci!O292)</f>
        <v>150944</v>
      </c>
      <c r="P293" s="30">
        <f>VLOOKUP(G293,dash_fungsional!$B$2:$E$28,4,FALSE)</f>
        <v>19</v>
      </c>
      <c r="V293" s="30">
        <f>IF(ISNA(VLOOKUP(G293,mst_jabatanstruk!$B$2:$F$8,5,FALSE)),IF(H293="selaku KF",6,7),VLOOKUP(G293,mst_jabatanstruk!$B$2:$F$8,5,FALSE))</f>
        <v>7</v>
      </c>
      <c r="W293" s="30">
        <f>VLOOKUP(E293,mst_golongan!$B$2:$D$18,3,FALSE)</f>
        <v>9</v>
      </c>
      <c r="X293" s="30">
        <f>VLOOKUP(I293,mst_pendidikan!$B$2:$F$11,5,FALSE)</f>
        <v>7</v>
      </c>
      <c r="Y293" s="30">
        <f t="shared" si="464"/>
        <v>2022</v>
      </c>
      <c r="Z293" s="30">
        <f t="shared" si="465"/>
        <v>1</v>
      </c>
      <c r="AA293" s="30">
        <f t="shared" si="466"/>
        <v>1</v>
      </c>
      <c r="AB293" s="30" t="str">
        <f t="shared" si="467"/>
        <v>2022-1-1</v>
      </c>
      <c r="AC293" s="30">
        <f t="shared" si="468"/>
        <v>1999</v>
      </c>
      <c r="AD293" s="30">
        <f t="shared" si="469"/>
        <v>1</v>
      </c>
      <c r="AE293" s="30">
        <f t="shared" si="470"/>
        <v>15</v>
      </c>
      <c r="AF293" s="30" t="str">
        <f t="shared" si="471"/>
        <v>1999-1-15</v>
      </c>
    </row>
    <row r="294" spans="1:32" ht="17.100000000000001" hidden="1" customHeight="1" x14ac:dyDescent="0.2">
      <c r="A294" s="305" t="s">
        <v>285</v>
      </c>
      <c r="B294" s="306"/>
      <c r="C294" s="306"/>
      <c r="D294" s="80"/>
      <c r="E294" s="26"/>
      <c r="F294" s="27"/>
      <c r="G294" s="28"/>
      <c r="H294" s="26" t="s">
        <v>1349</v>
      </c>
      <c r="I294" s="26"/>
      <c r="J294" s="26"/>
      <c r="K294" s="26"/>
      <c r="L294" s="29"/>
      <c r="M294" s="10">
        <v>1509</v>
      </c>
      <c r="N294" s="30">
        <f t="shared" ref="N294:N353" si="473">IF(ISBLANK(G293),N293+1,N293)</f>
        <v>15094</v>
      </c>
      <c r="O294" s="30" t="str">
        <f>IF(ISBLANK(G293),CONCATENATE(Kerinci!N294,RIGHT(Kerinci!O293,1)+1),Kerinci!O293)</f>
        <v>150944</v>
      </c>
      <c r="P294" s="30" t="e">
        <f>VLOOKUP(G294,dash_fungsional!$B$2:$E$28,4,FALSE)</f>
        <v>#N/A</v>
      </c>
      <c r="V294" s="30">
        <f>IF(ISNA(VLOOKUP(G294,mst_jabatanstruk!$B$2:$F$8,5,FALSE)),IF(H294="selaku KF",6,7),VLOOKUP(G294,mst_jabatanstruk!$B$2:$F$8,5,FALSE))</f>
        <v>7</v>
      </c>
      <c r="W294" s="30" t="e">
        <f>VLOOKUP(E294,mst_golongan!$B$2:$D$18,3,FALSE)</f>
        <v>#N/A</v>
      </c>
      <c r="X294" s="30" t="e">
        <f>VLOOKUP(I294,mst_pendidikan!$B$2:$F$11,5,FALSE)</f>
        <v>#N/A</v>
      </c>
    </row>
    <row r="295" spans="1:32" ht="17.100000000000001" customHeight="1" x14ac:dyDescent="0.2">
      <c r="A295" s="26">
        <v>15</v>
      </c>
      <c r="B295" s="78" t="s">
        <v>1111</v>
      </c>
      <c r="C295" s="230">
        <v>340057169</v>
      </c>
      <c r="D295" s="26" t="s">
        <v>1112</v>
      </c>
      <c r="E295" s="26" t="s">
        <v>167</v>
      </c>
      <c r="F295" s="39" t="s">
        <v>1361</v>
      </c>
      <c r="G295" s="43" t="s">
        <v>178</v>
      </c>
      <c r="H295" s="26" t="s">
        <v>1348</v>
      </c>
      <c r="I295" s="26" t="s">
        <v>248</v>
      </c>
      <c r="J295" s="79">
        <v>2014</v>
      </c>
      <c r="K295" s="26" t="s">
        <v>344</v>
      </c>
      <c r="L295" s="29" t="s">
        <v>1575</v>
      </c>
      <c r="M295" s="10">
        <v>1509</v>
      </c>
      <c r="N295" s="30">
        <f t="shared" si="473"/>
        <v>15095</v>
      </c>
      <c r="O295" s="30" t="str">
        <f>IF(ISBLANK(G294),CONCATENATE(Kerinci!N295,RIGHT(Kerinci!O294,1)+1),Kerinci!O294)</f>
        <v>150955</v>
      </c>
      <c r="P295" s="30">
        <f>VLOOKUP(G295,dash_fungsional!$B$2:$E$28,4,FALSE)</f>
        <v>7</v>
      </c>
      <c r="V295" s="30">
        <f>IF(ISNA(VLOOKUP(G295,mst_jabatanstruk!$B$2:$F$8,5,FALSE)),IF(H295="selaku KF",6,7),VLOOKUP(G295,mst_jabatanstruk!$B$2:$F$8,5,FALSE))</f>
        <v>6</v>
      </c>
      <c r="W295" s="30">
        <f>VLOOKUP(E295,mst_golongan!$B$2:$D$18,3,FALSE)</f>
        <v>11</v>
      </c>
      <c r="X295" s="30">
        <f>VLOOKUP(I295,mst_pendidikan!$B$2:$F$11,5,FALSE)</f>
        <v>7</v>
      </c>
      <c r="Y295" s="30">
        <f t="shared" ref="Y295:Y296" si="474">YEAR(F295)</f>
        <v>2021</v>
      </c>
      <c r="Z295" s="30">
        <f t="shared" ref="Z295:Z296" si="475">MONTH(F295)</f>
        <v>10</v>
      </c>
      <c r="AA295" s="30">
        <f t="shared" ref="AA295:AA296" si="476">DAY(F295)</f>
        <v>1</v>
      </c>
      <c r="AB295" s="30" t="str">
        <f t="shared" ref="AB295:AB296" si="477">CONCATENATE(Y295,"-",Z295,"-",AA295)</f>
        <v>2021-10-1</v>
      </c>
      <c r="AC295" s="30">
        <f t="shared" ref="AC295:AC296" si="478">YEAR(L295)</f>
        <v>1992</v>
      </c>
      <c r="AD295" s="30">
        <f t="shared" ref="AD295:AD296" si="479">MONTH(L295)</f>
        <v>8</v>
      </c>
      <c r="AE295" s="30">
        <f t="shared" ref="AE295:AE296" si="480">DAY(L295)</f>
        <v>28</v>
      </c>
      <c r="AF295" s="30" t="str">
        <f t="shared" ref="AF295:AF296" si="481">CONCATENATE(AC295,"-",AD295,"-",AE295)</f>
        <v>1992-8-28</v>
      </c>
    </row>
    <row r="296" spans="1:32" ht="17.100000000000001" customHeight="1" x14ac:dyDescent="0.2">
      <c r="A296" s="84">
        <v>16</v>
      </c>
      <c r="B296" s="85" t="s">
        <v>1114</v>
      </c>
      <c r="C296" s="26">
        <v>340060289</v>
      </c>
      <c r="D296" s="26" t="s">
        <v>1115</v>
      </c>
      <c r="E296" s="26" t="s">
        <v>166</v>
      </c>
      <c r="F296" s="39" t="s">
        <v>1356</v>
      </c>
      <c r="G296" s="43" t="s">
        <v>179</v>
      </c>
      <c r="H296" s="26" t="s">
        <v>1349</v>
      </c>
      <c r="I296" s="26" t="s">
        <v>248</v>
      </c>
      <c r="J296" s="26">
        <v>2020</v>
      </c>
      <c r="K296" s="26" t="s">
        <v>330</v>
      </c>
      <c r="L296" s="29" t="s">
        <v>1576</v>
      </c>
      <c r="M296" s="10">
        <v>1509</v>
      </c>
      <c r="N296" s="30">
        <f t="shared" si="473"/>
        <v>15095</v>
      </c>
      <c r="O296" s="30" t="str">
        <f>IF(ISBLANK(G295),CONCATENATE(Kerinci!N296,RIGHT(Kerinci!O295,1)+1),Kerinci!O295)</f>
        <v>150955</v>
      </c>
      <c r="P296" s="30">
        <f>VLOOKUP(G296,dash_fungsional!$B$2:$E$28,4,FALSE)</f>
        <v>6</v>
      </c>
      <c r="V296" s="30">
        <f>IF(ISNA(VLOOKUP(G296,mst_jabatanstruk!$B$2:$F$8,5,FALSE)),IF(H296="selaku KF",6,7),VLOOKUP(G296,mst_jabatanstruk!$B$2:$F$8,5,FALSE))</f>
        <v>7</v>
      </c>
      <c r="W296" s="30">
        <f>VLOOKUP(E296,mst_golongan!$B$2:$D$18,3,FALSE)</f>
        <v>9</v>
      </c>
      <c r="X296" s="30">
        <f>VLOOKUP(I296,mst_pendidikan!$B$2:$F$11,5,FALSE)</f>
        <v>7</v>
      </c>
      <c r="Y296" s="30">
        <f t="shared" si="474"/>
        <v>2021</v>
      </c>
      <c r="Z296" s="30">
        <f t="shared" si="475"/>
        <v>4</v>
      </c>
      <c r="AA296" s="30">
        <f t="shared" si="476"/>
        <v>1</v>
      </c>
      <c r="AB296" s="30" t="str">
        <f t="shared" si="477"/>
        <v>2021-4-1</v>
      </c>
      <c r="AC296" s="30">
        <f t="shared" si="478"/>
        <v>1998</v>
      </c>
      <c r="AD296" s="30">
        <f t="shared" si="479"/>
        <v>11</v>
      </c>
      <c r="AE296" s="30">
        <f t="shared" si="480"/>
        <v>29</v>
      </c>
      <c r="AF296" s="30" t="str">
        <f t="shared" si="481"/>
        <v>1998-11-29</v>
      </c>
    </row>
    <row r="297" spans="1:32" ht="17.100000000000001" hidden="1" customHeight="1" x14ac:dyDescent="0.2">
      <c r="A297" s="305" t="s">
        <v>388</v>
      </c>
      <c r="B297" s="306"/>
      <c r="C297" s="306"/>
      <c r="D297" s="80"/>
      <c r="E297" s="26"/>
      <c r="F297" s="39"/>
      <c r="G297" s="28"/>
      <c r="H297" s="26" t="s">
        <v>1349</v>
      </c>
      <c r="I297" s="26"/>
      <c r="J297" s="26"/>
      <c r="K297" s="26"/>
      <c r="L297" s="29"/>
      <c r="M297" s="10">
        <v>1509</v>
      </c>
      <c r="N297" s="30">
        <f t="shared" si="473"/>
        <v>15095</v>
      </c>
      <c r="O297" s="30" t="str">
        <f>IF(ISBLANK(G296),CONCATENATE(Kerinci!N297,RIGHT(Kerinci!O296,1)+1),Kerinci!O296)</f>
        <v>150955</v>
      </c>
      <c r="P297" s="30" t="e">
        <f>VLOOKUP(G297,dash_fungsional!$B$2:$E$28,4,FALSE)</f>
        <v>#N/A</v>
      </c>
      <c r="V297" s="30">
        <f>IF(ISNA(VLOOKUP(G297,mst_jabatanstruk!$B$2:$F$8,5,FALSE)),IF(H297="selaku KF",6,7),VLOOKUP(G297,mst_jabatanstruk!$B$2:$F$8,5,FALSE))</f>
        <v>7</v>
      </c>
      <c r="W297" s="30" t="e">
        <f>VLOOKUP(E297,mst_golongan!$B$2:$D$18,3,FALSE)</f>
        <v>#N/A</v>
      </c>
      <c r="X297" s="30" t="e">
        <f>VLOOKUP(I297,mst_pendidikan!$B$2:$F$11,5,FALSE)</f>
        <v>#N/A</v>
      </c>
    </row>
    <row r="298" spans="1:32" ht="17.100000000000001" customHeight="1" x14ac:dyDescent="0.2">
      <c r="A298" s="84">
        <v>17</v>
      </c>
      <c r="B298" s="85" t="s">
        <v>1117</v>
      </c>
      <c r="C298" s="26">
        <v>340053544</v>
      </c>
      <c r="D298" s="26" t="s">
        <v>1118</v>
      </c>
      <c r="E298" s="26" t="s">
        <v>168</v>
      </c>
      <c r="F298" s="39" t="s">
        <v>1364</v>
      </c>
      <c r="G298" s="112" t="s">
        <v>232</v>
      </c>
      <c r="H298" s="26" t="s">
        <v>1348</v>
      </c>
      <c r="I298" s="26" t="s">
        <v>249</v>
      </c>
      <c r="J298" s="79" t="s">
        <v>259</v>
      </c>
      <c r="K298" s="26" t="s">
        <v>330</v>
      </c>
      <c r="L298" s="86" t="s">
        <v>1577</v>
      </c>
      <c r="M298" s="10">
        <v>1509</v>
      </c>
      <c r="N298" s="30">
        <f t="shared" si="473"/>
        <v>15096</v>
      </c>
      <c r="O298" s="30" t="str">
        <f>IF(ISBLANK(G297),CONCATENATE(Kerinci!N298,RIGHT(Kerinci!O297,1)+1),Kerinci!O297)</f>
        <v>150966</v>
      </c>
      <c r="P298" s="30">
        <f>VLOOKUP(G298,dash_fungsional!$B$2:$E$28,4,FALSE)</f>
        <v>15</v>
      </c>
      <c r="V298" s="30">
        <f>IF(ISNA(VLOOKUP(G298,mst_jabatanstruk!$B$2:$F$8,5,FALSE)),IF(H298="selaku KF",6,7),VLOOKUP(G298,mst_jabatanstruk!$B$2:$F$8,5,FALSE))</f>
        <v>6</v>
      </c>
      <c r="W298" s="30">
        <f>VLOOKUP(E298,mst_golongan!$B$2:$D$18,3,FALSE)</f>
        <v>12</v>
      </c>
      <c r="X298" s="30">
        <f>VLOOKUP(I298,mst_pendidikan!$B$2:$F$11,5,FALSE)</f>
        <v>8</v>
      </c>
      <c r="Y298" s="30">
        <f t="shared" ref="Y298:Y301" si="482">YEAR(F298)</f>
        <v>2022</v>
      </c>
      <c r="Z298" s="30">
        <f t="shared" ref="Z298:Z301" si="483">MONTH(F298)</f>
        <v>4</v>
      </c>
      <c r="AA298" s="30">
        <f t="shared" ref="AA298:AA301" si="484">DAY(F298)</f>
        <v>1</v>
      </c>
      <c r="AB298" s="30" t="str">
        <f t="shared" ref="AB298:AB301" si="485">CONCATENATE(Y298,"-",Z298,"-",AA298)</f>
        <v>2022-4-1</v>
      </c>
      <c r="AC298" s="30">
        <f t="shared" ref="AC298:AC301" si="486">YEAR(L298)</f>
        <v>1984</v>
      </c>
      <c r="AD298" s="30">
        <f t="shared" ref="AD298:AD301" si="487">MONTH(L298)</f>
        <v>1</v>
      </c>
      <c r="AE298" s="30">
        <f t="shared" ref="AE298:AE301" si="488">DAY(L298)</f>
        <v>12</v>
      </c>
      <c r="AF298" s="30" t="str">
        <f t="shared" ref="AF298:AF301" si="489">CONCATENATE(AC298,"-",AD298,"-",AE298)</f>
        <v>1984-1-12</v>
      </c>
    </row>
    <row r="299" spans="1:32" ht="17.100000000000001" customHeight="1" x14ac:dyDescent="0.2">
      <c r="A299" s="199">
        <v>18</v>
      </c>
      <c r="B299" s="239" t="s">
        <v>1120</v>
      </c>
      <c r="C299" s="111">
        <v>340059160</v>
      </c>
      <c r="D299" s="26" t="s">
        <v>1121</v>
      </c>
      <c r="E299" s="26" t="s">
        <v>166</v>
      </c>
      <c r="F299" s="27" t="s">
        <v>1373</v>
      </c>
      <c r="G299" s="43" t="s">
        <v>179</v>
      </c>
      <c r="H299" s="26" t="s">
        <v>1349</v>
      </c>
      <c r="I299" s="26" t="s">
        <v>249</v>
      </c>
      <c r="J299" s="26">
        <v>2014</v>
      </c>
      <c r="K299" s="26" t="s">
        <v>330</v>
      </c>
      <c r="L299" s="29" t="s">
        <v>1578</v>
      </c>
      <c r="M299" s="10">
        <v>1509</v>
      </c>
      <c r="N299" s="30">
        <f t="shared" si="473"/>
        <v>15096</v>
      </c>
      <c r="O299" s="30" t="str">
        <f>IF(ISBLANK(G298),CONCATENATE(Kerinci!N299,RIGHT(Kerinci!O298,1)+1),Kerinci!O298)</f>
        <v>150966</v>
      </c>
      <c r="P299" s="30">
        <f>VLOOKUP(G299,dash_fungsional!$B$2:$E$28,4,FALSE)</f>
        <v>6</v>
      </c>
      <c r="V299" s="30">
        <f>IF(ISNA(VLOOKUP(G299,mst_jabatanstruk!$B$2:$F$8,5,FALSE)),IF(H299="selaku KF",6,7),VLOOKUP(G299,mst_jabatanstruk!$B$2:$F$8,5,FALSE))</f>
        <v>7</v>
      </c>
      <c r="W299" s="30">
        <f>VLOOKUP(E299,mst_golongan!$B$2:$D$18,3,FALSE)</f>
        <v>9</v>
      </c>
      <c r="X299" s="30">
        <f>VLOOKUP(I299,mst_pendidikan!$B$2:$F$11,5,FALSE)</f>
        <v>8</v>
      </c>
      <c r="Y299" s="30">
        <f t="shared" si="482"/>
        <v>2019</v>
      </c>
      <c r="Z299" s="30">
        <f t="shared" si="483"/>
        <v>3</v>
      </c>
      <c r="AA299" s="30">
        <f t="shared" si="484"/>
        <v>1</v>
      </c>
      <c r="AB299" s="30" t="str">
        <f t="shared" si="485"/>
        <v>2019-3-1</v>
      </c>
      <c r="AC299" s="30">
        <f t="shared" si="486"/>
        <v>1992</v>
      </c>
      <c r="AD299" s="30">
        <f t="shared" si="487"/>
        <v>9</v>
      </c>
      <c r="AE299" s="30">
        <f t="shared" si="488"/>
        <v>14</v>
      </c>
      <c r="AF299" s="30" t="str">
        <f t="shared" si="489"/>
        <v>1992-9-14</v>
      </c>
    </row>
    <row r="300" spans="1:32" ht="17.100000000000001" customHeight="1" x14ac:dyDescent="0.2">
      <c r="A300" s="199">
        <v>19</v>
      </c>
      <c r="B300" s="239" t="s">
        <v>1123</v>
      </c>
      <c r="C300" s="111">
        <v>340059545</v>
      </c>
      <c r="D300" s="26" t="s">
        <v>1124</v>
      </c>
      <c r="E300" s="26" t="s">
        <v>166</v>
      </c>
      <c r="F300" s="39" t="s">
        <v>1359</v>
      </c>
      <c r="G300" s="43" t="s">
        <v>179</v>
      </c>
      <c r="H300" s="26" t="s">
        <v>1349</v>
      </c>
      <c r="I300" s="26" t="s">
        <v>248</v>
      </c>
      <c r="J300" s="26">
        <v>2019</v>
      </c>
      <c r="K300" s="26" t="s">
        <v>330</v>
      </c>
      <c r="L300" s="29" t="s">
        <v>1579</v>
      </c>
      <c r="M300" s="10">
        <v>1509</v>
      </c>
      <c r="N300" s="30">
        <f t="shared" si="473"/>
        <v>15096</v>
      </c>
      <c r="O300" s="30" t="str">
        <f>IF(ISBLANK(G299),CONCATENATE(Kerinci!N300,RIGHT(Kerinci!O299,1)+1),Kerinci!O299)</f>
        <v>150966</v>
      </c>
      <c r="P300" s="30">
        <f>VLOOKUP(G300,dash_fungsional!$B$2:$E$28,4,FALSE)</f>
        <v>6</v>
      </c>
      <c r="V300" s="30">
        <f>IF(ISNA(VLOOKUP(G300,mst_jabatanstruk!$B$2:$F$8,5,FALSE)),IF(H300="selaku KF",6,7),VLOOKUP(G300,mst_jabatanstruk!$B$2:$F$8,5,FALSE))</f>
        <v>7</v>
      </c>
      <c r="W300" s="30">
        <f>VLOOKUP(E300,mst_golongan!$B$2:$D$18,3,FALSE)</f>
        <v>9</v>
      </c>
      <c r="X300" s="30">
        <f>VLOOKUP(I300,mst_pendidikan!$B$2:$F$11,5,FALSE)</f>
        <v>7</v>
      </c>
      <c r="Y300" s="30">
        <f t="shared" si="482"/>
        <v>2019</v>
      </c>
      <c r="Z300" s="30">
        <f t="shared" si="483"/>
        <v>12</v>
      </c>
      <c r="AA300" s="30">
        <f t="shared" si="484"/>
        <v>1</v>
      </c>
      <c r="AB300" s="30" t="str">
        <f t="shared" si="485"/>
        <v>2019-12-1</v>
      </c>
      <c r="AC300" s="30">
        <f t="shared" si="486"/>
        <v>1996</v>
      </c>
      <c r="AD300" s="30">
        <f t="shared" si="487"/>
        <v>10</v>
      </c>
      <c r="AE300" s="30">
        <f t="shared" si="488"/>
        <v>19</v>
      </c>
      <c r="AF300" s="30" t="str">
        <f t="shared" si="489"/>
        <v>1996-10-19</v>
      </c>
    </row>
    <row r="301" spans="1:32" ht="17.100000000000001" customHeight="1" x14ac:dyDescent="0.2">
      <c r="A301" s="191">
        <v>20</v>
      </c>
      <c r="B301" s="240" t="s">
        <v>1099</v>
      </c>
      <c r="C301" s="234">
        <v>340061476</v>
      </c>
      <c r="D301" s="60" t="s">
        <v>1100</v>
      </c>
      <c r="E301" s="25" t="s">
        <v>169</v>
      </c>
      <c r="F301" s="39" t="s">
        <v>1360</v>
      </c>
      <c r="G301" s="24" t="s">
        <v>172</v>
      </c>
      <c r="H301" s="26" t="s">
        <v>1349</v>
      </c>
      <c r="I301" s="25" t="s">
        <v>255</v>
      </c>
      <c r="J301" s="25">
        <v>2017</v>
      </c>
      <c r="K301" s="25" t="s">
        <v>344</v>
      </c>
      <c r="L301" s="241" t="s">
        <v>1571</v>
      </c>
      <c r="M301" s="10">
        <v>1509</v>
      </c>
      <c r="N301" s="30">
        <f t="shared" si="473"/>
        <v>15096</v>
      </c>
      <c r="O301" s="30" t="str">
        <f>IF(ISBLANK(G300),CONCATENATE(Kerinci!N301,RIGHT(Kerinci!O300,1)+1),Kerinci!O300)</f>
        <v>150966</v>
      </c>
      <c r="P301" s="30">
        <f>VLOOKUP(G301,dash_fungsional!$B$2:$E$28,4,FALSE)</f>
        <v>19</v>
      </c>
      <c r="V301" s="30">
        <f>IF(ISNA(VLOOKUP(G301,mst_jabatanstruk!$B$2:$F$8,5,FALSE)),IF(H301="selaku KF",6,7),VLOOKUP(G301,mst_jabatanstruk!$B$2:$F$8,5,FALSE))</f>
        <v>7</v>
      </c>
      <c r="W301" s="30">
        <f>VLOOKUP(E301,mst_golongan!$B$2:$D$18,3,FALSE)</f>
        <v>7</v>
      </c>
      <c r="X301" s="30">
        <f>VLOOKUP(I301,mst_pendidikan!$B$2:$F$11,5,FALSE)</f>
        <v>6</v>
      </c>
      <c r="Y301" s="30">
        <f t="shared" si="482"/>
        <v>2022</v>
      </c>
      <c r="Z301" s="30">
        <f t="shared" si="483"/>
        <v>3</v>
      </c>
      <c r="AA301" s="30">
        <f t="shared" si="484"/>
        <v>1</v>
      </c>
      <c r="AB301" s="30" t="str">
        <f t="shared" si="485"/>
        <v>2022-3-1</v>
      </c>
      <c r="AC301" s="30">
        <f t="shared" si="486"/>
        <v>1996</v>
      </c>
      <c r="AD301" s="30">
        <f t="shared" si="487"/>
        <v>12</v>
      </c>
      <c r="AE301" s="30">
        <f t="shared" si="488"/>
        <v>17</v>
      </c>
      <c r="AF301" s="30" t="str">
        <f t="shared" si="489"/>
        <v>1996-12-17</v>
      </c>
    </row>
    <row r="302" spans="1:32" ht="17.100000000000001" hidden="1" customHeight="1" x14ac:dyDescent="0.2">
      <c r="A302" s="305" t="s">
        <v>397</v>
      </c>
      <c r="B302" s="306"/>
      <c r="C302" s="306"/>
      <c r="D302" s="80"/>
      <c r="E302" s="26"/>
      <c r="F302" s="160"/>
      <c r="G302" s="28"/>
      <c r="H302" s="26" t="s">
        <v>1349</v>
      </c>
      <c r="I302" s="26"/>
      <c r="J302" s="26"/>
      <c r="K302" s="26"/>
      <c r="L302" s="29"/>
      <c r="M302" s="10">
        <v>1509</v>
      </c>
      <c r="N302" s="30">
        <f t="shared" si="473"/>
        <v>15096</v>
      </c>
      <c r="O302" s="30" t="str">
        <f>IF(ISBLANK(G301),CONCATENATE(Kerinci!N302,RIGHT(Kerinci!O301,1)+1),Kerinci!O301)</f>
        <v>150966</v>
      </c>
      <c r="P302" s="30" t="e">
        <f>VLOOKUP(G302,dash_fungsional!$B$2:$E$28,4,FALSE)</f>
        <v>#N/A</v>
      </c>
      <c r="V302" s="30">
        <f>IF(ISNA(VLOOKUP(G302,mst_jabatanstruk!$B$2:$F$8,5,FALSE)),IF(H302="selaku KF",6,7),VLOOKUP(G302,mst_jabatanstruk!$B$2:$F$8,5,FALSE))</f>
        <v>7</v>
      </c>
      <c r="W302" s="30" t="e">
        <f>VLOOKUP(E302,mst_golongan!$B$2:$D$18,3,FALSE)</f>
        <v>#N/A</v>
      </c>
      <c r="X302" s="30" t="e">
        <f>VLOOKUP(I302,mst_pendidikan!$B$2:$F$11,5,FALSE)</f>
        <v>#N/A</v>
      </c>
    </row>
    <row r="303" spans="1:32" ht="17.100000000000001" customHeight="1" x14ac:dyDescent="0.2">
      <c r="A303" s="84">
        <v>21</v>
      </c>
      <c r="B303" s="44" t="s">
        <v>1126</v>
      </c>
      <c r="C303" s="26">
        <v>340053550</v>
      </c>
      <c r="D303" s="26" t="s">
        <v>1127</v>
      </c>
      <c r="E303" s="26" t="s">
        <v>166</v>
      </c>
      <c r="F303" s="39" t="s">
        <v>1375</v>
      </c>
      <c r="G303" s="43" t="s">
        <v>180</v>
      </c>
      <c r="H303" s="26" t="s">
        <v>1128</v>
      </c>
      <c r="I303" s="26" t="s">
        <v>255</v>
      </c>
      <c r="J303" s="79" t="s">
        <v>381</v>
      </c>
      <c r="K303" s="26" t="s">
        <v>344</v>
      </c>
      <c r="L303" s="86" t="s">
        <v>1580</v>
      </c>
      <c r="M303" s="10">
        <v>1509</v>
      </c>
      <c r="N303" s="30">
        <f t="shared" si="473"/>
        <v>15097</v>
      </c>
      <c r="O303" s="30" t="str">
        <f>IF(ISBLANK(G302),CONCATENATE(Kerinci!N303,RIGHT(Kerinci!O302,1)+1),Kerinci!O302)</f>
        <v>150977</v>
      </c>
      <c r="P303" s="30">
        <f>VLOOKUP(G303,dash_fungsional!$B$2:$E$28,4,FALSE)</f>
        <v>4</v>
      </c>
      <c r="V303" s="30">
        <f>IF(ISNA(VLOOKUP(G303,mst_jabatanstruk!$B$2:$F$8,5,FALSE)),IF(H303="selaku KF",6,7),VLOOKUP(G303,mst_jabatanstruk!$B$2:$F$8,5,FALSE))</f>
        <v>7</v>
      </c>
      <c r="W303" s="30">
        <f>VLOOKUP(E303,mst_golongan!$B$2:$D$18,3,FALSE)</f>
        <v>9</v>
      </c>
      <c r="X303" s="30">
        <f>VLOOKUP(I303,mst_pendidikan!$B$2:$F$11,5,FALSE)</f>
        <v>6</v>
      </c>
      <c r="Y303" s="30">
        <f t="shared" ref="Y303:Y307" si="490">YEAR(F303)</f>
        <v>2018</v>
      </c>
      <c r="Z303" s="30">
        <f t="shared" ref="Z303:Z307" si="491">MONTH(F303)</f>
        <v>4</v>
      </c>
      <c r="AA303" s="30">
        <f t="shared" ref="AA303:AA307" si="492">DAY(F303)</f>
        <v>1</v>
      </c>
      <c r="AB303" s="30" t="str">
        <f t="shared" ref="AB303:AB307" si="493">CONCATENATE(Y303,"-",Z303,"-",AA303)</f>
        <v>2018-4-1</v>
      </c>
      <c r="AC303" s="30">
        <f t="shared" ref="AC303:AC307" si="494">YEAR(L303)</f>
        <v>1985</v>
      </c>
      <c r="AD303" s="30">
        <f t="shared" ref="AD303:AD307" si="495">MONTH(L303)</f>
        <v>10</v>
      </c>
      <c r="AE303" s="30">
        <f t="shared" ref="AE303:AE307" si="496">DAY(L303)</f>
        <v>24</v>
      </c>
      <c r="AF303" s="30" t="str">
        <f t="shared" ref="AF303:AF307" si="497">CONCATENATE(AC303,"-",AD303,"-",AE303)</f>
        <v>1985-10-24</v>
      </c>
    </row>
    <row r="304" spans="1:32" ht="17.100000000000001" customHeight="1" x14ac:dyDescent="0.2">
      <c r="A304" s="84">
        <v>22</v>
      </c>
      <c r="B304" s="44" t="s">
        <v>1130</v>
      </c>
      <c r="C304" s="39" t="s">
        <v>1131</v>
      </c>
      <c r="D304" s="39" t="s">
        <v>1132</v>
      </c>
      <c r="E304" s="39" t="s">
        <v>165</v>
      </c>
      <c r="F304" s="27" t="s">
        <v>1374</v>
      </c>
      <c r="G304" s="242" t="s">
        <v>179</v>
      </c>
      <c r="H304" s="26" t="s">
        <v>1133</v>
      </c>
      <c r="I304" s="26" t="s">
        <v>249</v>
      </c>
      <c r="J304" s="26">
        <v>2003</v>
      </c>
      <c r="K304" s="26" t="s">
        <v>330</v>
      </c>
      <c r="L304" s="88" t="s">
        <v>1581</v>
      </c>
      <c r="M304" s="10">
        <v>1509</v>
      </c>
      <c r="N304" s="30">
        <f t="shared" si="473"/>
        <v>15097</v>
      </c>
      <c r="O304" s="30" t="str">
        <f>IF(ISBLANK(G303),CONCATENATE(Kerinci!N304,RIGHT(Kerinci!O303,1)+1),Kerinci!O303)</f>
        <v>150977</v>
      </c>
      <c r="P304" s="30">
        <f>VLOOKUP(G304,dash_fungsional!$B$2:$E$28,4,FALSE)</f>
        <v>6</v>
      </c>
      <c r="V304" s="30">
        <f>IF(ISNA(VLOOKUP(G304,mst_jabatanstruk!$B$2:$F$8,5,FALSE)),IF(H304="selaku KF",6,7),VLOOKUP(G304,mst_jabatanstruk!$B$2:$F$8,5,FALSE))</f>
        <v>7</v>
      </c>
      <c r="W304" s="30">
        <f>VLOOKUP(E304,mst_golongan!$B$2:$D$18,3,FALSE)</f>
        <v>10</v>
      </c>
      <c r="X304" s="30">
        <f>VLOOKUP(I304,mst_pendidikan!$B$2:$F$11,5,FALSE)</f>
        <v>8</v>
      </c>
      <c r="Y304" s="30">
        <f t="shared" si="490"/>
        <v>2015</v>
      </c>
      <c r="Z304" s="30">
        <f t="shared" si="491"/>
        <v>4</v>
      </c>
      <c r="AA304" s="30">
        <f t="shared" si="492"/>
        <v>1</v>
      </c>
      <c r="AB304" s="30" t="str">
        <f t="shared" si="493"/>
        <v>2015-4-1</v>
      </c>
      <c r="AC304" s="30">
        <f t="shared" si="494"/>
        <v>1980</v>
      </c>
      <c r="AD304" s="30">
        <f t="shared" si="495"/>
        <v>9</v>
      </c>
      <c r="AE304" s="30">
        <f t="shared" si="496"/>
        <v>11</v>
      </c>
      <c r="AF304" s="30" t="str">
        <f t="shared" si="497"/>
        <v>1980-9-11</v>
      </c>
    </row>
    <row r="305" spans="1:32" ht="17.100000000000001" customHeight="1" x14ac:dyDescent="0.2">
      <c r="A305" s="84">
        <v>23</v>
      </c>
      <c r="B305" s="44" t="s">
        <v>1135</v>
      </c>
      <c r="C305" s="39" t="s">
        <v>1136</v>
      </c>
      <c r="D305" s="39" t="s">
        <v>1137</v>
      </c>
      <c r="E305" s="39" t="s">
        <v>167</v>
      </c>
      <c r="F305" s="91" t="s">
        <v>1364</v>
      </c>
      <c r="G305" s="112" t="s">
        <v>178</v>
      </c>
      <c r="H305" s="26" t="s">
        <v>1138</v>
      </c>
      <c r="I305" s="26" t="s">
        <v>249</v>
      </c>
      <c r="J305" s="26">
        <v>2007</v>
      </c>
      <c r="K305" s="26" t="s">
        <v>344</v>
      </c>
      <c r="L305" s="94" t="s">
        <v>1582</v>
      </c>
      <c r="M305" s="10">
        <v>1509</v>
      </c>
      <c r="N305" s="30">
        <f t="shared" si="473"/>
        <v>15097</v>
      </c>
      <c r="O305" s="30" t="str">
        <f>IF(ISBLANK(G304),CONCATENATE(Kerinci!N305,RIGHT(Kerinci!O304,1)+1),Kerinci!O304)</f>
        <v>150977</v>
      </c>
      <c r="P305" s="30">
        <f>VLOOKUP(G305,dash_fungsional!$B$2:$E$28,4,FALSE)</f>
        <v>7</v>
      </c>
      <c r="V305" s="30">
        <f>IF(ISNA(VLOOKUP(G305,mst_jabatanstruk!$B$2:$F$8,5,FALSE)),IF(H305="selaku KF",6,7),VLOOKUP(G305,mst_jabatanstruk!$B$2:$F$8,5,FALSE))</f>
        <v>7</v>
      </c>
      <c r="W305" s="30">
        <f>VLOOKUP(E305,mst_golongan!$B$2:$D$18,3,FALSE)</f>
        <v>11</v>
      </c>
      <c r="X305" s="30">
        <f>VLOOKUP(I305,mst_pendidikan!$B$2:$F$11,5,FALSE)</f>
        <v>8</v>
      </c>
      <c r="Y305" s="30">
        <f t="shared" si="490"/>
        <v>2022</v>
      </c>
      <c r="Z305" s="30">
        <f t="shared" si="491"/>
        <v>4</v>
      </c>
      <c r="AA305" s="30">
        <f t="shared" si="492"/>
        <v>1</v>
      </c>
      <c r="AB305" s="30" t="str">
        <f t="shared" si="493"/>
        <v>2022-4-1</v>
      </c>
      <c r="AC305" s="30">
        <f t="shared" si="494"/>
        <v>1985</v>
      </c>
      <c r="AD305" s="30">
        <f t="shared" si="495"/>
        <v>9</v>
      </c>
      <c r="AE305" s="30">
        <f t="shared" si="496"/>
        <v>12</v>
      </c>
      <c r="AF305" s="30" t="str">
        <f t="shared" si="497"/>
        <v>1985-9-12</v>
      </c>
    </row>
    <row r="306" spans="1:32" ht="17.100000000000001" customHeight="1" x14ac:dyDescent="0.2">
      <c r="A306" s="84">
        <v>24</v>
      </c>
      <c r="B306" s="44" t="s">
        <v>1140</v>
      </c>
      <c r="C306" s="26">
        <v>340014526</v>
      </c>
      <c r="D306" s="26" t="s">
        <v>1141</v>
      </c>
      <c r="E306" s="26" t="s">
        <v>166</v>
      </c>
      <c r="F306" s="91" t="s">
        <v>1379</v>
      </c>
      <c r="G306" s="43" t="s">
        <v>180</v>
      </c>
      <c r="H306" s="26" t="s">
        <v>1142</v>
      </c>
      <c r="I306" s="26" t="s">
        <v>251</v>
      </c>
      <c r="J306" s="26">
        <v>1991</v>
      </c>
      <c r="K306" s="26" t="s">
        <v>344</v>
      </c>
      <c r="L306" s="29" t="s">
        <v>1583</v>
      </c>
      <c r="M306" s="10">
        <v>1509</v>
      </c>
      <c r="N306" s="30">
        <f t="shared" si="473"/>
        <v>15097</v>
      </c>
      <c r="O306" s="30" t="str">
        <f>IF(ISBLANK(G305),CONCATENATE(Kerinci!N306,RIGHT(Kerinci!O305,1)+1),Kerinci!O305)</f>
        <v>150977</v>
      </c>
      <c r="P306" s="30">
        <f>VLOOKUP(G306,dash_fungsional!$B$2:$E$28,4,FALSE)</f>
        <v>4</v>
      </c>
      <c r="V306" s="30">
        <f>IF(ISNA(VLOOKUP(G306,mst_jabatanstruk!$B$2:$F$8,5,FALSE)),IF(H306="selaku KF",6,7),VLOOKUP(G306,mst_jabatanstruk!$B$2:$F$8,5,FALSE))</f>
        <v>7</v>
      </c>
      <c r="W306" s="30">
        <f>VLOOKUP(E306,mst_golongan!$B$2:$D$18,3,FALSE)</f>
        <v>9</v>
      </c>
      <c r="X306" s="30">
        <f>VLOOKUP(I306,mst_pendidikan!$B$2:$F$11,5,FALSE)</f>
        <v>3</v>
      </c>
      <c r="Y306" s="30">
        <f t="shared" si="490"/>
        <v>2010</v>
      </c>
      <c r="Z306" s="30">
        <f t="shared" si="491"/>
        <v>4</v>
      </c>
      <c r="AA306" s="30">
        <f t="shared" si="492"/>
        <v>1</v>
      </c>
      <c r="AB306" s="30" t="str">
        <f t="shared" si="493"/>
        <v>2010-4-1</v>
      </c>
      <c r="AC306" s="30">
        <f t="shared" si="494"/>
        <v>1972</v>
      </c>
      <c r="AD306" s="30">
        <f t="shared" si="495"/>
        <v>6</v>
      </c>
      <c r="AE306" s="30">
        <f t="shared" si="496"/>
        <v>5</v>
      </c>
      <c r="AF306" s="30" t="str">
        <f t="shared" si="497"/>
        <v>1972-6-5</v>
      </c>
    </row>
    <row r="307" spans="1:32" ht="17.100000000000001" customHeight="1" x14ac:dyDescent="0.2">
      <c r="A307" s="84">
        <v>25</v>
      </c>
      <c r="B307" s="44" t="s">
        <v>1144</v>
      </c>
      <c r="C307" s="26">
        <v>340054654</v>
      </c>
      <c r="D307" s="26" t="s">
        <v>1145</v>
      </c>
      <c r="E307" s="26" t="s">
        <v>166</v>
      </c>
      <c r="F307" s="39" t="s">
        <v>1354</v>
      </c>
      <c r="G307" s="43" t="s">
        <v>180</v>
      </c>
      <c r="H307" s="26" t="s">
        <v>1146</v>
      </c>
      <c r="I307" s="26" t="s">
        <v>255</v>
      </c>
      <c r="J307" s="26">
        <v>2006</v>
      </c>
      <c r="K307" s="26" t="s">
        <v>330</v>
      </c>
      <c r="L307" s="29" t="s">
        <v>1584</v>
      </c>
      <c r="M307" s="10">
        <v>1509</v>
      </c>
      <c r="N307" s="30">
        <f t="shared" si="473"/>
        <v>15097</v>
      </c>
      <c r="O307" s="30" t="str">
        <f>IF(ISBLANK(G306),CONCATENATE(Kerinci!N307,RIGHT(Kerinci!O306,1)+1),Kerinci!O306)</f>
        <v>150977</v>
      </c>
      <c r="P307" s="30">
        <f>VLOOKUP(G307,dash_fungsional!$B$2:$E$28,4,FALSE)</f>
        <v>4</v>
      </c>
      <c r="V307" s="30">
        <f>IF(ISNA(VLOOKUP(G307,mst_jabatanstruk!$B$2:$F$8,5,FALSE)),IF(H307="selaku KF",6,7),VLOOKUP(G307,mst_jabatanstruk!$B$2:$F$8,5,FALSE))</f>
        <v>7</v>
      </c>
      <c r="W307" s="30">
        <f>VLOOKUP(E307,mst_golongan!$B$2:$D$18,3,FALSE)</f>
        <v>9</v>
      </c>
      <c r="X307" s="30">
        <f>VLOOKUP(I307,mst_pendidikan!$B$2:$F$11,5,FALSE)</f>
        <v>6</v>
      </c>
      <c r="Y307" s="30">
        <f t="shared" si="490"/>
        <v>2019</v>
      </c>
      <c r="Z307" s="30">
        <f t="shared" si="491"/>
        <v>4</v>
      </c>
      <c r="AA307" s="30">
        <f t="shared" si="492"/>
        <v>1</v>
      </c>
      <c r="AB307" s="30" t="str">
        <f t="shared" si="493"/>
        <v>2019-4-1</v>
      </c>
      <c r="AC307" s="30">
        <f t="shared" si="494"/>
        <v>1984</v>
      </c>
      <c r="AD307" s="30">
        <f t="shared" si="495"/>
        <v>10</v>
      </c>
      <c r="AE307" s="30">
        <f t="shared" si="496"/>
        <v>7</v>
      </c>
      <c r="AF307" s="30" t="str">
        <f t="shared" si="497"/>
        <v>1984-10-7</v>
      </c>
    </row>
    <row r="308" spans="1:32" ht="17.100000000000001" hidden="1" customHeight="1" x14ac:dyDescent="0.2">
      <c r="A308" s="111"/>
      <c r="B308" s="44"/>
      <c r="C308" s="26"/>
      <c r="D308" s="26"/>
      <c r="E308" s="26"/>
      <c r="F308" s="39"/>
      <c r="G308" s="28" t="s">
        <v>1148</v>
      </c>
      <c r="H308" s="26" t="s">
        <v>1349</v>
      </c>
      <c r="I308" s="26"/>
      <c r="J308" s="26"/>
      <c r="K308" s="26"/>
      <c r="L308" s="29"/>
      <c r="M308" s="10">
        <v>1509</v>
      </c>
      <c r="N308" s="30">
        <f t="shared" si="473"/>
        <v>15097</v>
      </c>
      <c r="O308" s="30" t="str">
        <f>IF(ISBLANK(G307),CONCATENATE(Kerinci!N308,RIGHT(Kerinci!O307,1)+1),Kerinci!O307)</f>
        <v>150977</v>
      </c>
      <c r="P308" s="30" t="e">
        <f>VLOOKUP(G308,dash_fungsional!$B$2:$E$28,4,FALSE)</f>
        <v>#N/A</v>
      </c>
      <c r="V308" s="30">
        <f>IF(ISNA(VLOOKUP(G308,mst_jabatanstruk!$B$2:$F$8,5,FALSE)),IF(H308="selaku KF",6,7),VLOOKUP(G308,mst_jabatanstruk!$B$2:$F$8,5,FALSE))</f>
        <v>7</v>
      </c>
      <c r="W308" s="30" t="e">
        <f>VLOOKUP(E308,mst_golongan!$B$2:$D$18,3,FALSE)</f>
        <v>#N/A</v>
      </c>
      <c r="X308" s="30" t="e">
        <f>VLOOKUP(I308,mst_pendidikan!$B$2:$F$11,5,FALSE)</f>
        <v>#N/A</v>
      </c>
    </row>
    <row r="309" spans="1:32" ht="17.100000000000001" hidden="1" customHeight="1" x14ac:dyDescent="0.2">
      <c r="A309" s="111"/>
      <c r="B309" s="44"/>
      <c r="C309" s="26"/>
      <c r="D309" s="26"/>
      <c r="E309" s="26"/>
      <c r="F309" s="39"/>
      <c r="G309" s="28" t="s">
        <v>1149</v>
      </c>
      <c r="H309" s="26" t="s">
        <v>1349</v>
      </c>
      <c r="I309" s="26"/>
      <c r="J309" s="26"/>
      <c r="K309" s="26"/>
      <c r="L309" s="29"/>
      <c r="M309" s="10">
        <v>1509</v>
      </c>
      <c r="N309" s="30">
        <f t="shared" si="473"/>
        <v>15097</v>
      </c>
      <c r="O309" s="30" t="str">
        <f>IF(ISBLANK(G308),CONCATENATE(Kerinci!N309,RIGHT(Kerinci!O308,1)+1),Kerinci!O308)</f>
        <v>150977</v>
      </c>
      <c r="P309" s="30" t="e">
        <f>VLOOKUP(G309,dash_fungsional!$B$2:$E$28,4,FALSE)</f>
        <v>#N/A</v>
      </c>
      <c r="V309" s="30">
        <f>IF(ISNA(VLOOKUP(G309,mst_jabatanstruk!$B$2:$F$8,5,FALSE)),IF(H309="selaku KF",6,7),VLOOKUP(G309,mst_jabatanstruk!$B$2:$F$8,5,FALSE))</f>
        <v>7</v>
      </c>
      <c r="W309" s="30" t="e">
        <f>VLOOKUP(E309,mst_golongan!$B$2:$D$18,3,FALSE)</f>
        <v>#N/A</v>
      </c>
      <c r="X309" s="30" t="e">
        <f>VLOOKUP(I309,mst_pendidikan!$B$2:$F$11,5,FALSE)</f>
        <v>#N/A</v>
      </c>
    </row>
    <row r="310" spans="1:32" ht="17.100000000000001" hidden="1" customHeight="1" x14ac:dyDescent="0.2">
      <c r="A310" s="111"/>
      <c r="B310" s="44"/>
      <c r="C310" s="26"/>
      <c r="D310" s="26"/>
      <c r="E310" s="26"/>
      <c r="F310" s="39"/>
      <c r="G310" s="24" t="s">
        <v>1150</v>
      </c>
      <c r="H310" s="26" t="s">
        <v>1349</v>
      </c>
      <c r="I310" s="26"/>
      <c r="J310" s="26"/>
      <c r="K310" s="26"/>
      <c r="L310" s="29"/>
      <c r="M310" s="10">
        <v>1509</v>
      </c>
      <c r="N310" s="30">
        <f t="shared" si="473"/>
        <v>15097</v>
      </c>
      <c r="O310" s="30" t="str">
        <f>IF(ISBLANK(G309),CONCATENATE(Kerinci!N310,RIGHT(Kerinci!O309,1)+1),Kerinci!O309)</f>
        <v>150977</v>
      </c>
      <c r="P310" s="30" t="e">
        <f>VLOOKUP(G310,dash_fungsional!$B$2:$E$28,4,FALSE)</f>
        <v>#N/A</v>
      </c>
      <c r="V310" s="30">
        <f>IF(ISNA(VLOOKUP(G310,mst_jabatanstruk!$B$2:$F$8,5,FALSE)),IF(H310="selaku KF",6,7),VLOOKUP(G310,mst_jabatanstruk!$B$2:$F$8,5,FALSE))</f>
        <v>7</v>
      </c>
      <c r="W310" s="30" t="e">
        <f>VLOOKUP(E310,mst_golongan!$B$2:$D$18,3,FALSE)</f>
        <v>#N/A</v>
      </c>
      <c r="X310" s="30" t="e">
        <f>VLOOKUP(I310,mst_pendidikan!$B$2:$F$11,5,FALSE)</f>
        <v>#N/A</v>
      </c>
    </row>
    <row r="311" spans="1:32" ht="17.100000000000001" hidden="1" customHeight="1" x14ac:dyDescent="0.2">
      <c r="A311" s="111"/>
      <c r="B311" s="44"/>
      <c r="C311" s="26"/>
      <c r="D311" s="26"/>
      <c r="E311" s="26"/>
      <c r="F311" s="39"/>
      <c r="G311" s="28" t="s">
        <v>1151</v>
      </c>
      <c r="H311" s="26" t="s">
        <v>1349</v>
      </c>
      <c r="I311" s="26"/>
      <c r="J311" s="26"/>
      <c r="K311" s="26"/>
      <c r="L311" s="29"/>
      <c r="M311" s="10">
        <v>1509</v>
      </c>
      <c r="N311" s="30">
        <f t="shared" si="473"/>
        <v>15097</v>
      </c>
      <c r="O311" s="30" t="str">
        <f>IF(ISBLANK(G310),CONCATENATE(Kerinci!N311,RIGHT(Kerinci!O310,1)+1),Kerinci!O310)</f>
        <v>150977</v>
      </c>
      <c r="P311" s="30" t="e">
        <f>VLOOKUP(G311,dash_fungsional!$B$2:$E$28,4,FALSE)</f>
        <v>#N/A</v>
      </c>
      <c r="V311" s="30">
        <f>IF(ISNA(VLOOKUP(G311,mst_jabatanstruk!$B$2:$F$8,5,FALSE)),IF(H311="selaku KF",6,7),VLOOKUP(G311,mst_jabatanstruk!$B$2:$F$8,5,FALSE))</f>
        <v>7</v>
      </c>
      <c r="W311" s="30" t="e">
        <f>VLOOKUP(E311,mst_golongan!$B$2:$D$18,3,FALSE)</f>
        <v>#N/A</v>
      </c>
      <c r="X311" s="30" t="e">
        <f>VLOOKUP(I311,mst_pendidikan!$B$2:$F$11,5,FALSE)</f>
        <v>#N/A</v>
      </c>
    </row>
    <row r="312" spans="1:32" ht="17.100000000000001" hidden="1" customHeight="1" x14ac:dyDescent="0.2">
      <c r="A312" s="111"/>
      <c r="B312" s="85"/>
      <c r="C312" s="26"/>
      <c r="D312" s="26"/>
      <c r="E312" s="26"/>
      <c r="F312" s="39"/>
      <c r="G312" s="78" t="s">
        <v>1152</v>
      </c>
      <c r="H312" s="26" t="s">
        <v>1349</v>
      </c>
      <c r="I312" s="26"/>
      <c r="J312" s="26"/>
      <c r="K312" s="26"/>
      <c r="L312" s="29"/>
      <c r="M312" s="10">
        <v>1509</v>
      </c>
      <c r="N312" s="30">
        <f t="shared" si="473"/>
        <v>15097</v>
      </c>
      <c r="O312" s="30" t="str">
        <f>IF(ISBLANK(G311),CONCATENATE(Kerinci!N312,RIGHT(Kerinci!O311,1)+1),Kerinci!O311)</f>
        <v>150977</v>
      </c>
      <c r="P312" s="30" t="e">
        <f>VLOOKUP(G312,dash_fungsional!$B$2:$E$28,4,FALSE)</f>
        <v>#N/A</v>
      </c>
      <c r="V312" s="30">
        <f>IF(ISNA(VLOOKUP(G312,mst_jabatanstruk!$B$2:$F$8,5,FALSE)),IF(H312="selaku KF",6,7),VLOOKUP(G312,mst_jabatanstruk!$B$2:$F$8,5,FALSE))</f>
        <v>7</v>
      </c>
      <c r="W312" s="30" t="e">
        <f>VLOOKUP(E312,mst_golongan!$B$2:$D$18,3,FALSE)</f>
        <v>#N/A</v>
      </c>
      <c r="X312" s="30" t="e">
        <f>VLOOKUP(I312,mst_pendidikan!$B$2:$F$11,5,FALSE)</f>
        <v>#N/A</v>
      </c>
    </row>
    <row r="313" spans="1:32" ht="17.100000000000001" hidden="1" customHeight="1" x14ac:dyDescent="0.2">
      <c r="A313" s="78"/>
      <c r="B313" s="85"/>
      <c r="C313" s="39"/>
      <c r="D313" s="39"/>
      <c r="E313" s="39"/>
      <c r="F313" s="26"/>
      <c r="G313" s="28" t="s">
        <v>1153</v>
      </c>
      <c r="H313" s="26" t="s">
        <v>1349</v>
      </c>
      <c r="I313" s="78"/>
      <c r="J313" s="26"/>
      <c r="K313" s="78"/>
      <c r="L313" s="96"/>
      <c r="M313" s="10">
        <v>1509</v>
      </c>
      <c r="N313" s="30">
        <f t="shared" si="473"/>
        <v>15097</v>
      </c>
      <c r="O313" s="30" t="str">
        <f>IF(ISBLANK(G312),CONCATENATE(Kerinci!N313,RIGHT(Kerinci!O312,1)+1),Kerinci!O312)</f>
        <v>150977</v>
      </c>
      <c r="P313" s="30" t="e">
        <f>VLOOKUP(G313,dash_fungsional!$B$2:$E$28,4,FALSE)</f>
        <v>#N/A</v>
      </c>
      <c r="V313" s="30">
        <f>IF(ISNA(VLOOKUP(G313,mst_jabatanstruk!$B$2:$F$8,5,FALSE)),IF(H313="selaku KF",6,7),VLOOKUP(G313,mst_jabatanstruk!$B$2:$F$8,5,FALSE))</f>
        <v>7</v>
      </c>
      <c r="W313" s="30" t="e">
        <f>VLOOKUP(E313,mst_golongan!$B$2:$D$18,3,FALSE)</f>
        <v>#N/A</v>
      </c>
      <c r="X313" s="30" t="e">
        <f>VLOOKUP(I313,mst_pendidikan!$B$2:$F$11,5,FALSE)</f>
        <v>#N/A</v>
      </c>
    </row>
    <row r="314" spans="1:32" ht="17.100000000000001" hidden="1" customHeight="1" x14ac:dyDescent="0.2">
      <c r="A314" s="78"/>
      <c r="B314" s="85"/>
      <c r="C314" s="39"/>
      <c r="D314" s="39"/>
      <c r="E314" s="39"/>
      <c r="F314" s="26"/>
      <c r="G314" s="28" t="s">
        <v>1154</v>
      </c>
      <c r="H314" s="26" t="s">
        <v>1349</v>
      </c>
      <c r="I314" s="78"/>
      <c r="J314" s="26"/>
      <c r="K314" s="78"/>
      <c r="L314" s="96"/>
      <c r="M314" s="10">
        <v>1509</v>
      </c>
      <c r="N314" s="30">
        <f t="shared" si="473"/>
        <v>15097</v>
      </c>
      <c r="O314" s="30" t="str">
        <f>IF(ISBLANK(G313),CONCATENATE(Kerinci!N314,RIGHT(Kerinci!O313,1)+1),Kerinci!O313)</f>
        <v>150977</v>
      </c>
      <c r="P314" s="30" t="e">
        <f>VLOOKUP(G314,dash_fungsional!$B$2:$E$28,4,FALSE)</f>
        <v>#N/A</v>
      </c>
      <c r="V314" s="30">
        <f>IF(ISNA(VLOOKUP(G314,mst_jabatanstruk!$B$2:$F$8,5,FALSE)),IF(H314="selaku KF",6,7),VLOOKUP(G314,mst_jabatanstruk!$B$2:$F$8,5,FALSE))</f>
        <v>7</v>
      </c>
      <c r="W314" s="30" t="e">
        <f>VLOOKUP(E314,mst_golongan!$B$2:$D$18,3,FALSE)</f>
        <v>#N/A</v>
      </c>
      <c r="X314" s="30" t="e">
        <f>VLOOKUP(I314,mst_pendidikan!$B$2:$F$11,5,FALSE)</f>
        <v>#N/A</v>
      </c>
    </row>
    <row r="315" spans="1:32" ht="17.100000000000001" hidden="1" customHeight="1" x14ac:dyDescent="0.2">
      <c r="A315" s="78"/>
      <c r="B315" s="85"/>
      <c r="C315" s="39"/>
      <c r="D315" s="39"/>
      <c r="E315" s="39"/>
      <c r="F315" s="26"/>
      <c r="G315" s="28" t="s">
        <v>1155</v>
      </c>
      <c r="H315" s="26" t="s">
        <v>1349</v>
      </c>
      <c r="I315" s="78"/>
      <c r="J315" s="26"/>
      <c r="K315" s="78"/>
      <c r="L315" s="96"/>
      <c r="M315" s="10">
        <v>1509</v>
      </c>
      <c r="N315" s="30">
        <f t="shared" si="473"/>
        <v>15097</v>
      </c>
      <c r="O315" s="30" t="str">
        <f>IF(ISBLANK(G314),CONCATENATE(Kerinci!N315,RIGHT(Kerinci!O314,1)+1),Kerinci!O314)</f>
        <v>150977</v>
      </c>
      <c r="P315" s="30" t="e">
        <f>VLOOKUP(G315,dash_fungsional!$B$2:$E$28,4,FALSE)</f>
        <v>#N/A</v>
      </c>
      <c r="V315" s="30">
        <f>IF(ISNA(VLOOKUP(G315,mst_jabatanstruk!$B$2:$F$8,5,FALSE)),IF(H315="selaku KF",6,7),VLOOKUP(G315,mst_jabatanstruk!$B$2:$F$8,5,FALSE))</f>
        <v>7</v>
      </c>
      <c r="W315" s="30" t="e">
        <f>VLOOKUP(E315,mst_golongan!$B$2:$D$18,3,FALSE)</f>
        <v>#N/A</v>
      </c>
      <c r="X315" s="30" t="e">
        <f>VLOOKUP(I315,mst_pendidikan!$B$2:$F$11,5,FALSE)</f>
        <v>#N/A</v>
      </c>
    </row>
    <row r="316" spans="1:32" ht="17.100000000000001" hidden="1" customHeight="1" x14ac:dyDescent="0.2">
      <c r="A316" s="78"/>
      <c r="B316" s="85"/>
      <c r="C316" s="39"/>
      <c r="D316" s="39"/>
      <c r="E316" s="39"/>
      <c r="F316" s="26"/>
      <c r="G316" s="28" t="s">
        <v>1156</v>
      </c>
      <c r="H316" s="26" t="s">
        <v>1349</v>
      </c>
      <c r="I316" s="78"/>
      <c r="J316" s="26"/>
      <c r="K316" s="78"/>
      <c r="L316" s="96"/>
      <c r="M316" s="10">
        <v>1509</v>
      </c>
      <c r="N316" s="30">
        <f t="shared" si="473"/>
        <v>15097</v>
      </c>
      <c r="O316" s="30" t="str">
        <f>IF(ISBLANK(G315),CONCATENATE(Kerinci!N316,RIGHT(Kerinci!O315,1)+1),Kerinci!O315)</f>
        <v>150977</v>
      </c>
      <c r="P316" s="30" t="e">
        <f>VLOOKUP(G316,dash_fungsional!$B$2:$E$28,4,FALSE)</f>
        <v>#N/A</v>
      </c>
      <c r="V316" s="30">
        <f>IF(ISNA(VLOOKUP(G316,mst_jabatanstruk!$B$2:$F$8,5,FALSE)),IF(H316="selaku KF",6,7),VLOOKUP(G316,mst_jabatanstruk!$B$2:$F$8,5,FALSE))</f>
        <v>7</v>
      </c>
      <c r="W316" s="30" t="e">
        <f>VLOOKUP(E316,mst_golongan!$B$2:$D$18,3,FALSE)</f>
        <v>#N/A</v>
      </c>
      <c r="X316" s="30" t="e">
        <f>VLOOKUP(I316,mst_pendidikan!$B$2:$F$11,5,FALSE)</f>
        <v>#N/A</v>
      </c>
    </row>
    <row r="317" spans="1:32" ht="17.100000000000001" hidden="1" customHeight="1" x14ac:dyDescent="0.2">
      <c r="A317" s="78"/>
      <c r="B317" s="85"/>
      <c r="C317" s="39"/>
      <c r="D317" s="39"/>
      <c r="E317" s="39"/>
      <c r="F317" s="26"/>
      <c r="G317" s="28" t="s">
        <v>1157</v>
      </c>
      <c r="H317" s="26" t="s">
        <v>1349</v>
      </c>
      <c r="I317" s="78"/>
      <c r="J317" s="26"/>
      <c r="K317" s="78"/>
      <c r="L317" s="96"/>
      <c r="M317" s="10">
        <v>1509</v>
      </c>
      <c r="N317" s="30">
        <f t="shared" si="473"/>
        <v>15097</v>
      </c>
      <c r="O317" s="30" t="str">
        <f>IF(ISBLANK(G316),CONCATENATE(Kerinci!N317,RIGHT(Kerinci!O316,1)+1),Kerinci!O316)</f>
        <v>150977</v>
      </c>
      <c r="P317" s="30" t="e">
        <f>VLOOKUP(G317,dash_fungsional!$B$2:$E$28,4,FALSE)</f>
        <v>#N/A</v>
      </c>
      <c r="V317" s="30">
        <f>IF(ISNA(VLOOKUP(G317,mst_jabatanstruk!$B$2:$F$8,5,FALSE)),IF(H317="selaku KF",6,7),VLOOKUP(G317,mst_jabatanstruk!$B$2:$F$8,5,FALSE))</f>
        <v>7</v>
      </c>
      <c r="W317" s="30" t="e">
        <f>VLOOKUP(E317,mst_golongan!$B$2:$D$18,3,FALSE)</f>
        <v>#N/A</v>
      </c>
      <c r="X317" s="30" t="e">
        <f>VLOOKUP(I317,mst_pendidikan!$B$2:$F$11,5,FALSE)</f>
        <v>#N/A</v>
      </c>
    </row>
    <row r="318" spans="1:32" ht="17.100000000000001" hidden="1" customHeight="1" x14ac:dyDescent="0.2">
      <c r="A318" s="78"/>
      <c r="B318" s="85"/>
      <c r="C318" s="39"/>
      <c r="D318" s="39"/>
      <c r="E318" s="39"/>
      <c r="F318" s="26"/>
      <c r="G318" s="28" t="s">
        <v>1158</v>
      </c>
      <c r="H318" s="26" t="s">
        <v>1349</v>
      </c>
      <c r="I318" s="78"/>
      <c r="J318" s="26"/>
      <c r="K318" s="78"/>
      <c r="L318" s="96"/>
      <c r="M318" s="10">
        <v>1509</v>
      </c>
      <c r="N318" s="30">
        <f t="shared" si="473"/>
        <v>15097</v>
      </c>
      <c r="O318" s="30" t="str">
        <f>IF(ISBLANK(G317),CONCATENATE(Kerinci!N318,RIGHT(Kerinci!O317,1)+1),Kerinci!O317)</f>
        <v>150977</v>
      </c>
      <c r="P318" s="30" t="e">
        <f>VLOOKUP(G318,dash_fungsional!$B$2:$E$28,4,FALSE)</f>
        <v>#N/A</v>
      </c>
      <c r="V318" s="30">
        <f>IF(ISNA(VLOOKUP(G318,mst_jabatanstruk!$B$2:$F$8,5,FALSE)),IF(H318="selaku KF",6,7),VLOOKUP(G318,mst_jabatanstruk!$B$2:$F$8,5,FALSE))</f>
        <v>7</v>
      </c>
      <c r="W318" s="30" t="e">
        <f>VLOOKUP(E318,mst_golongan!$B$2:$D$18,3,FALSE)</f>
        <v>#N/A</v>
      </c>
      <c r="X318" s="30" t="e">
        <f>VLOOKUP(I318,mst_pendidikan!$B$2:$F$11,5,FALSE)</f>
        <v>#N/A</v>
      </c>
    </row>
    <row r="319" spans="1:32" ht="17.100000000000001" hidden="1" customHeight="1" x14ac:dyDescent="0.2">
      <c r="A319" s="78"/>
      <c r="B319" s="85"/>
      <c r="C319" s="39"/>
      <c r="D319" s="39"/>
      <c r="E319" s="39"/>
      <c r="F319" s="26"/>
      <c r="G319" s="28" t="s">
        <v>1159</v>
      </c>
      <c r="H319" s="26" t="s">
        <v>1349</v>
      </c>
      <c r="I319" s="78"/>
      <c r="J319" s="26"/>
      <c r="K319" s="78"/>
      <c r="L319" s="96"/>
      <c r="M319" s="10">
        <v>1509</v>
      </c>
      <c r="N319" s="30">
        <f t="shared" si="473"/>
        <v>15097</v>
      </c>
      <c r="O319" s="30" t="str">
        <f>IF(ISBLANK(G318),CONCATENATE(Kerinci!N319,RIGHT(Kerinci!O318,1)+1),Kerinci!O318)</f>
        <v>150977</v>
      </c>
      <c r="P319" s="30" t="e">
        <f>VLOOKUP(G319,dash_fungsional!$B$2:$E$28,4,FALSE)</f>
        <v>#N/A</v>
      </c>
      <c r="V319" s="30">
        <f>IF(ISNA(VLOOKUP(G319,mst_jabatanstruk!$B$2:$F$8,5,FALSE)),IF(H319="selaku KF",6,7),VLOOKUP(G319,mst_jabatanstruk!$B$2:$F$8,5,FALSE))</f>
        <v>7</v>
      </c>
      <c r="W319" s="30" t="e">
        <f>VLOOKUP(E319,mst_golongan!$B$2:$D$18,3,FALSE)</f>
        <v>#N/A</v>
      </c>
      <c r="X319" s="30" t="e">
        <f>VLOOKUP(I319,mst_pendidikan!$B$2:$F$11,5,FALSE)</f>
        <v>#N/A</v>
      </c>
    </row>
    <row r="320" spans="1:32" ht="17.100000000000001" hidden="1" customHeight="1" x14ac:dyDescent="0.2">
      <c r="A320" s="305" t="s">
        <v>287</v>
      </c>
      <c r="B320" s="306"/>
      <c r="C320" s="26"/>
      <c r="D320" s="26"/>
      <c r="E320" s="26"/>
      <c r="F320" s="39" t="s">
        <v>1371</v>
      </c>
      <c r="G320" s="28"/>
      <c r="H320" s="26" t="s">
        <v>1349</v>
      </c>
      <c r="I320" s="26"/>
      <c r="J320" s="26"/>
      <c r="K320" s="26"/>
      <c r="L320" s="29"/>
      <c r="N320" s="30" t="e">
        <f>IF(ISBLANK(#REF!),#REF!+1,#REF!)</f>
        <v>#REF!</v>
      </c>
      <c r="O320" s="30" t="e">
        <f>IF(ISBLANK(#REF!),CONCATENATE(Kerinci!N320,RIGHT(Kerinci!#REF!,1)+1),Kerinci!#REF!)</f>
        <v>#REF!</v>
      </c>
      <c r="P320" s="30" t="e">
        <f>VLOOKUP(G320,dash_fungsional!$B$2:$E$28,4,FALSE)</f>
        <v>#N/A</v>
      </c>
      <c r="V320" s="30">
        <f>IF(ISNA(VLOOKUP(G320,mst_jabatanstruk!$B$2:$F$8,5,FALSE)),IF(H320="selaku KF",6,7),VLOOKUP(G320,mst_jabatanstruk!$B$2:$F$8,5,FALSE))</f>
        <v>7</v>
      </c>
      <c r="W320" s="30" t="e">
        <f>VLOOKUP(E320,mst_golongan!$B$2:$D$18,3,FALSE)</f>
        <v>#N/A</v>
      </c>
      <c r="X320" s="30" t="e">
        <f>VLOOKUP(I320,mst_pendidikan!$B$2:$F$11,5,FALSE)</f>
        <v>#N/A</v>
      </c>
    </row>
    <row r="321" spans="1:32" ht="17.100000000000001" customHeight="1" x14ac:dyDescent="0.2">
      <c r="A321" s="84">
        <v>1</v>
      </c>
      <c r="B321" s="85" t="s">
        <v>1162</v>
      </c>
      <c r="C321" s="26">
        <v>340014504</v>
      </c>
      <c r="D321" s="26" t="s">
        <v>1163</v>
      </c>
      <c r="E321" s="26" t="s">
        <v>164</v>
      </c>
      <c r="F321" s="244" t="s">
        <v>1353</v>
      </c>
      <c r="G321" s="78" t="s">
        <v>329</v>
      </c>
      <c r="H321" s="26" t="s">
        <v>1349</v>
      </c>
      <c r="I321" s="26" t="s">
        <v>246</v>
      </c>
      <c r="J321" s="26">
        <v>2016</v>
      </c>
      <c r="K321" s="85" t="s">
        <v>330</v>
      </c>
      <c r="L321" s="29" t="s">
        <v>1585</v>
      </c>
      <c r="M321" s="10">
        <v>1571</v>
      </c>
      <c r="N321" s="30">
        <v>15710</v>
      </c>
      <c r="O321" s="30">
        <v>157100</v>
      </c>
      <c r="P321" s="30">
        <v>1</v>
      </c>
      <c r="V321" s="30">
        <f>IF(ISNA(VLOOKUP(G321,mst_jabatanstruk!$B$2:$F$8,5,FALSE)),IF(H321="selaku KF",6,7),VLOOKUP(G321,mst_jabatanstruk!$B$2:$F$8,5,FALSE))</f>
        <v>2</v>
      </c>
      <c r="W321" s="30">
        <f>VLOOKUP(E321,mst_golongan!$B$2:$D$18,3,FALSE)</f>
        <v>14</v>
      </c>
      <c r="X321" s="30">
        <f>VLOOKUP(I321,mst_pendidikan!$B$2:$F$11,5,FALSE)</f>
        <v>9</v>
      </c>
      <c r="Y321" s="30">
        <f t="shared" ref="Y321:Y323" si="498">YEAR(F321)</f>
        <v>2017</v>
      </c>
      <c r="Z321" s="30">
        <f t="shared" ref="Z321:Z323" si="499">MONTH(F321)</f>
        <v>10</v>
      </c>
      <c r="AA321" s="30">
        <f t="shared" ref="AA321:AA323" si="500">DAY(F321)</f>
        <v>1</v>
      </c>
      <c r="AB321" s="30" t="str">
        <f t="shared" ref="AB321:AB323" si="501">CONCATENATE(Y321,"-",Z321,"-",AA321)</f>
        <v>2017-10-1</v>
      </c>
      <c r="AC321" s="30">
        <f t="shared" ref="AC321:AC323" si="502">YEAR(L321)</f>
        <v>1966</v>
      </c>
      <c r="AD321" s="30">
        <f t="shared" ref="AD321:AD323" si="503">MONTH(L321)</f>
        <v>1</v>
      </c>
      <c r="AE321" s="30">
        <f t="shared" ref="AE321:AE323" si="504">DAY(L321)</f>
        <v>14</v>
      </c>
      <c r="AF321" s="30" t="str">
        <f t="shared" ref="AF321:AF323" si="505">CONCATENATE(AC321,"-",AD321,"-",AE321)</f>
        <v>1966-1-14</v>
      </c>
    </row>
    <row r="322" spans="1:32" ht="17.100000000000001" customHeight="1" x14ac:dyDescent="0.2">
      <c r="A322" s="31">
        <v>2</v>
      </c>
      <c r="B322" s="82" t="s">
        <v>1165</v>
      </c>
      <c r="C322" s="245">
        <v>340012010</v>
      </c>
      <c r="D322" s="33" t="s">
        <v>1166</v>
      </c>
      <c r="E322" s="34" t="s">
        <v>164</v>
      </c>
      <c r="F322" s="34" t="s">
        <v>1358</v>
      </c>
      <c r="G322" s="242" t="s">
        <v>170</v>
      </c>
      <c r="H322" s="26" t="s">
        <v>1349</v>
      </c>
      <c r="I322" s="33" t="s">
        <v>246</v>
      </c>
      <c r="J322" s="33">
        <v>2003</v>
      </c>
      <c r="K322" s="33" t="s">
        <v>344</v>
      </c>
      <c r="L322" s="35" t="s">
        <v>1586</v>
      </c>
      <c r="M322" s="10">
        <v>1571</v>
      </c>
      <c r="N322" s="30">
        <f t="shared" ref="N322:N323" si="506">IF(ISBLANK(G321),N321+1,N321)</f>
        <v>15710</v>
      </c>
      <c r="O322" s="30">
        <f>IF(ISBLANK(G321),CONCATENATE(Kerinci!N322,RIGHT(Kerinci!O321,1)+1),Kerinci!O321)</f>
        <v>157100</v>
      </c>
      <c r="P322" s="30">
        <f>VLOOKUP(G322,dash_fungsional!$B$2:$E$28,4,FALSE)</f>
        <v>8</v>
      </c>
      <c r="V322" s="30">
        <f>IF(ISNA(VLOOKUP(G322,mst_jabatanstruk!$B$2:$F$8,5,FALSE)),IF(H322="selaku KF",6,7),VLOOKUP(G322,mst_jabatanstruk!$B$2:$F$8,5,FALSE))</f>
        <v>7</v>
      </c>
      <c r="W322" s="30">
        <f>VLOOKUP(E322,mst_golongan!$B$2:$D$18,3,FALSE)</f>
        <v>14</v>
      </c>
      <c r="X322" s="30">
        <f>VLOOKUP(I322,mst_pendidikan!$B$2:$F$11,5,FALSE)</f>
        <v>9</v>
      </c>
      <c r="Y322" s="30">
        <f t="shared" si="498"/>
        <v>2013</v>
      </c>
      <c r="Z322" s="30">
        <f t="shared" si="499"/>
        <v>10</v>
      </c>
      <c r="AA322" s="30">
        <f t="shared" si="500"/>
        <v>1</v>
      </c>
      <c r="AB322" s="30" t="str">
        <f t="shared" si="501"/>
        <v>2013-10-1</v>
      </c>
      <c r="AC322" s="30">
        <f t="shared" si="502"/>
        <v>1966</v>
      </c>
      <c r="AD322" s="30">
        <f t="shared" si="503"/>
        <v>10</v>
      </c>
      <c r="AE322" s="30">
        <f t="shared" si="504"/>
        <v>25</v>
      </c>
      <c r="AF322" s="30" t="str">
        <f t="shared" si="505"/>
        <v>1966-10-25</v>
      </c>
    </row>
    <row r="323" spans="1:32" ht="17.100000000000001" customHeight="1" x14ac:dyDescent="0.2">
      <c r="A323" s="84">
        <v>3</v>
      </c>
      <c r="B323" s="78" t="s">
        <v>1168</v>
      </c>
      <c r="C323" s="26">
        <v>340015539</v>
      </c>
      <c r="D323" s="26" t="s">
        <v>1169</v>
      </c>
      <c r="E323" s="26" t="s">
        <v>168</v>
      </c>
      <c r="F323" s="27"/>
      <c r="G323" s="242" t="s">
        <v>178</v>
      </c>
      <c r="H323" s="26" t="s">
        <v>1349</v>
      </c>
      <c r="I323" s="26" t="s">
        <v>248</v>
      </c>
      <c r="J323" s="26">
        <v>2003</v>
      </c>
      <c r="K323" s="26" t="s">
        <v>344</v>
      </c>
      <c r="L323" s="29" t="s">
        <v>1587</v>
      </c>
      <c r="M323" s="10">
        <v>1571</v>
      </c>
      <c r="N323" s="30">
        <f t="shared" si="506"/>
        <v>15710</v>
      </c>
      <c r="O323" s="30">
        <f>IF(ISBLANK(G322),CONCATENATE(Kerinci!N323,RIGHT(Kerinci!O322,1)+1),Kerinci!O322)</f>
        <v>157100</v>
      </c>
      <c r="P323" s="30">
        <f>VLOOKUP(G323,dash_fungsional!$B$2:$E$28,4,FALSE)</f>
        <v>7</v>
      </c>
      <c r="V323" s="30">
        <f>IF(ISNA(VLOOKUP(G323,mst_jabatanstruk!$B$2:$F$8,5,FALSE)),IF(H323="selaku KF",6,7),VLOOKUP(G323,mst_jabatanstruk!$B$2:$F$8,5,FALSE))</f>
        <v>7</v>
      </c>
      <c r="W323" s="30">
        <f>VLOOKUP(E323,mst_golongan!$B$2:$D$18,3,FALSE)</f>
        <v>12</v>
      </c>
      <c r="X323" s="30">
        <f>VLOOKUP(I323,mst_pendidikan!$B$2:$F$11,5,FALSE)</f>
        <v>7</v>
      </c>
      <c r="Y323" s="30">
        <f t="shared" si="498"/>
        <v>1900</v>
      </c>
      <c r="Z323" s="30">
        <f t="shared" si="499"/>
        <v>1</v>
      </c>
      <c r="AA323" s="30">
        <f t="shared" si="500"/>
        <v>0</v>
      </c>
      <c r="AB323" s="30" t="str">
        <f t="shared" si="501"/>
        <v>1900-1-0</v>
      </c>
      <c r="AC323" s="30">
        <f t="shared" si="502"/>
        <v>1976</v>
      </c>
      <c r="AD323" s="30">
        <f t="shared" si="503"/>
        <v>3</v>
      </c>
      <c r="AE323" s="30">
        <f t="shared" si="504"/>
        <v>18</v>
      </c>
      <c r="AF323" s="30" t="str">
        <f t="shared" si="505"/>
        <v>1976-3-18</v>
      </c>
    </row>
    <row r="324" spans="1:32" ht="17.100000000000001" hidden="1" customHeight="1" x14ac:dyDescent="0.2">
      <c r="A324" s="305" t="s">
        <v>331</v>
      </c>
      <c r="B324" s="306"/>
      <c r="C324" s="26"/>
      <c r="D324" s="26"/>
      <c r="E324" s="26"/>
      <c r="F324" s="39" t="s">
        <v>1361</v>
      </c>
      <c r="G324" s="28"/>
      <c r="H324" s="26" t="s">
        <v>1349</v>
      </c>
      <c r="I324" s="26"/>
      <c r="J324" s="26"/>
      <c r="K324" s="26"/>
      <c r="L324" s="29"/>
      <c r="M324" s="10">
        <v>1571</v>
      </c>
      <c r="N324" s="30">
        <f t="shared" si="473"/>
        <v>15710</v>
      </c>
      <c r="O324" s="30">
        <f>IF(ISBLANK(G323),CONCATENATE(Kerinci!N324,RIGHT(Kerinci!O323,1)+1),Kerinci!O323)</f>
        <v>157100</v>
      </c>
      <c r="P324" s="30" t="e">
        <f>VLOOKUP(G324,dash_fungsional!$B$2:$E$28,4,FALSE)</f>
        <v>#N/A</v>
      </c>
      <c r="V324" s="30">
        <f>IF(ISNA(VLOOKUP(G324,mst_jabatanstruk!$B$2:$F$8,5,FALSE)),IF(H324="selaku KF",6,7),VLOOKUP(G324,mst_jabatanstruk!$B$2:$F$8,5,FALSE))</f>
        <v>7</v>
      </c>
      <c r="W324" s="30" t="e">
        <f>VLOOKUP(E324,mst_golongan!$B$2:$D$18,3,FALSE)</f>
        <v>#N/A</v>
      </c>
      <c r="X324" s="30" t="e">
        <f>VLOOKUP(I324,mst_pendidikan!$B$2:$F$11,5,FALSE)</f>
        <v>#N/A</v>
      </c>
    </row>
    <row r="325" spans="1:32" ht="17.100000000000001" customHeight="1" x14ac:dyDescent="0.2">
      <c r="A325" s="26">
        <v>4</v>
      </c>
      <c r="B325" s="78" t="s">
        <v>1171</v>
      </c>
      <c r="C325" s="246">
        <v>340053549</v>
      </c>
      <c r="D325" s="26" t="s">
        <v>1172</v>
      </c>
      <c r="E325" s="26" t="s">
        <v>168</v>
      </c>
      <c r="F325" s="27" t="s">
        <v>1372</v>
      </c>
      <c r="G325" s="78" t="s">
        <v>335</v>
      </c>
      <c r="H325" s="26" t="s">
        <v>1349</v>
      </c>
      <c r="I325" s="26" t="s">
        <v>249</v>
      </c>
      <c r="J325" s="79" t="s">
        <v>247</v>
      </c>
      <c r="K325" s="26" t="s">
        <v>330</v>
      </c>
      <c r="L325" s="86" t="s">
        <v>1588</v>
      </c>
      <c r="M325" s="10">
        <v>1571</v>
      </c>
      <c r="N325" s="30">
        <f t="shared" si="473"/>
        <v>15711</v>
      </c>
      <c r="O325" s="30" t="str">
        <f>IF(ISBLANK(G324),CONCATENATE(Kerinci!N325,RIGHT(Kerinci!O324,1)+1),Kerinci!O324)</f>
        <v>157111</v>
      </c>
      <c r="P325" s="30">
        <v>1</v>
      </c>
      <c r="V325" s="30">
        <f>IF(ISNA(VLOOKUP(G325,mst_jabatanstruk!$B$2:$F$8,5,FALSE)),IF(H325="selaku KF",6,7),VLOOKUP(G325,mst_jabatanstruk!$B$2:$F$8,5,FALSE))</f>
        <v>4</v>
      </c>
      <c r="W325" s="30">
        <f>VLOOKUP(E325,mst_golongan!$B$2:$D$18,3,FALSE)</f>
        <v>12</v>
      </c>
      <c r="X325" s="30">
        <f>VLOOKUP(I325,mst_pendidikan!$B$2:$F$11,5,FALSE)</f>
        <v>8</v>
      </c>
      <c r="Y325" s="30">
        <f t="shared" ref="Y325:Y327" si="507">YEAR(F325)</f>
        <v>2012</v>
      </c>
      <c r="Z325" s="30">
        <f t="shared" ref="Z325:Z327" si="508">MONTH(F325)</f>
        <v>4</v>
      </c>
      <c r="AA325" s="30">
        <f t="shared" ref="AA325:AA327" si="509">DAY(F325)</f>
        <v>1</v>
      </c>
      <c r="AB325" s="30" t="str">
        <f t="shared" ref="AB325:AB327" si="510">CONCATENATE(Y325,"-",Z325,"-",AA325)</f>
        <v>2012-4-1</v>
      </c>
      <c r="AC325" s="30">
        <f t="shared" ref="AC325:AC327" si="511">YEAR(L325)</f>
        <v>1987</v>
      </c>
      <c r="AD325" s="30">
        <f t="shared" ref="AD325:AD327" si="512">MONTH(L325)</f>
        <v>4</v>
      </c>
      <c r="AE325" s="30">
        <f t="shared" ref="AE325:AE327" si="513">DAY(L325)</f>
        <v>9</v>
      </c>
      <c r="AF325" s="30" t="str">
        <f t="shared" ref="AF325:AF327" si="514">CONCATENATE(AC325,"-",AD325,"-",AE325)</f>
        <v>1987-4-9</v>
      </c>
    </row>
    <row r="326" spans="1:32" ht="17.100000000000001" customHeight="1" x14ac:dyDescent="0.2">
      <c r="A326" s="84">
        <v>5</v>
      </c>
      <c r="B326" s="24" t="s">
        <v>1174</v>
      </c>
      <c r="C326" s="79" t="s">
        <v>1175</v>
      </c>
      <c r="D326" s="26" t="s">
        <v>1176</v>
      </c>
      <c r="E326" s="26" t="s">
        <v>165</v>
      </c>
      <c r="F326" s="27" t="s">
        <v>1357</v>
      </c>
      <c r="G326" s="232" t="s">
        <v>627</v>
      </c>
      <c r="H326" s="26" t="s">
        <v>627</v>
      </c>
      <c r="I326" s="39" t="s">
        <v>251</v>
      </c>
      <c r="J326" s="39" t="s">
        <v>1177</v>
      </c>
      <c r="K326" s="39" t="s">
        <v>344</v>
      </c>
      <c r="L326" s="29" t="s">
        <v>1589</v>
      </c>
      <c r="M326" s="10">
        <v>1571</v>
      </c>
      <c r="N326" s="30">
        <f t="shared" si="473"/>
        <v>15711</v>
      </c>
      <c r="O326" s="30" t="str">
        <f>IF(ISBLANK(G325),CONCATENATE(Kerinci!N326,RIGHT(Kerinci!O325,1)+1),Kerinci!O325)</f>
        <v>157111</v>
      </c>
      <c r="P326" s="30">
        <v>29</v>
      </c>
      <c r="V326" s="30">
        <f>IF(ISNA(VLOOKUP(G326,mst_jabatanstruk!$B$2:$F$8,5,FALSE)),IF(H326="selaku KF",6,7),VLOOKUP(G326,mst_jabatanstruk!$B$2:$F$8,5,FALSE))</f>
        <v>7</v>
      </c>
      <c r="W326" s="30">
        <f>VLOOKUP(E326,mst_golongan!$B$2:$D$18,3,FALSE)</f>
        <v>10</v>
      </c>
      <c r="X326" s="30">
        <f>VLOOKUP(I326,mst_pendidikan!$B$2:$F$11,5,FALSE)</f>
        <v>3</v>
      </c>
      <c r="Y326" s="30">
        <f t="shared" si="507"/>
        <v>2022</v>
      </c>
      <c r="Z326" s="30">
        <f t="shared" si="508"/>
        <v>1</v>
      </c>
      <c r="AA326" s="30">
        <f t="shared" si="509"/>
        <v>1</v>
      </c>
      <c r="AB326" s="30" t="str">
        <f t="shared" si="510"/>
        <v>2022-1-1</v>
      </c>
      <c r="AC326" s="30">
        <f t="shared" si="511"/>
        <v>1969</v>
      </c>
      <c r="AD326" s="30">
        <f t="shared" si="512"/>
        <v>3</v>
      </c>
      <c r="AE326" s="30">
        <f t="shared" si="513"/>
        <v>2</v>
      </c>
      <c r="AF326" s="30" t="str">
        <f t="shared" si="514"/>
        <v>1969-3-2</v>
      </c>
    </row>
    <row r="327" spans="1:32" ht="17.100000000000001" customHeight="1" x14ac:dyDescent="0.2">
      <c r="A327" s="84">
        <v>6</v>
      </c>
      <c r="B327" s="24" t="s">
        <v>1179</v>
      </c>
      <c r="C327" s="79">
        <v>340061116</v>
      </c>
      <c r="D327" s="79" t="s">
        <v>1180</v>
      </c>
      <c r="E327" s="26" t="s">
        <v>169</v>
      </c>
      <c r="F327" s="27"/>
      <c r="G327" s="44" t="s">
        <v>172</v>
      </c>
      <c r="H327" s="26" t="s">
        <v>1349</v>
      </c>
      <c r="I327" s="39" t="s">
        <v>255</v>
      </c>
      <c r="J327" s="39" t="s">
        <v>258</v>
      </c>
      <c r="K327" s="39" t="s">
        <v>344</v>
      </c>
      <c r="L327" s="86" t="s">
        <v>1590</v>
      </c>
      <c r="M327" s="10">
        <v>1571</v>
      </c>
      <c r="N327" s="30">
        <f t="shared" si="473"/>
        <v>15711</v>
      </c>
      <c r="O327" s="30" t="str">
        <f>IF(ISBLANK(G326),CONCATENATE(Kerinci!N327,RIGHT(Kerinci!O326,1)+1),Kerinci!O326)</f>
        <v>157111</v>
      </c>
      <c r="P327" s="30">
        <f>VLOOKUP(G327,dash_fungsional!$B$2:$E$28,4,FALSE)</f>
        <v>19</v>
      </c>
      <c r="V327" s="30">
        <f>IF(ISNA(VLOOKUP(G327,mst_jabatanstruk!$B$2:$F$8,5,FALSE)),IF(H327="selaku KF",6,7),VLOOKUP(G327,mst_jabatanstruk!$B$2:$F$8,5,FALSE))</f>
        <v>7</v>
      </c>
      <c r="W327" s="30">
        <f>VLOOKUP(E327,mst_golongan!$B$2:$D$18,3,FALSE)</f>
        <v>7</v>
      </c>
      <c r="X327" s="30">
        <f>VLOOKUP(I327,mst_pendidikan!$B$2:$F$11,5,FALSE)</f>
        <v>6</v>
      </c>
      <c r="Y327" s="30">
        <f t="shared" si="507"/>
        <v>1900</v>
      </c>
      <c r="Z327" s="30">
        <f t="shared" si="508"/>
        <v>1</v>
      </c>
      <c r="AA327" s="30">
        <f t="shared" si="509"/>
        <v>0</v>
      </c>
      <c r="AB327" s="30" t="str">
        <f t="shared" si="510"/>
        <v>1900-1-0</v>
      </c>
      <c r="AC327" s="30">
        <f t="shared" si="511"/>
        <v>2000</v>
      </c>
      <c r="AD327" s="30">
        <f t="shared" si="512"/>
        <v>8</v>
      </c>
      <c r="AE327" s="30">
        <f t="shared" si="513"/>
        <v>6</v>
      </c>
      <c r="AF327" s="30" t="str">
        <f t="shared" si="514"/>
        <v>2000-8-6</v>
      </c>
    </row>
    <row r="328" spans="1:32" ht="17.100000000000001" hidden="1" customHeight="1" x14ac:dyDescent="0.2">
      <c r="A328" s="305" t="s">
        <v>282</v>
      </c>
      <c r="B328" s="306"/>
      <c r="C328" s="26"/>
      <c r="D328" s="26"/>
      <c r="E328" s="26"/>
      <c r="F328" s="39" t="s">
        <v>1354</v>
      </c>
      <c r="G328" s="28"/>
      <c r="H328" s="26" t="s">
        <v>1349</v>
      </c>
      <c r="I328" s="26"/>
      <c r="J328" s="26"/>
      <c r="K328" s="26"/>
      <c r="L328" s="29"/>
      <c r="M328" s="10">
        <v>1571</v>
      </c>
      <c r="N328" s="30">
        <f t="shared" si="473"/>
        <v>15711</v>
      </c>
      <c r="O328" s="30" t="str">
        <f>IF(ISBLANK(G327),CONCATENATE(Kerinci!N328,RIGHT(Kerinci!O327,1)+1),Kerinci!O327)</f>
        <v>157111</v>
      </c>
      <c r="P328" s="30" t="e">
        <f>VLOOKUP(G328,dash_fungsional!$B$2:$E$28,4,FALSE)</f>
        <v>#N/A</v>
      </c>
      <c r="V328" s="30">
        <f>IF(ISNA(VLOOKUP(G328,mst_jabatanstruk!$B$2:$F$8,5,FALSE)),IF(H328="selaku KF",6,7),VLOOKUP(G328,mst_jabatanstruk!$B$2:$F$8,5,FALSE))</f>
        <v>7</v>
      </c>
      <c r="W328" s="30" t="e">
        <f>VLOOKUP(E328,mst_golongan!$B$2:$D$18,3,FALSE)</f>
        <v>#N/A</v>
      </c>
      <c r="X328" s="30" t="e">
        <f>VLOOKUP(I328,mst_pendidikan!$B$2:$F$11,5,FALSE)</f>
        <v>#N/A</v>
      </c>
    </row>
    <row r="329" spans="1:32" ht="17.100000000000001" customHeight="1" x14ac:dyDescent="0.2">
      <c r="A329" s="26">
        <v>7</v>
      </c>
      <c r="B329" s="85" t="s">
        <v>1182</v>
      </c>
      <c r="C329" s="26">
        <v>340057209</v>
      </c>
      <c r="D329" s="26" t="s">
        <v>1183</v>
      </c>
      <c r="E329" s="26" t="s">
        <v>165</v>
      </c>
      <c r="F329" s="39" t="s">
        <v>1357</v>
      </c>
      <c r="G329" s="43" t="s">
        <v>179</v>
      </c>
      <c r="H329" s="26" t="s">
        <v>1349</v>
      </c>
      <c r="I329" s="26" t="s">
        <v>248</v>
      </c>
      <c r="J329" s="26">
        <v>2014</v>
      </c>
      <c r="K329" s="26" t="s">
        <v>344</v>
      </c>
      <c r="L329" s="29" t="s">
        <v>1591</v>
      </c>
      <c r="M329" s="10">
        <v>1571</v>
      </c>
      <c r="N329" s="30">
        <f t="shared" si="473"/>
        <v>15712</v>
      </c>
      <c r="O329" s="30" t="str">
        <f>IF(ISBLANK(G328),CONCATENATE(Kerinci!N329,RIGHT(Kerinci!O328,1)+1),Kerinci!O328)</f>
        <v>157122</v>
      </c>
      <c r="P329" s="30">
        <f>VLOOKUP(G329,dash_fungsional!$B$2:$E$28,4,FALSE)</f>
        <v>6</v>
      </c>
      <c r="V329" s="30">
        <f>IF(ISNA(VLOOKUP(G329,mst_jabatanstruk!$B$2:$F$8,5,FALSE)),IF(H329="selaku KF",6,7),VLOOKUP(G329,mst_jabatanstruk!$B$2:$F$8,5,FALSE))</f>
        <v>7</v>
      </c>
      <c r="W329" s="30">
        <f>VLOOKUP(E329,mst_golongan!$B$2:$D$18,3,FALSE)</f>
        <v>10</v>
      </c>
      <c r="X329" s="30">
        <f>VLOOKUP(I329,mst_pendidikan!$B$2:$F$11,5,FALSE)</f>
        <v>7</v>
      </c>
      <c r="Y329" s="30">
        <f t="shared" ref="Y329:Y330" si="515">YEAR(F329)</f>
        <v>2022</v>
      </c>
      <c r="Z329" s="30">
        <f t="shared" ref="Z329:Z330" si="516">MONTH(F329)</f>
        <v>1</v>
      </c>
      <c r="AA329" s="30">
        <f t="shared" ref="AA329:AA330" si="517">DAY(F329)</f>
        <v>1</v>
      </c>
      <c r="AB329" s="30" t="str">
        <f t="shared" ref="AB329:AB330" si="518">CONCATENATE(Y329,"-",Z329,"-",AA329)</f>
        <v>2022-1-1</v>
      </c>
      <c r="AC329" s="30">
        <f t="shared" ref="AC329:AC330" si="519">YEAR(L329)</f>
        <v>1993</v>
      </c>
      <c r="AD329" s="30">
        <f t="shared" ref="AD329:AD330" si="520">MONTH(L329)</f>
        <v>11</v>
      </c>
      <c r="AE329" s="30">
        <f t="shared" ref="AE329:AE330" si="521">DAY(L329)</f>
        <v>9</v>
      </c>
      <c r="AF329" s="30" t="str">
        <f t="shared" ref="AF329:AF330" si="522">CONCATENATE(AC329,"-",AD329,"-",AE329)</f>
        <v>1993-11-9</v>
      </c>
    </row>
    <row r="330" spans="1:32" ht="17.100000000000001" customHeight="1" x14ac:dyDescent="0.2">
      <c r="A330" s="23">
        <v>8</v>
      </c>
      <c r="B330" s="24" t="s">
        <v>1185</v>
      </c>
      <c r="C330" s="25">
        <v>340060543</v>
      </c>
      <c r="D330" s="79" t="s">
        <v>1186</v>
      </c>
      <c r="E330" s="26" t="s">
        <v>166</v>
      </c>
      <c r="F330" s="27"/>
      <c r="G330" s="56" t="s">
        <v>172</v>
      </c>
      <c r="H330" s="26" t="s">
        <v>1349</v>
      </c>
      <c r="I330" s="26" t="s">
        <v>248</v>
      </c>
      <c r="J330" s="26">
        <v>2021</v>
      </c>
      <c r="K330" s="26" t="s">
        <v>344</v>
      </c>
      <c r="L330" s="86" t="s">
        <v>1592</v>
      </c>
      <c r="M330" s="10">
        <v>1571</v>
      </c>
      <c r="N330" s="30">
        <f t="shared" si="473"/>
        <v>15712</v>
      </c>
      <c r="O330" s="30" t="str">
        <f>IF(ISBLANK(G329),CONCATENATE(Kerinci!N330,RIGHT(Kerinci!O329,1)+1),Kerinci!O329)</f>
        <v>157122</v>
      </c>
      <c r="P330" s="30">
        <f>VLOOKUP(G330,dash_fungsional!$B$2:$E$28,4,FALSE)</f>
        <v>19</v>
      </c>
      <c r="V330" s="30">
        <f>IF(ISNA(VLOOKUP(G330,mst_jabatanstruk!$B$2:$F$8,5,FALSE)),IF(H330="selaku KF",6,7),VLOOKUP(G330,mst_jabatanstruk!$B$2:$F$8,5,FALSE))</f>
        <v>7</v>
      </c>
      <c r="W330" s="30">
        <f>VLOOKUP(E330,mst_golongan!$B$2:$D$18,3,FALSE)</f>
        <v>9</v>
      </c>
      <c r="X330" s="30">
        <f>VLOOKUP(I330,mst_pendidikan!$B$2:$F$11,5,FALSE)</f>
        <v>7</v>
      </c>
      <c r="Y330" s="30">
        <f t="shared" si="515"/>
        <v>1900</v>
      </c>
      <c r="Z330" s="30">
        <f t="shared" si="516"/>
        <v>1</v>
      </c>
      <c r="AA330" s="30">
        <f t="shared" si="517"/>
        <v>0</v>
      </c>
      <c r="AB330" s="30" t="str">
        <f t="shared" si="518"/>
        <v>1900-1-0</v>
      </c>
      <c r="AC330" s="30">
        <f t="shared" si="519"/>
        <v>1999</v>
      </c>
      <c r="AD330" s="30">
        <f t="shared" si="520"/>
        <v>8</v>
      </c>
      <c r="AE330" s="30">
        <f t="shared" si="521"/>
        <v>24</v>
      </c>
      <c r="AF330" s="30" t="str">
        <f t="shared" si="522"/>
        <v>1999-8-24</v>
      </c>
    </row>
    <row r="331" spans="1:32" ht="17.100000000000001" hidden="1" customHeight="1" x14ac:dyDescent="0.2">
      <c r="A331" s="305" t="s">
        <v>283</v>
      </c>
      <c r="B331" s="306"/>
      <c r="C331" s="26"/>
      <c r="D331" s="26"/>
      <c r="E331" s="26"/>
      <c r="F331" s="39" t="s">
        <v>1363</v>
      </c>
      <c r="G331" s="28"/>
      <c r="H331" s="26" t="s">
        <v>1349</v>
      </c>
      <c r="I331" s="26"/>
      <c r="J331" s="26"/>
      <c r="K331" s="26"/>
      <c r="L331" s="29"/>
      <c r="M331" s="10">
        <v>1571</v>
      </c>
      <c r="N331" s="30">
        <f t="shared" si="473"/>
        <v>15712</v>
      </c>
      <c r="O331" s="30" t="str">
        <f>IF(ISBLANK(G330),CONCATENATE(Kerinci!N331,RIGHT(Kerinci!O330,1)+1),Kerinci!O330)</f>
        <v>157122</v>
      </c>
      <c r="P331" s="30" t="e">
        <f>VLOOKUP(G331,dash_fungsional!$B$2:$E$28,4,FALSE)</f>
        <v>#N/A</v>
      </c>
      <c r="V331" s="30">
        <f>IF(ISNA(VLOOKUP(G331,mst_jabatanstruk!$B$2:$F$8,5,FALSE)),IF(H331="selaku KF",6,7),VLOOKUP(G331,mst_jabatanstruk!$B$2:$F$8,5,FALSE))</f>
        <v>7</v>
      </c>
      <c r="W331" s="30" t="e">
        <f>VLOOKUP(E331,mst_golongan!$B$2:$D$18,3,FALSE)</f>
        <v>#N/A</v>
      </c>
      <c r="X331" s="30" t="e">
        <f>VLOOKUP(I331,mst_pendidikan!$B$2:$F$11,5,FALSE)</f>
        <v>#N/A</v>
      </c>
    </row>
    <row r="332" spans="1:32" ht="17.100000000000001" customHeight="1" x14ac:dyDescent="0.2">
      <c r="A332" s="84">
        <v>9</v>
      </c>
      <c r="B332" s="78" t="s">
        <v>1188</v>
      </c>
      <c r="C332" s="79" t="s">
        <v>1189</v>
      </c>
      <c r="D332" s="26" t="s">
        <v>1190</v>
      </c>
      <c r="E332" s="26" t="s">
        <v>165</v>
      </c>
      <c r="F332" s="39" t="s">
        <v>1364</v>
      </c>
      <c r="G332" s="242" t="s">
        <v>179</v>
      </c>
      <c r="H332" s="26" t="s">
        <v>1349</v>
      </c>
      <c r="I332" s="26" t="s">
        <v>248</v>
      </c>
      <c r="J332" s="26">
        <v>2015</v>
      </c>
      <c r="K332" s="26" t="s">
        <v>344</v>
      </c>
      <c r="L332" s="29" t="s">
        <v>1593</v>
      </c>
      <c r="M332" s="10">
        <v>1571</v>
      </c>
      <c r="N332" s="30">
        <f t="shared" si="473"/>
        <v>15713</v>
      </c>
      <c r="O332" s="30" t="str">
        <f>IF(ISBLANK(G331),CONCATENATE(Kerinci!N332,RIGHT(Kerinci!O331,1)+1),Kerinci!O331)</f>
        <v>157133</v>
      </c>
      <c r="P332" s="30">
        <f>VLOOKUP(G332,dash_fungsional!$B$2:$E$28,4,FALSE)</f>
        <v>6</v>
      </c>
      <c r="V332" s="30">
        <f>IF(ISNA(VLOOKUP(G332,mst_jabatanstruk!$B$2:$F$8,5,FALSE)),IF(H332="selaku KF",6,7),VLOOKUP(G332,mst_jabatanstruk!$B$2:$F$8,5,FALSE))</f>
        <v>7</v>
      </c>
      <c r="W332" s="30">
        <f>VLOOKUP(E332,mst_golongan!$B$2:$D$18,3,FALSE)</f>
        <v>10</v>
      </c>
      <c r="X332" s="30">
        <f>VLOOKUP(I332,mst_pendidikan!$B$2:$F$11,5,FALSE)</f>
        <v>7</v>
      </c>
      <c r="Y332" s="30">
        <f t="shared" ref="Y332:Y336" si="523">YEAR(F332)</f>
        <v>2022</v>
      </c>
      <c r="Z332" s="30">
        <f t="shared" ref="Z332:Z336" si="524">MONTH(F332)</f>
        <v>4</v>
      </c>
      <c r="AA332" s="30">
        <f t="shared" ref="AA332:AA336" si="525">DAY(F332)</f>
        <v>1</v>
      </c>
      <c r="AB332" s="30" t="str">
        <f t="shared" ref="AB332:AB336" si="526">CONCATENATE(Y332,"-",Z332,"-",AA332)</f>
        <v>2022-4-1</v>
      </c>
      <c r="AC332" s="30">
        <f t="shared" ref="AC332:AC336" si="527">YEAR(L332)</f>
        <v>1994</v>
      </c>
      <c r="AD332" s="30">
        <f t="shared" ref="AD332:AD336" si="528">MONTH(L332)</f>
        <v>12</v>
      </c>
      <c r="AE332" s="30">
        <f t="shared" ref="AE332:AE336" si="529">DAY(L332)</f>
        <v>12</v>
      </c>
      <c r="AF332" s="30" t="str">
        <f t="shared" ref="AF332:AF336" si="530">CONCATENATE(AC332,"-",AD332,"-",AE332)</f>
        <v>1994-12-12</v>
      </c>
    </row>
    <row r="333" spans="1:32" ht="17.100000000000001" customHeight="1" x14ac:dyDescent="0.2">
      <c r="A333" s="84">
        <v>10</v>
      </c>
      <c r="B333" s="78" t="s">
        <v>1192</v>
      </c>
      <c r="C333" s="26">
        <v>340017519</v>
      </c>
      <c r="D333" s="26" t="s">
        <v>1193</v>
      </c>
      <c r="E333" s="26" t="s">
        <v>166</v>
      </c>
      <c r="F333" s="27" t="s">
        <v>1356</v>
      </c>
      <c r="G333" s="56" t="s">
        <v>172</v>
      </c>
      <c r="H333" s="26" t="s">
        <v>1349</v>
      </c>
      <c r="I333" s="39" t="s">
        <v>251</v>
      </c>
      <c r="J333" s="39" t="s">
        <v>1194</v>
      </c>
      <c r="K333" s="39" t="s">
        <v>344</v>
      </c>
      <c r="L333" s="29" t="s">
        <v>1594</v>
      </c>
      <c r="M333" s="10">
        <v>1571</v>
      </c>
      <c r="N333" s="30">
        <f t="shared" si="473"/>
        <v>15713</v>
      </c>
      <c r="O333" s="30" t="str">
        <f>IF(ISBLANK(G332),CONCATENATE(Kerinci!N333,RIGHT(Kerinci!O332,1)+1),Kerinci!O332)</f>
        <v>157133</v>
      </c>
      <c r="P333" s="30">
        <f>VLOOKUP(G333,dash_fungsional!$B$2:$E$28,4,FALSE)</f>
        <v>19</v>
      </c>
      <c r="V333" s="30">
        <f>IF(ISNA(VLOOKUP(G333,mst_jabatanstruk!$B$2:$F$8,5,FALSE)),IF(H333="selaku KF",6,7),VLOOKUP(G333,mst_jabatanstruk!$B$2:$F$8,5,FALSE))</f>
        <v>7</v>
      </c>
      <c r="W333" s="30">
        <f>VLOOKUP(E333,mst_golongan!$B$2:$D$18,3,FALSE)</f>
        <v>9</v>
      </c>
      <c r="X333" s="30">
        <f>VLOOKUP(I333,mst_pendidikan!$B$2:$F$11,5,FALSE)</f>
        <v>3</v>
      </c>
      <c r="Y333" s="30">
        <f t="shared" si="523"/>
        <v>2021</v>
      </c>
      <c r="Z333" s="30">
        <f t="shared" si="524"/>
        <v>4</v>
      </c>
      <c r="AA333" s="30">
        <f t="shared" si="525"/>
        <v>1</v>
      </c>
      <c r="AB333" s="30" t="str">
        <f t="shared" si="526"/>
        <v>2021-4-1</v>
      </c>
      <c r="AC333" s="30">
        <f t="shared" si="527"/>
        <v>1986</v>
      </c>
      <c r="AD333" s="30">
        <f t="shared" si="528"/>
        <v>6</v>
      </c>
      <c r="AE333" s="30">
        <f t="shared" si="529"/>
        <v>29</v>
      </c>
      <c r="AF333" s="30" t="str">
        <f t="shared" si="530"/>
        <v>1986-6-29</v>
      </c>
    </row>
    <row r="334" spans="1:32" ht="17.100000000000001" customHeight="1" x14ac:dyDescent="0.2">
      <c r="A334" s="26">
        <v>11</v>
      </c>
      <c r="B334" s="78" t="s">
        <v>1196</v>
      </c>
      <c r="C334" s="247">
        <v>340056328</v>
      </c>
      <c r="D334" s="26" t="s">
        <v>1197</v>
      </c>
      <c r="E334" s="26" t="s">
        <v>167</v>
      </c>
      <c r="F334" s="27" t="s">
        <v>1363</v>
      </c>
      <c r="G334" s="56" t="s">
        <v>172</v>
      </c>
      <c r="H334" s="26" t="s">
        <v>1349</v>
      </c>
      <c r="I334" s="39" t="s">
        <v>248</v>
      </c>
      <c r="J334" s="39" t="s">
        <v>264</v>
      </c>
      <c r="K334" s="39" t="s">
        <v>344</v>
      </c>
      <c r="L334" s="86" t="s">
        <v>1595</v>
      </c>
      <c r="M334" s="10">
        <v>1571</v>
      </c>
      <c r="N334" s="30">
        <f t="shared" si="473"/>
        <v>15713</v>
      </c>
      <c r="O334" s="30" t="str">
        <f>IF(ISBLANK(G333),CONCATENATE(Kerinci!N334,RIGHT(Kerinci!O333,1)+1),Kerinci!O333)</f>
        <v>157133</v>
      </c>
      <c r="P334" s="30">
        <f>VLOOKUP(G334,dash_fungsional!$B$2:$E$28,4,FALSE)</f>
        <v>19</v>
      </c>
      <c r="V334" s="30">
        <f>IF(ISNA(VLOOKUP(G334,mst_jabatanstruk!$B$2:$F$8,5,FALSE)),IF(H334="selaku KF",6,7),VLOOKUP(G334,mst_jabatanstruk!$B$2:$F$8,5,FALSE))</f>
        <v>7</v>
      </c>
      <c r="W334" s="30">
        <f>VLOOKUP(E334,mst_golongan!$B$2:$D$18,3,FALSE)</f>
        <v>11</v>
      </c>
      <c r="X334" s="30">
        <f>VLOOKUP(I334,mst_pendidikan!$B$2:$F$11,5,FALSE)</f>
        <v>7</v>
      </c>
      <c r="Y334" s="30">
        <f t="shared" si="523"/>
        <v>2020</v>
      </c>
      <c r="Z334" s="30">
        <f t="shared" si="524"/>
        <v>4</v>
      </c>
      <c r="AA334" s="30">
        <f t="shared" si="525"/>
        <v>1</v>
      </c>
      <c r="AB334" s="30" t="str">
        <f t="shared" si="526"/>
        <v>2020-4-1</v>
      </c>
      <c r="AC334" s="30">
        <f t="shared" si="527"/>
        <v>1990</v>
      </c>
      <c r="AD334" s="30">
        <f t="shared" si="528"/>
        <v>1</v>
      </c>
      <c r="AE334" s="30">
        <f t="shared" si="529"/>
        <v>20</v>
      </c>
      <c r="AF334" s="30" t="str">
        <f t="shared" si="530"/>
        <v>1990-1-20</v>
      </c>
    </row>
    <row r="335" spans="1:32" ht="17.100000000000001" customHeight="1" x14ac:dyDescent="0.2">
      <c r="A335" s="84">
        <v>12</v>
      </c>
      <c r="B335" s="85" t="s">
        <v>1199</v>
      </c>
      <c r="C335" s="248">
        <v>340055783</v>
      </c>
      <c r="D335" s="26" t="s">
        <v>1200</v>
      </c>
      <c r="E335" s="26" t="s">
        <v>167</v>
      </c>
      <c r="F335" s="39" t="s">
        <v>1375</v>
      </c>
      <c r="G335" s="149" t="s">
        <v>179</v>
      </c>
      <c r="H335" s="26" t="s">
        <v>1349</v>
      </c>
      <c r="I335" s="26" t="s">
        <v>248</v>
      </c>
      <c r="J335" s="26">
        <v>2011</v>
      </c>
      <c r="K335" s="26" t="s">
        <v>344</v>
      </c>
      <c r="L335" s="29" t="s">
        <v>1596</v>
      </c>
      <c r="M335" s="10">
        <v>1571</v>
      </c>
      <c r="N335" s="30">
        <f t="shared" si="473"/>
        <v>15713</v>
      </c>
      <c r="O335" s="30" t="str">
        <f>IF(ISBLANK(G334),CONCATENATE(Kerinci!N335,RIGHT(Kerinci!O334,1)+1),Kerinci!O334)</f>
        <v>157133</v>
      </c>
      <c r="P335" s="30">
        <f>VLOOKUP(G335,dash_fungsional!$B$2:$E$28,4,FALSE)</f>
        <v>6</v>
      </c>
      <c r="V335" s="30">
        <f>IF(ISNA(VLOOKUP(G335,mst_jabatanstruk!$B$2:$F$8,5,FALSE)),IF(H335="selaku KF",6,7),VLOOKUP(G335,mst_jabatanstruk!$B$2:$F$8,5,FALSE))</f>
        <v>7</v>
      </c>
      <c r="W335" s="30">
        <f>VLOOKUP(E335,mst_golongan!$B$2:$D$18,3,FALSE)</f>
        <v>11</v>
      </c>
      <c r="X335" s="30">
        <f>VLOOKUP(I335,mst_pendidikan!$B$2:$F$11,5,FALSE)</f>
        <v>7</v>
      </c>
      <c r="Y335" s="30">
        <f t="shared" si="523"/>
        <v>2018</v>
      </c>
      <c r="Z335" s="30">
        <f t="shared" si="524"/>
        <v>4</v>
      </c>
      <c r="AA335" s="30">
        <f t="shared" si="525"/>
        <v>1</v>
      </c>
      <c r="AB335" s="30" t="str">
        <f t="shared" si="526"/>
        <v>2018-4-1</v>
      </c>
      <c r="AC335" s="30">
        <f t="shared" si="527"/>
        <v>1989</v>
      </c>
      <c r="AD335" s="30">
        <f t="shared" si="528"/>
        <v>9</v>
      </c>
      <c r="AE335" s="30">
        <f t="shared" si="529"/>
        <v>3</v>
      </c>
      <c r="AF335" s="30" t="str">
        <f t="shared" si="530"/>
        <v>1989-9-3</v>
      </c>
    </row>
    <row r="336" spans="1:32" ht="17.100000000000001" customHeight="1" x14ac:dyDescent="0.2">
      <c r="A336" s="26">
        <v>13</v>
      </c>
      <c r="B336" s="44" t="s">
        <v>1202</v>
      </c>
      <c r="C336" s="249" t="s">
        <v>1203</v>
      </c>
      <c r="D336" s="39" t="s">
        <v>1204</v>
      </c>
      <c r="E336" s="39" t="s">
        <v>167</v>
      </c>
      <c r="F336" s="91"/>
      <c r="G336" s="242" t="s">
        <v>1205</v>
      </c>
      <c r="H336" s="26" t="s">
        <v>1205</v>
      </c>
      <c r="I336" s="26" t="s">
        <v>249</v>
      </c>
      <c r="J336" s="27" t="s">
        <v>385</v>
      </c>
      <c r="K336" s="39" t="s">
        <v>344</v>
      </c>
      <c r="L336" s="88" t="s">
        <v>1597</v>
      </c>
      <c r="M336" s="10">
        <v>1571</v>
      </c>
      <c r="N336" s="30">
        <f t="shared" si="473"/>
        <v>15713</v>
      </c>
      <c r="O336" s="30" t="str">
        <f>IF(ISBLANK(G335),CONCATENATE(Kerinci!N336,RIGHT(Kerinci!O335,1)+1),Kerinci!O335)</f>
        <v>157133</v>
      </c>
      <c r="P336" s="30">
        <v>30</v>
      </c>
      <c r="V336" s="30">
        <f>IF(ISNA(VLOOKUP(G336,mst_jabatanstruk!$B$2:$F$8,5,FALSE)),IF(H336="selaku KF",6,7),VLOOKUP(G336,mst_jabatanstruk!$B$2:$F$8,5,FALSE))</f>
        <v>7</v>
      </c>
      <c r="W336" s="30">
        <f>VLOOKUP(E336,mst_golongan!$B$2:$D$18,3,FALSE)</f>
        <v>11</v>
      </c>
      <c r="X336" s="30">
        <f>VLOOKUP(I336,mst_pendidikan!$B$2:$F$11,5,FALSE)</f>
        <v>8</v>
      </c>
      <c r="Y336" s="30">
        <f t="shared" si="523"/>
        <v>1900</v>
      </c>
      <c r="Z336" s="30">
        <f t="shared" si="524"/>
        <v>1</v>
      </c>
      <c r="AA336" s="30">
        <f t="shared" si="525"/>
        <v>0</v>
      </c>
      <c r="AB336" s="30" t="str">
        <f t="shared" si="526"/>
        <v>1900-1-0</v>
      </c>
      <c r="AC336" s="30">
        <f t="shared" si="527"/>
        <v>1982</v>
      </c>
      <c r="AD336" s="30">
        <f t="shared" si="528"/>
        <v>1</v>
      </c>
      <c r="AE336" s="30">
        <f t="shared" si="529"/>
        <v>24</v>
      </c>
      <c r="AF336" s="30" t="str">
        <f t="shared" si="530"/>
        <v>1982-1-24</v>
      </c>
    </row>
    <row r="337" spans="1:32" ht="17.100000000000001" hidden="1" customHeight="1" x14ac:dyDescent="0.2">
      <c r="A337" s="305" t="s">
        <v>284</v>
      </c>
      <c r="B337" s="306"/>
      <c r="C337" s="26"/>
      <c r="D337" s="26"/>
      <c r="E337" s="26"/>
      <c r="F337" s="39" t="s">
        <v>1363</v>
      </c>
      <c r="G337" s="28"/>
      <c r="H337" s="26" t="s">
        <v>1349</v>
      </c>
      <c r="I337" s="26"/>
      <c r="J337" s="26"/>
      <c r="K337" s="26"/>
      <c r="L337" s="29"/>
      <c r="M337" s="10">
        <v>1571</v>
      </c>
      <c r="N337" s="30">
        <f t="shared" si="473"/>
        <v>15713</v>
      </c>
      <c r="O337" s="30" t="str">
        <f>IF(ISBLANK(G336),CONCATENATE(Kerinci!N337,RIGHT(Kerinci!O336,1)+1),Kerinci!O336)</f>
        <v>157133</v>
      </c>
      <c r="P337" s="30" t="e">
        <f>VLOOKUP(G337,dash_fungsional!$B$2:$E$28,4,FALSE)</f>
        <v>#N/A</v>
      </c>
      <c r="V337" s="30">
        <f>IF(ISNA(VLOOKUP(G337,mst_jabatanstruk!$B$2:$F$8,5,FALSE)),IF(H337="selaku KF",6,7),VLOOKUP(G337,mst_jabatanstruk!$B$2:$F$8,5,FALSE))</f>
        <v>7</v>
      </c>
      <c r="W337" s="30" t="e">
        <f>VLOOKUP(E337,mst_golongan!$B$2:$D$18,3,FALSE)</f>
        <v>#N/A</v>
      </c>
      <c r="X337" s="30" t="e">
        <f>VLOOKUP(I337,mst_pendidikan!$B$2:$F$11,5,FALSE)</f>
        <v>#N/A</v>
      </c>
    </row>
    <row r="338" spans="1:32" ht="17.100000000000001" customHeight="1" x14ac:dyDescent="0.2">
      <c r="A338" s="84">
        <v>14</v>
      </c>
      <c r="B338" s="78" t="s">
        <v>1207</v>
      </c>
      <c r="C338" s="26">
        <v>340017516</v>
      </c>
      <c r="D338" s="26" t="s">
        <v>1208</v>
      </c>
      <c r="E338" s="26" t="s">
        <v>168</v>
      </c>
      <c r="F338" s="27" t="s">
        <v>1373</v>
      </c>
      <c r="G338" s="232" t="s">
        <v>178</v>
      </c>
      <c r="H338" s="26" t="s">
        <v>1348</v>
      </c>
      <c r="I338" s="39" t="s">
        <v>246</v>
      </c>
      <c r="J338" s="39" t="s">
        <v>339</v>
      </c>
      <c r="K338" s="39" t="s">
        <v>344</v>
      </c>
      <c r="L338" s="29" t="s">
        <v>1598</v>
      </c>
      <c r="M338" s="10">
        <v>1571</v>
      </c>
      <c r="N338" s="30">
        <f t="shared" si="473"/>
        <v>15714</v>
      </c>
      <c r="O338" s="30" t="str">
        <f>IF(ISBLANK(G337),CONCATENATE(Kerinci!N338,RIGHT(Kerinci!O337,1)+1),Kerinci!O337)</f>
        <v>157144</v>
      </c>
      <c r="P338" s="30">
        <f>VLOOKUP(G338,dash_fungsional!$B$2:$E$28,4,FALSE)</f>
        <v>7</v>
      </c>
      <c r="V338" s="30">
        <f>IF(ISNA(VLOOKUP(G338,mst_jabatanstruk!$B$2:$F$8,5,FALSE)),IF(H338="selaku KF",6,7),VLOOKUP(G338,mst_jabatanstruk!$B$2:$F$8,5,FALSE))</f>
        <v>6</v>
      </c>
      <c r="W338" s="30">
        <f>VLOOKUP(E338,mst_golongan!$B$2:$D$18,3,FALSE)</f>
        <v>12</v>
      </c>
      <c r="X338" s="30">
        <f>VLOOKUP(I338,mst_pendidikan!$B$2:$F$11,5,FALSE)</f>
        <v>9</v>
      </c>
      <c r="Y338" s="30">
        <f t="shared" ref="Y338:Y340" si="531">YEAR(F338)</f>
        <v>2019</v>
      </c>
      <c r="Z338" s="30">
        <f t="shared" ref="Z338:Z340" si="532">MONTH(F338)</f>
        <v>3</v>
      </c>
      <c r="AA338" s="30">
        <f t="shared" ref="AA338:AA340" si="533">DAY(F338)</f>
        <v>1</v>
      </c>
      <c r="AB338" s="30" t="str">
        <f t="shared" ref="AB338:AB340" si="534">CONCATENATE(Y338,"-",Z338,"-",AA338)</f>
        <v>2019-3-1</v>
      </c>
      <c r="AC338" s="30">
        <f t="shared" ref="AC338:AC340" si="535">YEAR(L338)</f>
        <v>1983</v>
      </c>
      <c r="AD338" s="30">
        <f t="shared" ref="AD338:AD340" si="536">MONTH(L338)</f>
        <v>8</v>
      </c>
      <c r="AE338" s="30">
        <f t="shared" ref="AE338:AE340" si="537">DAY(L338)</f>
        <v>2</v>
      </c>
      <c r="AF338" s="30" t="str">
        <f t="shared" ref="AF338:AF340" si="538">CONCATENATE(AC338,"-",AD338,"-",AE338)</f>
        <v>1983-8-2</v>
      </c>
    </row>
    <row r="339" spans="1:32" ht="17.100000000000001" customHeight="1" x14ac:dyDescent="0.2">
      <c r="A339" s="84">
        <v>15</v>
      </c>
      <c r="B339" s="78" t="s">
        <v>1210</v>
      </c>
      <c r="C339" s="26">
        <v>340059159</v>
      </c>
      <c r="D339" s="26" t="s">
        <v>1211</v>
      </c>
      <c r="E339" s="26" t="s">
        <v>166</v>
      </c>
      <c r="F339" s="27" t="s">
        <v>1364</v>
      </c>
      <c r="G339" s="43" t="s">
        <v>179</v>
      </c>
      <c r="H339" s="26" t="s">
        <v>1349</v>
      </c>
      <c r="I339" s="39" t="s">
        <v>249</v>
      </c>
      <c r="J339" s="39" t="s">
        <v>266</v>
      </c>
      <c r="K339" s="39" t="s">
        <v>344</v>
      </c>
      <c r="L339" s="29" t="s">
        <v>1599</v>
      </c>
      <c r="M339" s="10">
        <v>1571</v>
      </c>
      <c r="N339" s="30">
        <f t="shared" si="473"/>
        <v>15714</v>
      </c>
      <c r="O339" s="30" t="str">
        <f>IF(ISBLANK(G338),CONCATENATE(Kerinci!N339,RIGHT(Kerinci!O338,1)+1),Kerinci!O338)</f>
        <v>157144</v>
      </c>
      <c r="P339" s="30">
        <f>VLOOKUP(G339,dash_fungsional!$B$2:$E$28,4,FALSE)</f>
        <v>6</v>
      </c>
      <c r="V339" s="30">
        <f>IF(ISNA(VLOOKUP(G339,mst_jabatanstruk!$B$2:$F$8,5,FALSE)),IF(H339="selaku KF",6,7),VLOOKUP(G339,mst_jabatanstruk!$B$2:$F$8,5,FALSE))</f>
        <v>7</v>
      </c>
      <c r="W339" s="30">
        <f>VLOOKUP(E339,mst_golongan!$B$2:$D$18,3,FALSE)</f>
        <v>9</v>
      </c>
      <c r="X339" s="30">
        <f>VLOOKUP(I339,mst_pendidikan!$B$2:$F$11,5,FALSE)</f>
        <v>8</v>
      </c>
      <c r="Y339" s="30">
        <f t="shared" si="531"/>
        <v>2022</v>
      </c>
      <c r="Z339" s="30">
        <f t="shared" si="532"/>
        <v>4</v>
      </c>
      <c r="AA339" s="30">
        <f t="shared" si="533"/>
        <v>1</v>
      </c>
      <c r="AB339" s="30" t="str">
        <f t="shared" si="534"/>
        <v>2022-4-1</v>
      </c>
      <c r="AC339" s="30">
        <f t="shared" si="535"/>
        <v>1991</v>
      </c>
      <c r="AD339" s="30">
        <f t="shared" si="536"/>
        <v>4</v>
      </c>
      <c r="AE339" s="30">
        <f t="shared" si="537"/>
        <v>24</v>
      </c>
      <c r="AF339" s="30" t="str">
        <f t="shared" si="538"/>
        <v>1991-4-24</v>
      </c>
    </row>
    <row r="340" spans="1:32" ht="17.100000000000001" customHeight="1" x14ac:dyDescent="0.2">
      <c r="A340" s="84">
        <v>16</v>
      </c>
      <c r="B340" s="78" t="s">
        <v>1213</v>
      </c>
      <c r="C340" s="26">
        <v>340058335</v>
      </c>
      <c r="D340" s="26" t="s">
        <v>1214</v>
      </c>
      <c r="E340" s="26" t="s">
        <v>165</v>
      </c>
      <c r="F340" s="27"/>
      <c r="G340" s="56" t="s">
        <v>172</v>
      </c>
      <c r="H340" s="26" t="s">
        <v>1349</v>
      </c>
      <c r="I340" s="39" t="s">
        <v>248</v>
      </c>
      <c r="J340" s="39" t="s">
        <v>254</v>
      </c>
      <c r="K340" s="39" t="s">
        <v>344</v>
      </c>
      <c r="L340" s="86" t="s">
        <v>1600</v>
      </c>
      <c r="M340" s="10">
        <v>1571</v>
      </c>
      <c r="N340" s="30">
        <f t="shared" si="473"/>
        <v>15714</v>
      </c>
      <c r="O340" s="30" t="str">
        <f>IF(ISBLANK(G339),CONCATENATE(Kerinci!N340,RIGHT(Kerinci!O339,1)+1),Kerinci!O339)</f>
        <v>157144</v>
      </c>
      <c r="P340" s="30">
        <f>VLOOKUP(G340,dash_fungsional!$B$2:$E$28,4,FALSE)</f>
        <v>19</v>
      </c>
      <c r="V340" s="30">
        <f>IF(ISNA(VLOOKUP(G340,mst_jabatanstruk!$B$2:$F$8,5,FALSE)),IF(H340="selaku KF",6,7),VLOOKUP(G340,mst_jabatanstruk!$B$2:$F$8,5,FALSE))</f>
        <v>7</v>
      </c>
      <c r="W340" s="30">
        <f>VLOOKUP(E340,mst_golongan!$B$2:$D$18,3,FALSE)</f>
        <v>10</v>
      </c>
      <c r="X340" s="30">
        <f>VLOOKUP(I340,mst_pendidikan!$B$2:$F$11,5,FALSE)</f>
        <v>7</v>
      </c>
      <c r="Y340" s="30">
        <f t="shared" si="531"/>
        <v>1900</v>
      </c>
      <c r="Z340" s="30">
        <f t="shared" si="532"/>
        <v>1</v>
      </c>
      <c r="AA340" s="30">
        <f t="shared" si="533"/>
        <v>0</v>
      </c>
      <c r="AB340" s="30" t="str">
        <f t="shared" si="534"/>
        <v>1900-1-0</v>
      </c>
      <c r="AC340" s="30">
        <f t="shared" si="535"/>
        <v>1995</v>
      </c>
      <c r="AD340" s="30">
        <f t="shared" si="536"/>
        <v>5</v>
      </c>
      <c r="AE340" s="30">
        <f t="shared" si="537"/>
        <v>29</v>
      </c>
      <c r="AF340" s="30" t="str">
        <f t="shared" si="538"/>
        <v>1995-5-29</v>
      </c>
    </row>
    <row r="341" spans="1:32" ht="17.100000000000001" hidden="1" customHeight="1" x14ac:dyDescent="0.2">
      <c r="A341" s="250" t="s">
        <v>285</v>
      </c>
      <c r="B341" s="61"/>
      <c r="C341" s="26"/>
      <c r="D341" s="26"/>
      <c r="E341" s="26"/>
      <c r="F341" s="39" t="s">
        <v>1358</v>
      </c>
      <c r="G341" s="28"/>
      <c r="H341" s="26" t="s">
        <v>1349</v>
      </c>
      <c r="I341" s="26"/>
      <c r="J341" s="26"/>
      <c r="K341" s="26"/>
      <c r="L341" s="29"/>
      <c r="M341" s="10">
        <v>1571</v>
      </c>
      <c r="N341" s="30">
        <f t="shared" si="473"/>
        <v>15714</v>
      </c>
      <c r="O341" s="30" t="str">
        <f>IF(ISBLANK(G340),CONCATENATE(Kerinci!N341,RIGHT(Kerinci!O340,1)+1),Kerinci!O340)</f>
        <v>157144</v>
      </c>
      <c r="P341" s="30" t="e">
        <f>VLOOKUP(G341,dash_fungsional!$B$2:$E$28,4,FALSE)</f>
        <v>#N/A</v>
      </c>
      <c r="V341" s="30">
        <f>IF(ISNA(VLOOKUP(G341,mst_jabatanstruk!$B$2:$F$8,5,FALSE)),IF(H341="selaku KF",6,7),VLOOKUP(G341,mst_jabatanstruk!$B$2:$F$8,5,FALSE))</f>
        <v>7</v>
      </c>
      <c r="W341" s="30" t="e">
        <f>VLOOKUP(E341,mst_golongan!$B$2:$D$18,3,FALSE)</f>
        <v>#N/A</v>
      </c>
      <c r="X341" s="30" t="e">
        <f>VLOOKUP(I341,mst_pendidikan!$B$2:$F$11,5,FALSE)</f>
        <v>#N/A</v>
      </c>
    </row>
    <row r="342" spans="1:32" ht="17.100000000000001" customHeight="1" x14ac:dyDescent="0.2">
      <c r="A342" s="84">
        <v>17</v>
      </c>
      <c r="B342" s="78" t="s">
        <v>1216</v>
      </c>
      <c r="C342" s="26">
        <v>340015998</v>
      </c>
      <c r="D342" s="26" t="s">
        <v>1217</v>
      </c>
      <c r="E342" s="26" t="s">
        <v>168</v>
      </c>
      <c r="F342" s="39"/>
      <c r="G342" s="232" t="s">
        <v>178</v>
      </c>
      <c r="H342" s="26" t="s">
        <v>1348</v>
      </c>
      <c r="I342" s="26" t="s">
        <v>246</v>
      </c>
      <c r="J342" s="26">
        <v>2020</v>
      </c>
      <c r="K342" s="26" t="s">
        <v>330</v>
      </c>
      <c r="L342" s="29" t="s">
        <v>1601</v>
      </c>
      <c r="M342" s="10">
        <v>1571</v>
      </c>
      <c r="N342" s="30">
        <f t="shared" si="473"/>
        <v>15715</v>
      </c>
      <c r="O342" s="30" t="str">
        <f>IF(ISBLANK(G341),CONCATENATE(Kerinci!N342,RIGHT(Kerinci!O341,1)+1),Kerinci!O341)</f>
        <v>157155</v>
      </c>
      <c r="P342" s="30">
        <f>VLOOKUP(G342,dash_fungsional!$B$2:$E$28,4,FALSE)</f>
        <v>7</v>
      </c>
      <c r="V342" s="30">
        <f>IF(ISNA(VLOOKUP(G342,mst_jabatanstruk!$B$2:$F$8,5,FALSE)),IF(H342="selaku KF",6,7),VLOOKUP(G342,mst_jabatanstruk!$B$2:$F$8,5,FALSE))</f>
        <v>6</v>
      </c>
      <c r="W342" s="30">
        <f>VLOOKUP(E342,mst_golongan!$B$2:$D$18,3,FALSE)</f>
        <v>12</v>
      </c>
      <c r="X342" s="30">
        <f>VLOOKUP(I342,mst_pendidikan!$B$2:$F$11,5,FALSE)</f>
        <v>9</v>
      </c>
      <c r="Y342" s="30">
        <f>YEAR(F342)</f>
        <v>1900</v>
      </c>
      <c r="Z342" s="30">
        <f>MONTH(F342)</f>
        <v>1</v>
      </c>
      <c r="AA342" s="30">
        <f>DAY(F342)</f>
        <v>0</v>
      </c>
      <c r="AB342" s="30" t="str">
        <f>CONCATENATE(Y342,"-",Z342,"-",AA342)</f>
        <v>1900-1-0</v>
      </c>
      <c r="AC342" s="30">
        <f>YEAR(L342)</f>
        <v>1978</v>
      </c>
      <c r="AD342" s="30">
        <f>MONTH(L342)</f>
        <v>8</v>
      </c>
      <c r="AE342" s="30">
        <f>DAY(L342)</f>
        <v>18</v>
      </c>
      <c r="AF342" s="30" t="str">
        <f>CONCATENATE(AC342,"-",AD342,"-",AE342)</f>
        <v>1978-8-18</v>
      </c>
    </row>
    <row r="343" spans="1:32" ht="17.100000000000001" hidden="1" customHeight="1" x14ac:dyDescent="0.2">
      <c r="A343" s="305" t="s">
        <v>388</v>
      </c>
      <c r="B343" s="306"/>
      <c r="C343" s="26"/>
      <c r="D343" s="26"/>
      <c r="E343" s="26"/>
      <c r="F343" s="39" t="s">
        <v>1376</v>
      </c>
      <c r="G343" s="28"/>
      <c r="H343" s="26" t="s">
        <v>1349</v>
      </c>
      <c r="I343" s="26"/>
      <c r="J343" s="26"/>
      <c r="K343" s="26"/>
      <c r="L343" s="29"/>
      <c r="M343" s="10">
        <v>1571</v>
      </c>
      <c r="N343" s="30">
        <f t="shared" si="473"/>
        <v>15715</v>
      </c>
      <c r="O343" s="30" t="str">
        <f>IF(ISBLANK(G342),CONCATENATE(Kerinci!N343,RIGHT(Kerinci!O342,1)+1),Kerinci!O342)</f>
        <v>157155</v>
      </c>
      <c r="P343" s="30" t="e">
        <f>VLOOKUP(G343,dash_fungsional!$B$2:$E$28,4,FALSE)</f>
        <v>#N/A</v>
      </c>
      <c r="V343" s="30">
        <f>IF(ISNA(VLOOKUP(G343,mst_jabatanstruk!$B$2:$F$8,5,FALSE)),IF(H343="selaku KF",6,7),VLOOKUP(G343,mst_jabatanstruk!$B$2:$F$8,5,FALSE))</f>
        <v>7</v>
      </c>
      <c r="W343" s="30" t="e">
        <f>VLOOKUP(E343,mst_golongan!$B$2:$D$18,3,FALSE)</f>
        <v>#N/A</v>
      </c>
      <c r="X343" s="30" t="e">
        <f>VLOOKUP(I343,mst_pendidikan!$B$2:$F$11,5,FALSE)</f>
        <v>#N/A</v>
      </c>
    </row>
    <row r="344" spans="1:32" ht="17.100000000000001" customHeight="1" x14ac:dyDescent="0.2">
      <c r="A344" s="84">
        <v>18</v>
      </c>
      <c r="B344" s="78" t="s">
        <v>1219</v>
      </c>
      <c r="C344" s="26">
        <v>340013479</v>
      </c>
      <c r="D344" s="26" t="s">
        <v>1220</v>
      </c>
      <c r="E344" s="26" t="s">
        <v>163</v>
      </c>
      <c r="F344" s="39" t="s">
        <v>1355</v>
      </c>
      <c r="G344" s="242" t="s">
        <v>232</v>
      </c>
      <c r="H344" s="26" t="s">
        <v>1348</v>
      </c>
      <c r="I344" s="26" t="s">
        <v>246</v>
      </c>
      <c r="J344" s="26">
        <v>2015</v>
      </c>
      <c r="K344" s="26" t="s">
        <v>330</v>
      </c>
      <c r="L344" s="29" t="s">
        <v>1602</v>
      </c>
      <c r="M344" s="10">
        <v>1571</v>
      </c>
      <c r="N344" s="30">
        <f t="shared" si="473"/>
        <v>15716</v>
      </c>
      <c r="O344" s="30" t="str">
        <f>IF(ISBLANK(G343),CONCATENATE(Kerinci!N344,RIGHT(Kerinci!O343,1)+1),Kerinci!O343)</f>
        <v>157166</v>
      </c>
      <c r="P344" s="30">
        <f>VLOOKUP(G344,dash_fungsional!$B$2:$E$28,4,FALSE)</f>
        <v>15</v>
      </c>
      <c r="V344" s="30">
        <f>IF(ISNA(VLOOKUP(G344,mst_jabatanstruk!$B$2:$F$8,5,FALSE)),IF(H344="selaku KF",6,7),VLOOKUP(G344,mst_jabatanstruk!$B$2:$F$8,5,FALSE))</f>
        <v>6</v>
      </c>
      <c r="W344" s="30">
        <f>VLOOKUP(E344,mst_golongan!$B$2:$D$18,3,FALSE)</f>
        <v>13</v>
      </c>
      <c r="X344" s="30">
        <f>VLOOKUP(I344,mst_pendidikan!$B$2:$F$11,5,FALSE)</f>
        <v>9</v>
      </c>
      <c r="Y344" s="30">
        <f t="shared" ref="Y344:Y346" si="539">YEAR(F344)</f>
        <v>2019</v>
      </c>
      <c r="Z344" s="30">
        <f t="shared" ref="Z344:Z346" si="540">MONTH(F344)</f>
        <v>1</v>
      </c>
      <c r="AA344" s="30">
        <f t="shared" ref="AA344:AA346" si="541">DAY(F344)</f>
        <v>1</v>
      </c>
      <c r="AB344" s="30" t="str">
        <f t="shared" ref="AB344:AB346" si="542">CONCATENATE(Y344,"-",Z344,"-",AA344)</f>
        <v>2019-1-1</v>
      </c>
      <c r="AC344" s="30">
        <f t="shared" ref="AC344:AC346" si="543">YEAR(L344)</f>
        <v>1967</v>
      </c>
      <c r="AD344" s="30">
        <f t="shared" ref="AD344:AD346" si="544">MONTH(L344)</f>
        <v>9</v>
      </c>
      <c r="AE344" s="30">
        <f t="shared" ref="AE344:AE346" si="545">DAY(L344)</f>
        <v>15</v>
      </c>
      <c r="AF344" s="30" t="str">
        <f t="shared" ref="AF344:AF346" si="546">CONCATENATE(AC344,"-",AD344,"-",AE344)</f>
        <v>1967-9-15</v>
      </c>
    </row>
    <row r="345" spans="1:32" ht="17.100000000000001" customHeight="1" x14ac:dyDescent="0.2">
      <c r="A345" s="26">
        <v>19</v>
      </c>
      <c r="B345" s="78" t="s">
        <v>1222</v>
      </c>
      <c r="C345" s="26">
        <v>340058679</v>
      </c>
      <c r="D345" s="26" t="s">
        <v>1223</v>
      </c>
      <c r="E345" s="26" t="s">
        <v>166</v>
      </c>
      <c r="F345" s="39" t="s">
        <v>1356</v>
      </c>
      <c r="G345" s="43" t="s">
        <v>179</v>
      </c>
      <c r="H345" s="26" t="s">
        <v>1349</v>
      </c>
      <c r="I345" s="26" t="s">
        <v>248</v>
      </c>
      <c r="J345" s="26">
        <v>2018</v>
      </c>
      <c r="K345" s="26" t="s">
        <v>344</v>
      </c>
      <c r="L345" s="29" t="s">
        <v>1603</v>
      </c>
      <c r="M345" s="10">
        <v>1571</v>
      </c>
      <c r="N345" s="30">
        <f t="shared" si="473"/>
        <v>15716</v>
      </c>
      <c r="O345" s="30" t="str">
        <f>IF(ISBLANK(G344),CONCATENATE(Kerinci!N345,RIGHT(Kerinci!O344,1)+1),Kerinci!O344)</f>
        <v>157166</v>
      </c>
      <c r="P345" s="30">
        <f>VLOOKUP(G345,dash_fungsional!$B$2:$E$28,4,FALSE)</f>
        <v>6</v>
      </c>
      <c r="V345" s="30">
        <f>IF(ISNA(VLOOKUP(G345,mst_jabatanstruk!$B$2:$F$8,5,FALSE)),IF(H345="selaku KF",6,7),VLOOKUP(G345,mst_jabatanstruk!$B$2:$F$8,5,FALSE))</f>
        <v>7</v>
      </c>
      <c r="W345" s="30">
        <f>VLOOKUP(E345,mst_golongan!$B$2:$D$18,3,FALSE)</f>
        <v>9</v>
      </c>
      <c r="X345" s="30">
        <f>VLOOKUP(I345,mst_pendidikan!$B$2:$F$11,5,FALSE)</f>
        <v>7</v>
      </c>
      <c r="Y345" s="30">
        <f t="shared" si="539"/>
        <v>2021</v>
      </c>
      <c r="Z345" s="30">
        <f t="shared" si="540"/>
        <v>4</v>
      </c>
      <c r="AA345" s="30">
        <f t="shared" si="541"/>
        <v>1</v>
      </c>
      <c r="AB345" s="30" t="str">
        <f t="shared" si="542"/>
        <v>2021-4-1</v>
      </c>
      <c r="AC345" s="30">
        <f t="shared" si="543"/>
        <v>1996</v>
      </c>
      <c r="AD345" s="30">
        <f t="shared" si="544"/>
        <v>6</v>
      </c>
      <c r="AE345" s="30">
        <f t="shared" si="545"/>
        <v>9</v>
      </c>
      <c r="AF345" s="30" t="str">
        <f t="shared" si="546"/>
        <v>1996-6-9</v>
      </c>
    </row>
    <row r="346" spans="1:32" ht="17.100000000000001" customHeight="1" x14ac:dyDescent="0.2">
      <c r="A346" s="23">
        <v>20</v>
      </c>
      <c r="B346" s="24" t="s">
        <v>1225</v>
      </c>
      <c r="C346" s="25">
        <v>340053369</v>
      </c>
      <c r="D346" s="26" t="s">
        <v>1226</v>
      </c>
      <c r="E346" s="26" t="s">
        <v>167</v>
      </c>
      <c r="F346" s="39"/>
      <c r="G346" s="149" t="s">
        <v>179</v>
      </c>
      <c r="H346" s="26" t="s">
        <v>1349</v>
      </c>
      <c r="I346" s="26" t="s">
        <v>248</v>
      </c>
      <c r="J346" s="26">
        <v>2009</v>
      </c>
      <c r="K346" s="26" t="s">
        <v>344</v>
      </c>
      <c r="L346" s="29" t="s">
        <v>1604</v>
      </c>
      <c r="M346" s="10">
        <v>1571</v>
      </c>
      <c r="N346" s="30">
        <f t="shared" si="473"/>
        <v>15716</v>
      </c>
      <c r="O346" s="30" t="str">
        <f>IF(ISBLANK(G345),CONCATENATE(Kerinci!N346,RIGHT(Kerinci!O345,1)+1),Kerinci!O345)</f>
        <v>157166</v>
      </c>
      <c r="P346" s="30">
        <f>VLOOKUP(G346,dash_fungsional!$B$2:$E$28,4,FALSE)</f>
        <v>6</v>
      </c>
      <c r="V346" s="30">
        <f>IF(ISNA(VLOOKUP(G346,mst_jabatanstruk!$B$2:$F$8,5,FALSE)),IF(H346="selaku KF",6,7),VLOOKUP(G346,mst_jabatanstruk!$B$2:$F$8,5,FALSE))</f>
        <v>7</v>
      </c>
      <c r="W346" s="30">
        <f>VLOOKUP(E346,mst_golongan!$B$2:$D$18,3,FALSE)</f>
        <v>11</v>
      </c>
      <c r="X346" s="30">
        <f>VLOOKUP(I346,mst_pendidikan!$B$2:$F$11,5,FALSE)</f>
        <v>7</v>
      </c>
      <c r="Y346" s="30">
        <f t="shared" si="539"/>
        <v>1900</v>
      </c>
      <c r="Z346" s="30">
        <f t="shared" si="540"/>
        <v>1</v>
      </c>
      <c r="AA346" s="30">
        <f t="shared" si="541"/>
        <v>0</v>
      </c>
      <c r="AB346" s="30" t="str">
        <f t="shared" si="542"/>
        <v>1900-1-0</v>
      </c>
      <c r="AC346" s="30">
        <f t="shared" si="543"/>
        <v>1988</v>
      </c>
      <c r="AD346" s="30">
        <f t="shared" si="544"/>
        <v>7</v>
      </c>
      <c r="AE346" s="30">
        <f t="shared" si="545"/>
        <v>28</v>
      </c>
      <c r="AF346" s="30" t="str">
        <f t="shared" si="546"/>
        <v>1988-7-28</v>
      </c>
    </row>
    <row r="347" spans="1:32" ht="17.100000000000001" hidden="1" customHeight="1" x14ac:dyDescent="0.2">
      <c r="A347" s="305" t="s">
        <v>397</v>
      </c>
      <c r="B347" s="306"/>
      <c r="C347" s="26"/>
      <c r="D347" s="26"/>
      <c r="E347" s="26"/>
      <c r="F347" s="39" t="s">
        <v>1368</v>
      </c>
      <c r="G347" s="28"/>
      <c r="H347" s="26" t="s">
        <v>1349</v>
      </c>
      <c r="I347" s="26"/>
      <c r="J347" s="26"/>
      <c r="K347" s="26"/>
      <c r="L347" s="29"/>
      <c r="M347" s="10">
        <v>1571</v>
      </c>
      <c r="N347" s="30">
        <f t="shared" si="473"/>
        <v>15716</v>
      </c>
      <c r="O347" s="30" t="str">
        <f>IF(ISBLANK(G346),CONCATENATE(Kerinci!N347,RIGHT(Kerinci!O346,1)+1),Kerinci!O346)</f>
        <v>157166</v>
      </c>
      <c r="P347" s="30" t="e">
        <f>VLOOKUP(G347,dash_fungsional!$B$2:$E$28,4,FALSE)</f>
        <v>#N/A</v>
      </c>
      <c r="V347" s="30">
        <f>IF(ISNA(VLOOKUP(G347,mst_jabatanstruk!$B$2:$F$8,5,FALSE)),IF(H347="selaku KF",6,7),VLOOKUP(G347,mst_jabatanstruk!$B$2:$F$8,5,FALSE))</f>
        <v>7</v>
      </c>
      <c r="W347" s="30" t="e">
        <f>VLOOKUP(E347,mst_golongan!$B$2:$D$18,3,FALSE)</f>
        <v>#N/A</v>
      </c>
      <c r="X347" s="30" t="e">
        <f>VLOOKUP(I347,mst_pendidikan!$B$2:$F$11,5,FALSE)</f>
        <v>#N/A</v>
      </c>
    </row>
    <row r="348" spans="1:32" ht="17.100000000000001" customHeight="1" x14ac:dyDescent="0.2">
      <c r="A348" s="84">
        <v>21</v>
      </c>
      <c r="B348" s="78" t="s">
        <v>1228</v>
      </c>
      <c r="C348" s="26">
        <v>340011411</v>
      </c>
      <c r="D348" s="26" t="s">
        <v>1229</v>
      </c>
      <c r="E348" s="26" t="s">
        <v>168</v>
      </c>
      <c r="F348" s="39" t="s">
        <v>1375</v>
      </c>
      <c r="G348" s="43" t="s">
        <v>181</v>
      </c>
      <c r="H348" s="26" t="s">
        <v>1230</v>
      </c>
      <c r="I348" s="26" t="s">
        <v>249</v>
      </c>
      <c r="J348" s="26">
        <v>2008</v>
      </c>
      <c r="K348" s="26" t="s">
        <v>330</v>
      </c>
      <c r="L348" s="29" t="s">
        <v>1605</v>
      </c>
      <c r="M348" s="10">
        <v>1571</v>
      </c>
      <c r="N348" s="30">
        <f t="shared" si="473"/>
        <v>15717</v>
      </c>
      <c r="O348" s="30" t="str">
        <f>IF(ISBLANK(G347),CONCATENATE(Kerinci!N348,RIGHT(Kerinci!O347,1)+1),Kerinci!O347)</f>
        <v>157177</v>
      </c>
      <c r="P348" s="30">
        <f>VLOOKUP(G348,dash_fungsional!$B$2:$E$28,4,FALSE)</f>
        <v>5</v>
      </c>
      <c r="V348" s="30">
        <f>IF(ISNA(VLOOKUP(G348,mst_jabatanstruk!$B$2:$F$8,5,FALSE)),IF(H348="selaku KF",6,7),VLOOKUP(G348,mst_jabatanstruk!$B$2:$F$8,5,FALSE))</f>
        <v>7</v>
      </c>
      <c r="W348" s="30">
        <f>VLOOKUP(E348,mst_golongan!$B$2:$D$18,3,FALSE)</f>
        <v>12</v>
      </c>
      <c r="X348" s="30">
        <f>VLOOKUP(I348,mst_pendidikan!$B$2:$F$11,5,FALSE)</f>
        <v>8</v>
      </c>
      <c r="Y348" s="30">
        <f t="shared" ref="Y348:Y352" si="547">YEAR(F348)</f>
        <v>2018</v>
      </c>
      <c r="Z348" s="30">
        <f t="shared" ref="Z348:Z352" si="548">MONTH(F348)</f>
        <v>4</v>
      </c>
      <c r="AA348" s="30">
        <f t="shared" ref="AA348:AA352" si="549">DAY(F348)</f>
        <v>1</v>
      </c>
      <c r="AB348" s="30" t="str">
        <f t="shared" ref="AB348:AB352" si="550">CONCATENATE(Y348,"-",Z348,"-",AA348)</f>
        <v>2018-4-1</v>
      </c>
      <c r="AC348" s="30">
        <f t="shared" ref="AC348:AC352" si="551">YEAR(L348)</f>
        <v>1965</v>
      </c>
      <c r="AD348" s="30">
        <f t="shared" ref="AD348:AD352" si="552">MONTH(L348)</f>
        <v>7</v>
      </c>
      <c r="AE348" s="30">
        <f t="shared" ref="AE348:AE352" si="553">DAY(L348)</f>
        <v>3</v>
      </c>
      <c r="AF348" s="30" t="str">
        <f t="shared" ref="AF348:AF352" si="554">CONCATENATE(AC348,"-",AD348,"-",AE348)</f>
        <v>1965-7-3</v>
      </c>
    </row>
    <row r="349" spans="1:32" ht="17.100000000000001" customHeight="1" x14ac:dyDescent="0.2">
      <c r="A349" s="84">
        <v>22</v>
      </c>
      <c r="B349" s="24" t="s">
        <v>1232</v>
      </c>
      <c r="C349" s="26">
        <v>340014689</v>
      </c>
      <c r="D349" s="26" t="s">
        <v>1233</v>
      </c>
      <c r="E349" s="26" t="s">
        <v>168</v>
      </c>
      <c r="F349" s="39" t="s">
        <v>1369</v>
      </c>
      <c r="G349" s="242" t="s">
        <v>181</v>
      </c>
      <c r="H349" s="26" t="s">
        <v>1234</v>
      </c>
      <c r="I349" s="26" t="s">
        <v>251</v>
      </c>
      <c r="J349" s="26">
        <v>1989</v>
      </c>
      <c r="K349" s="26" t="s">
        <v>330</v>
      </c>
      <c r="L349" s="29" t="s">
        <v>1606</v>
      </c>
      <c r="M349" s="10">
        <v>1571</v>
      </c>
      <c r="N349" s="30">
        <f t="shared" si="473"/>
        <v>15717</v>
      </c>
      <c r="O349" s="30" t="str">
        <f>IF(ISBLANK(G348),CONCATENATE(Kerinci!N349,RIGHT(Kerinci!O348,1)+1),Kerinci!O348)</f>
        <v>157177</v>
      </c>
      <c r="P349" s="30">
        <f>VLOOKUP(G349,dash_fungsional!$B$2:$E$28,4,FALSE)</f>
        <v>5</v>
      </c>
      <c r="V349" s="30">
        <f>IF(ISNA(VLOOKUP(G349,mst_jabatanstruk!$B$2:$F$8,5,FALSE)),IF(H349="selaku KF",6,7),VLOOKUP(G349,mst_jabatanstruk!$B$2:$F$8,5,FALSE))</f>
        <v>7</v>
      </c>
      <c r="W349" s="30">
        <f>VLOOKUP(E349,mst_golongan!$B$2:$D$18,3,FALSE)</f>
        <v>12</v>
      </c>
      <c r="X349" s="30">
        <f>VLOOKUP(I349,mst_pendidikan!$B$2:$F$11,5,FALSE)</f>
        <v>3</v>
      </c>
      <c r="Y349" s="30">
        <f t="shared" si="547"/>
        <v>2014</v>
      </c>
      <c r="Z349" s="30">
        <f t="shared" si="548"/>
        <v>4</v>
      </c>
      <c r="AA349" s="30">
        <f t="shared" si="549"/>
        <v>1</v>
      </c>
      <c r="AB349" s="30" t="str">
        <f t="shared" si="550"/>
        <v>2014-4-1</v>
      </c>
      <c r="AC349" s="30">
        <f t="shared" si="551"/>
        <v>1970</v>
      </c>
      <c r="AD349" s="30">
        <f t="shared" si="552"/>
        <v>3</v>
      </c>
      <c r="AE349" s="30">
        <f t="shared" si="553"/>
        <v>7</v>
      </c>
      <c r="AF349" s="30" t="str">
        <f t="shared" si="554"/>
        <v>1970-3-7</v>
      </c>
    </row>
    <row r="350" spans="1:32" ht="17.100000000000001" customHeight="1" x14ac:dyDescent="0.2">
      <c r="A350" s="84">
        <v>23</v>
      </c>
      <c r="B350" s="24" t="s">
        <v>1236</v>
      </c>
      <c r="C350" s="26">
        <v>340012348</v>
      </c>
      <c r="D350" s="26" t="s">
        <v>1237</v>
      </c>
      <c r="E350" s="26" t="s">
        <v>168</v>
      </c>
      <c r="F350" s="39" t="s">
        <v>1356</v>
      </c>
      <c r="G350" s="242" t="s">
        <v>181</v>
      </c>
      <c r="H350" s="26" t="s">
        <v>1238</v>
      </c>
      <c r="I350" s="26" t="s">
        <v>251</v>
      </c>
      <c r="J350" s="26">
        <v>1982</v>
      </c>
      <c r="K350" s="26" t="s">
        <v>330</v>
      </c>
      <c r="L350" s="29" t="s">
        <v>1607</v>
      </c>
      <c r="M350" s="10">
        <v>1571</v>
      </c>
      <c r="N350" s="30">
        <f t="shared" si="473"/>
        <v>15717</v>
      </c>
      <c r="O350" s="30" t="str">
        <f>IF(ISBLANK(G349),CONCATENATE(Kerinci!N350,RIGHT(Kerinci!O349,1)+1),Kerinci!O349)</f>
        <v>157177</v>
      </c>
      <c r="P350" s="30">
        <f>VLOOKUP(G350,dash_fungsional!$B$2:$E$28,4,FALSE)</f>
        <v>5</v>
      </c>
      <c r="V350" s="30">
        <f>IF(ISNA(VLOOKUP(G350,mst_jabatanstruk!$B$2:$F$8,5,FALSE)),IF(H350="selaku KF",6,7),VLOOKUP(G350,mst_jabatanstruk!$B$2:$F$8,5,FALSE))</f>
        <v>7</v>
      </c>
      <c r="W350" s="30">
        <f>VLOOKUP(E350,mst_golongan!$B$2:$D$18,3,FALSE)</f>
        <v>12</v>
      </c>
      <c r="X350" s="30">
        <f>VLOOKUP(I350,mst_pendidikan!$B$2:$F$11,5,FALSE)</f>
        <v>3</v>
      </c>
      <c r="Y350" s="30">
        <f t="shared" si="547"/>
        <v>2021</v>
      </c>
      <c r="Z350" s="30">
        <f t="shared" si="548"/>
        <v>4</v>
      </c>
      <c r="AA350" s="30">
        <f t="shared" si="549"/>
        <v>1</v>
      </c>
      <c r="AB350" s="30" t="str">
        <f t="shared" si="550"/>
        <v>2021-4-1</v>
      </c>
      <c r="AC350" s="30">
        <f t="shared" si="551"/>
        <v>1967</v>
      </c>
      <c r="AD350" s="30">
        <f t="shared" si="552"/>
        <v>3</v>
      </c>
      <c r="AE350" s="30">
        <f t="shared" si="553"/>
        <v>8</v>
      </c>
      <c r="AF350" s="30" t="str">
        <f t="shared" si="554"/>
        <v>1967-3-8</v>
      </c>
    </row>
    <row r="351" spans="1:32" ht="17.100000000000001" customHeight="1" x14ac:dyDescent="0.2">
      <c r="A351" s="84">
        <v>24</v>
      </c>
      <c r="B351" s="24" t="s">
        <v>1240</v>
      </c>
      <c r="C351" s="26">
        <v>340012343</v>
      </c>
      <c r="D351" s="26" t="s">
        <v>1241</v>
      </c>
      <c r="E351" s="26" t="s">
        <v>165</v>
      </c>
      <c r="F351" s="27" t="s">
        <v>1356</v>
      </c>
      <c r="G351" s="85" t="s">
        <v>1242</v>
      </c>
      <c r="H351" s="26" t="s">
        <v>1242</v>
      </c>
      <c r="I351" s="39" t="s">
        <v>251</v>
      </c>
      <c r="J351" s="39" t="s">
        <v>385</v>
      </c>
      <c r="K351" s="39" t="s">
        <v>330</v>
      </c>
      <c r="L351" s="86" t="s">
        <v>1608</v>
      </c>
      <c r="M351" s="10">
        <v>1571</v>
      </c>
      <c r="N351" s="30">
        <f t="shared" si="473"/>
        <v>15717</v>
      </c>
      <c r="O351" s="30" t="str">
        <f>IF(ISBLANK(G350),CONCATENATE(Kerinci!N351,RIGHT(Kerinci!O350,1)+1),Kerinci!O350)</f>
        <v>157177</v>
      </c>
      <c r="P351" s="30">
        <v>30</v>
      </c>
      <c r="V351" s="30">
        <f>IF(ISNA(VLOOKUP(G351,mst_jabatanstruk!$B$2:$F$8,5,FALSE)),IF(H351="selaku KF",6,7),VLOOKUP(G351,mst_jabatanstruk!$B$2:$F$8,5,FALSE))</f>
        <v>7</v>
      </c>
      <c r="W351" s="30">
        <f>VLOOKUP(E351,mst_golongan!$B$2:$D$18,3,FALSE)</f>
        <v>10</v>
      </c>
      <c r="X351" s="30">
        <f>VLOOKUP(I351,mst_pendidikan!$B$2:$F$11,5,FALSE)</f>
        <v>3</v>
      </c>
      <c r="Y351" s="30">
        <f t="shared" si="547"/>
        <v>2021</v>
      </c>
      <c r="Z351" s="30">
        <f t="shared" si="548"/>
        <v>4</v>
      </c>
      <c r="AA351" s="30">
        <f t="shared" si="549"/>
        <v>1</v>
      </c>
      <c r="AB351" s="30" t="str">
        <f t="shared" si="550"/>
        <v>2021-4-1</v>
      </c>
      <c r="AC351" s="30">
        <f t="shared" si="551"/>
        <v>1968</v>
      </c>
      <c r="AD351" s="30">
        <f t="shared" si="552"/>
        <v>8</v>
      </c>
      <c r="AE351" s="30">
        <f t="shared" si="553"/>
        <v>17</v>
      </c>
      <c r="AF351" s="30" t="str">
        <f t="shared" si="554"/>
        <v>1968-8-17</v>
      </c>
    </row>
    <row r="352" spans="1:32" ht="17.100000000000001" customHeight="1" x14ac:dyDescent="0.2">
      <c r="A352" s="84">
        <v>25</v>
      </c>
      <c r="B352" s="44" t="s">
        <v>1244</v>
      </c>
      <c r="C352" s="39" t="s">
        <v>1245</v>
      </c>
      <c r="D352" s="39" t="s">
        <v>1246</v>
      </c>
      <c r="E352" s="39" t="s">
        <v>166</v>
      </c>
      <c r="F352" s="91"/>
      <c r="G352" s="78" t="s">
        <v>1247</v>
      </c>
      <c r="H352" s="26" t="s">
        <v>1247</v>
      </c>
      <c r="I352" s="26" t="s">
        <v>249</v>
      </c>
      <c r="J352" s="26">
        <v>2019</v>
      </c>
      <c r="K352" s="26" t="s">
        <v>330</v>
      </c>
      <c r="L352" s="94" t="s">
        <v>1609</v>
      </c>
      <c r="M352" s="10">
        <v>1571</v>
      </c>
      <c r="N352" s="30">
        <f t="shared" si="473"/>
        <v>15717</v>
      </c>
      <c r="O352" s="30" t="str">
        <f>IF(ISBLANK(G351),CONCATENATE(Kerinci!N352,RIGHT(Kerinci!O351,1)+1),Kerinci!O351)</f>
        <v>157177</v>
      </c>
      <c r="P352" s="30">
        <v>30</v>
      </c>
      <c r="V352" s="30">
        <f>IF(ISNA(VLOOKUP(G352,mst_jabatanstruk!$B$2:$F$8,5,FALSE)),IF(H352="selaku KF",6,7),VLOOKUP(G352,mst_jabatanstruk!$B$2:$F$8,5,FALSE))</f>
        <v>7</v>
      </c>
      <c r="W352" s="30">
        <f>VLOOKUP(E352,mst_golongan!$B$2:$D$18,3,FALSE)</f>
        <v>9</v>
      </c>
      <c r="X352" s="30">
        <f>VLOOKUP(I352,mst_pendidikan!$B$2:$F$11,5,FALSE)</f>
        <v>8</v>
      </c>
      <c r="Y352" s="30">
        <f t="shared" si="547"/>
        <v>1900</v>
      </c>
      <c r="Z352" s="30">
        <f t="shared" si="548"/>
        <v>1</v>
      </c>
      <c r="AA352" s="30">
        <f t="shared" si="549"/>
        <v>0</v>
      </c>
      <c r="AB352" s="30" t="str">
        <f t="shared" si="550"/>
        <v>1900-1-0</v>
      </c>
      <c r="AC352" s="30">
        <f t="shared" si="551"/>
        <v>1977</v>
      </c>
      <c r="AD352" s="30">
        <f t="shared" si="552"/>
        <v>9</v>
      </c>
      <c r="AE352" s="30">
        <f t="shared" si="553"/>
        <v>6</v>
      </c>
      <c r="AF352" s="30" t="str">
        <f t="shared" si="554"/>
        <v>1977-9-6</v>
      </c>
    </row>
    <row r="353" spans="1:32" ht="17.100000000000001" hidden="1" customHeight="1" x14ac:dyDescent="0.2">
      <c r="A353" s="84"/>
      <c r="B353" s="85"/>
      <c r="C353" s="249"/>
      <c r="D353" s="39"/>
      <c r="E353" s="39"/>
      <c r="F353" s="91"/>
      <c r="G353" s="62" t="s">
        <v>1249</v>
      </c>
      <c r="H353" s="26" t="s">
        <v>1349</v>
      </c>
      <c r="I353" s="26"/>
      <c r="J353" s="27"/>
      <c r="K353" s="39"/>
      <c r="L353" s="88"/>
      <c r="M353" s="10">
        <v>1571</v>
      </c>
      <c r="N353" s="30">
        <f t="shared" si="473"/>
        <v>15717</v>
      </c>
      <c r="O353" s="30" t="str">
        <f>IF(ISBLANK(G352),CONCATENATE(Kerinci!N353,RIGHT(Kerinci!O352,1)+1),Kerinci!O352)</f>
        <v>157177</v>
      </c>
      <c r="P353" s="30" t="e">
        <f>VLOOKUP(G353,dash_fungsional!$B$2:$E$28,4,FALSE)</f>
        <v>#N/A</v>
      </c>
      <c r="V353" s="30">
        <f>IF(ISNA(VLOOKUP(G353,mst_jabatanstruk!$B$2:$F$8,5,FALSE)),IF(H353="selaku KF",6,7),VLOOKUP(G353,mst_jabatanstruk!$B$2:$F$8,5,FALSE))</f>
        <v>7</v>
      </c>
      <c r="W353" s="30" t="e">
        <f>VLOOKUP(E353,mst_golongan!$B$2:$D$18,3,FALSE)</f>
        <v>#N/A</v>
      </c>
      <c r="X353" s="30" t="e">
        <f>VLOOKUP(I353,mst_pendidikan!$B$2:$F$11,5,FALSE)</f>
        <v>#N/A</v>
      </c>
    </row>
    <row r="354" spans="1:32" ht="17.100000000000001" hidden="1" customHeight="1" x14ac:dyDescent="0.2">
      <c r="A354" s="84"/>
      <c r="B354" s="85"/>
      <c r="C354" s="249"/>
      <c r="D354" s="39"/>
      <c r="E354" s="39"/>
      <c r="F354" s="91"/>
      <c r="G354" s="62" t="s">
        <v>1250</v>
      </c>
      <c r="H354" s="26" t="s">
        <v>1349</v>
      </c>
      <c r="I354" s="26"/>
      <c r="J354" s="27"/>
      <c r="K354" s="39"/>
      <c r="L354" s="88"/>
      <c r="M354" s="10">
        <v>1571</v>
      </c>
      <c r="N354" s="30">
        <f t="shared" ref="N354:N386" si="555">IF(ISBLANK(G353),N353+1,N353)</f>
        <v>15717</v>
      </c>
      <c r="O354" s="30" t="str">
        <f>IF(ISBLANK(G353),CONCATENATE(Kerinci!N354,RIGHT(Kerinci!O353,1)+1),Kerinci!O353)</f>
        <v>157177</v>
      </c>
      <c r="P354" s="30" t="e">
        <f>VLOOKUP(G354,dash_fungsional!$B$2:$E$28,4,FALSE)</f>
        <v>#N/A</v>
      </c>
      <c r="V354" s="30">
        <f>IF(ISNA(VLOOKUP(G354,mst_jabatanstruk!$B$2:$F$8,5,FALSE)),IF(H354="selaku KF",6,7),VLOOKUP(G354,mst_jabatanstruk!$B$2:$F$8,5,FALSE))</f>
        <v>7</v>
      </c>
      <c r="W354" s="30" t="e">
        <f>VLOOKUP(E354,mst_golongan!$B$2:$D$18,3,FALSE)</f>
        <v>#N/A</v>
      </c>
      <c r="X354" s="30" t="e">
        <f>VLOOKUP(I354,mst_pendidikan!$B$2:$F$11,5,FALSE)</f>
        <v>#N/A</v>
      </c>
    </row>
    <row r="355" spans="1:32" ht="17.100000000000001" hidden="1" customHeight="1" x14ac:dyDescent="0.2">
      <c r="A355" s="84"/>
      <c r="B355" s="85"/>
      <c r="C355" s="249"/>
      <c r="D355" s="39"/>
      <c r="E355" s="39"/>
      <c r="F355" s="91"/>
      <c r="G355" s="62" t="s">
        <v>1251</v>
      </c>
      <c r="H355" s="26" t="s">
        <v>1349</v>
      </c>
      <c r="I355" s="26"/>
      <c r="J355" s="27"/>
      <c r="K355" s="39"/>
      <c r="L355" s="88"/>
      <c r="M355" s="10">
        <v>1571</v>
      </c>
      <c r="N355" s="30">
        <f t="shared" si="555"/>
        <v>15717</v>
      </c>
      <c r="O355" s="30" t="str">
        <f>IF(ISBLANK(G354),CONCATENATE(Kerinci!N355,RIGHT(Kerinci!O354,1)+1),Kerinci!O354)</f>
        <v>157177</v>
      </c>
      <c r="P355" s="30" t="e">
        <f>VLOOKUP(G355,dash_fungsional!$B$2:$E$28,4,FALSE)</f>
        <v>#N/A</v>
      </c>
      <c r="V355" s="30">
        <f>IF(ISNA(VLOOKUP(G355,mst_jabatanstruk!$B$2:$F$8,5,FALSE)),IF(H355="selaku KF",6,7),VLOOKUP(G355,mst_jabatanstruk!$B$2:$F$8,5,FALSE))</f>
        <v>7</v>
      </c>
      <c r="W355" s="30" t="e">
        <f>VLOOKUP(E355,mst_golongan!$B$2:$D$18,3,FALSE)</f>
        <v>#N/A</v>
      </c>
      <c r="X355" s="30" t="e">
        <f>VLOOKUP(I355,mst_pendidikan!$B$2:$F$11,5,FALSE)</f>
        <v>#N/A</v>
      </c>
    </row>
    <row r="356" spans="1:32" ht="17.100000000000001" hidden="1" customHeight="1" x14ac:dyDescent="0.2">
      <c r="A356" s="111"/>
      <c r="B356" s="85"/>
      <c r="C356" s="249"/>
      <c r="D356" s="39"/>
      <c r="E356" s="39"/>
      <c r="F356" s="91"/>
      <c r="G356" s="62" t="s">
        <v>1252</v>
      </c>
      <c r="H356" s="26" t="s">
        <v>1349</v>
      </c>
      <c r="I356" s="26"/>
      <c r="J356" s="27"/>
      <c r="K356" s="39"/>
      <c r="L356" s="88"/>
      <c r="M356" s="10">
        <v>1571</v>
      </c>
      <c r="N356" s="30">
        <f t="shared" si="555"/>
        <v>15717</v>
      </c>
      <c r="O356" s="30" t="str">
        <f>IF(ISBLANK(G355),CONCATENATE(Kerinci!N356,RIGHT(Kerinci!O355,1)+1),Kerinci!O355)</f>
        <v>157177</v>
      </c>
      <c r="P356" s="30" t="e">
        <f>VLOOKUP(G356,dash_fungsional!$B$2:$E$28,4,FALSE)</f>
        <v>#N/A</v>
      </c>
      <c r="V356" s="30">
        <f>IF(ISNA(VLOOKUP(G356,mst_jabatanstruk!$B$2:$F$8,5,FALSE)),IF(H356="selaku KF",6,7),VLOOKUP(G356,mst_jabatanstruk!$B$2:$F$8,5,FALSE))</f>
        <v>7</v>
      </c>
      <c r="W356" s="30" t="e">
        <f>VLOOKUP(E356,mst_golongan!$B$2:$D$18,3,FALSE)</f>
        <v>#N/A</v>
      </c>
      <c r="X356" s="30" t="e">
        <f>VLOOKUP(I356,mst_pendidikan!$B$2:$F$11,5,FALSE)</f>
        <v>#N/A</v>
      </c>
    </row>
    <row r="357" spans="1:32" ht="17.100000000000001" hidden="1" customHeight="1" x14ac:dyDescent="0.2">
      <c r="A357" s="307" t="s">
        <v>410</v>
      </c>
      <c r="B357" s="308"/>
      <c r="C357" s="249"/>
      <c r="D357" s="39"/>
      <c r="E357" s="39"/>
      <c r="F357" s="91" t="s">
        <v>1353</v>
      </c>
      <c r="G357" s="62"/>
      <c r="H357" s="26" t="s">
        <v>1349</v>
      </c>
      <c r="I357" s="26"/>
      <c r="J357" s="27"/>
      <c r="K357" s="39"/>
      <c r="L357" s="88"/>
      <c r="M357" s="10">
        <v>1571</v>
      </c>
      <c r="N357" s="30">
        <f t="shared" si="555"/>
        <v>15717</v>
      </c>
      <c r="O357" s="30" t="str">
        <f>IF(ISBLANK(G356),CONCATENATE(Kerinci!N357,RIGHT(Kerinci!O356,1)+1),Kerinci!O356)</f>
        <v>157177</v>
      </c>
      <c r="P357" s="30" t="e">
        <f>VLOOKUP(G357,dash_fungsional!$B$2:$E$28,4,FALSE)</f>
        <v>#N/A</v>
      </c>
      <c r="V357" s="30">
        <f>IF(ISNA(VLOOKUP(G357,mst_jabatanstruk!$B$2:$F$8,5,FALSE)),IF(H357="selaku KF",6,7),VLOOKUP(G357,mst_jabatanstruk!$B$2:$F$8,5,FALSE))</f>
        <v>7</v>
      </c>
      <c r="W357" s="30" t="e">
        <f>VLOOKUP(E357,mst_golongan!$B$2:$D$18,3,FALSE)</f>
        <v>#N/A</v>
      </c>
      <c r="X357" s="30" t="e">
        <f>VLOOKUP(I357,mst_pendidikan!$B$2:$F$11,5,FALSE)</f>
        <v>#N/A</v>
      </c>
    </row>
    <row r="358" spans="1:32" ht="17.100000000000001" customHeight="1" x14ac:dyDescent="0.2">
      <c r="A358" s="26">
        <v>26</v>
      </c>
      <c r="B358" s="78" t="s">
        <v>1253</v>
      </c>
      <c r="C358" s="79">
        <v>340054168</v>
      </c>
      <c r="D358" s="26" t="s">
        <v>1254</v>
      </c>
      <c r="E358" s="26" t="s">
        <v>167</v>
      </c>
      <c r="F358" s="39"/>
      <c r="G358" s="85" t="s">
        <v>414</v>
      </c>
      <c r="H358" s="26" t="s">
        <v>1349</v>
      </c>
      <c r="I358" s="39" t="s">
        <v>248</v>
      </c>
      <c r="J358" s="39" t="s">
        <v>260</v>
      </c>
      <c r="K358" s="39" t="s">
        <v>344</v>
      </c>
      <c r="L358" s="29" t="s">
        <v>1610</v>
      </c>
      <c r="M358" s="10">
        <v>1571</v>
      </c>
      <c r="N358" s="30">
        <f t="shared" si="555"/>
        <v>15718</v>
      </c>
      <c r="O358" s="30" t="str">
        <f>IF(ISBLANK(G357),CONCATENATE(Kerinci!N358,RIGHT(Kerinci!O357,1)+1),Kerinci!O357)</f>
        <v>157188</v>
      </c>
      <c r="P358" s="30">
        <v>28</v>
      </c>
      <c r="V358" s="30">
        <f>IF(ISNA(VLOOKUP(G358,mst_jabatanstruk!$B$2:$F$8,5,FALSE)),IF(H358="selaku KF",6,7),VLOOKUP(G358,mst_jabatanstruk!$B$2:$F$8,5,FALSE))</f>
        <v>7</v>
      </c>
      <c r="W358" s="30">
        <f>VLOOKUP(E358,mst_golongan!$B$2:$D$18,3,FALSE)</f>
        <v>11</v>
      </c>
      <c r="X358" s="30">
        <f>VLOOKUP(I358,mst_pendidikan!$B$2:$F$11,5,FALSE)</f>
        <v>7</v>
      </c>
      <c r="Y358" s="30">
        <f>YEAR(F358)</f>
        <v>1900</v>
      </c>
      <c r="Z358" s="30">
        <f>MONTH(F358)</f>
        <v>1</v>
      </c>
      <c r="AA358" s="30">
        <f>DAY(F358)</f>
        <v>0</v>
      </c>
      <c r="AB358" s="30" t="str">
        <f>CONCATENATE(Y358,"-",Z358,"-",AA358)</f>
        <v>1900-1-0</v>
      </c>
      <c r="AC358" s="30">
        <f>YEAR(L358)</f>
        <v>1989</v>
      </c>
      <c r="AD358" s="30">
        <f>MONTH(L358)</f>
        <v>4</v>
      </c>
      <c r="AE358" s="30">
        <f>DAY(L358)</f>
        <v>15</v>
      </c>
      <c r="AF358" s="30" t="str">
        <f>CONCATENATE(AC358,"-",AD358,"-",AE358)</f>
        <v>1989-4-15</v>
      </c>
    </row>
    <row r="359" spans="1:32" ht="17.100000000000001" hidden="1" customHeight="1" x14ac:dyDescent="0.2">
      <c r="A359" s="303" t="s">
        <v>1258</v>
      </c>
      <c r="B359" s="304"/>
      <c r="C359" s="304"/>
      <c r="D359" s="217"/>
      <c r="E359" s="34"/>
      <c r="F359" s="33" t="s">
        <v>1356</v>
      </c>
      <c r="G359" s="218"/>
      <c r="H359" s="26" t="s">
        <v>1349</v>
      </c>
      <c r="I359" s="32"/>
      <c r="J359" s="33"/>
      <c r="K359" s="33"/>
      <c r="L359" s="47"/>
      <c r="N359" s="30" t="e">
        <f>IF(ISBLANK(#REF!),#REF!+1,#REF!)</f>
        <v>#REF!</v>
      </c>
      <c r="O359" s="30" t="e">
        <f>IF(ISBLANK(#REF!),CONCATENATE(Kerinci!N359,RIGHT(Kerinci!#REF!,1)+1),Kerinci!#REF!)</f>
        <v>#REF!</v>
      </c>
      <c r="P359" s="30" t="e">
        <f>VLOOKUP(G359,dash_fungsional!$B$2:$E$28,4,FALSE)</f>
        <v>#N/A</v>
      </c>
      <c r="V359" s="30">
        <f>IF(ISNA(VLOOKUP(G359,mst_jabatanstruk!$B$2:$F$8,5,FALSE)),IF(H359="selaku KF",6,7),VLOOKUP(G359,mst_jabatanstruk!$B$2:$F$8,5,FALSE))</f>
        <v>7</v>
      </c>
      <c r="W359" s="30" t="e">
        <f>VLOOKUP(E359,mst_golongan!$B$2:$D$18,3,FALSE)</f>
        <v>#N/A</v>
      </c>
      <c r="X359" s="30" t="e">
        <f>VLOOKUP(I359,mst_pendidikan!$B$2:$F$11,5,FALSE)</f>
        <v>#N/A</v>
      </c>
    </row>
    <row r="360" spans="1:32" ht="17.100000000000001" customHeight="1" x14ac:dyDescent="0.2">
      <c r="A360" s="12">
        <v>1</v>
      </c>
      <c r="B360" s="33" t="s">
        <v>1259</v>
      </c>
      <c r="C360" s="34" t="s">
        <v>1260</v>
      </c>
      <c r="D360" s="34" t="s">
        <v>1261</v>
      </c>
      <c r="E360" s="34" t="s">
        <v>164</v>
      </c>
      <c r="F360" s="55"/>
      <c r="G360" s="218" t="s">
        <v>329</v>
      </c>
      <c r="H360" s="26" t="s">
        <v>1349</v>
      </c>
      <c r="I360" s="33" t="s">
        <v>246</v>
      </c>
      <c r="J360" s="33">
        <v>2013</v>
      </c>
      <c r="K360" s="33" t="s">
        <v>330</v>
      </c>
      <c r="L360" s="133" t="s">
        <v>1611</v>
      </c>
      <c r="M360" s="10">
        <v>1572</v>
      </c>
      <c r="N360" s="30">
        <v>15720</v>
      </c>
      <c r="O360" s="30">
        <v>157200</v>
      </c>
      <c r="P360" s="30">
        <v>1</v>
      </c>
      <c r="V360" s="30">
        <f>IF(ISNA(VLOOKUP(G360,mst_jabatanstruk!$B$2:$F$8,5,FALSE)),IF(H360="selaku KF",6,7),VLOOKUP(G360,mst_jabatanstruk!$B$2:$F$8,5,FALSE))</f>
        <v>2</v>
      </c>
      <c r="W360" s="30">
        <f>VLOOKUP(E360,mst_golongan!$B$2:$D$18,3,FALSE)</f>
        <v>14</v>
      </c>
      <c r="X360" s="30">
        <f>VLOOKUP(I360,mst_pendidikan!$B$2:$F$11,5,FALSE)</f>
        <v>9</v>
      </c>
      <c r="Y360" s="30">
        <f>YEAR(F360)</f>
        <v>1900</v>
      </c>
      <c r="Z360" s="30">
        <f>MONTH(F360)</f>
        <v>1</v>
      </c>
      <c r="AA360" s="30">
        <f>DAY(F360)</f>
        <v>0</v>
      </c>
      <c r="AB360" s="30" t="str">
        <f>CONCATENATE(Y360,"-",Z360,"-",AA360)</f>
        <v>1900-1-0</v>
      </c>
      <c r="AC360" s="30">
        <f>YEAR(L360)</f>
        <v>1978</v>
      </c>
      <c r="AD360" s="30">
        <f>MONTH(L360)</f>
        <v>8</v>
      </c>
      <c r="AE360" s="30">
        <f>DAY(L360)</f>
        <v>20</v>
      </c>
      <c r="AF360" s="30" t="str">
        <f>CONCATENATE(AC360,"-",AD360,"-",AE360)</f>
        <v>1978-8-20</v>
      </c>
    </row>
    <row r="361" spans="1:32" ht="17.100000000000001" hidden="1" customHeight="1" x14ac:dyDescent="0.2">
      <c r="A361" s="303" t="s">
        <v>331</v>
      </c>
      <c r="B361" s="304"/>
      <c r="C361" s="304"/>
      <c r="D361" s="217"/>
      <c r="E361" s="33"/>
      <c r="F361" s="34" t="s">
        <v>1380</v>
      </c>
      <c r="G361" s="42"/>
      <c r="H361" s="26" t="s">
        <v>1349</v>
      </c>
      <c r="I361" s="33"/>
      <c r="J361" s="39"/>
      <c r="K361" s="39"/>
      <c r="L361" s="35"/>
      <c r="M361" s="10">
        <v>1572</v>
      </c>
      <c r="N361" s="30">
        <f t="shared" si="555"/>
        <v>15720</v>
      </c>
      <c r="O361" s="30">
        <f>IF(ISBLANK(G360),CONCATENATE(Kerinci!N361,RIGHT(Kerinci!O360,1)+1),Kerinci!O360)</f>
        <v>157200</v>
      </c>
      <c r="P361" s="30" t="e">
        <f>VLOOKUP(G361,dash_fungsional!$B$2:$E$28,4,FALSE)</f>
        <v>#N/A</v>
      </c>
      <c r="V361" s="30">
        <f>IF(ISNA(VLOOKUP(G361,mst_jabatanstruk!$B$2:$F$8,5,FALSE)),IF(H361="selaku KF",6,7),VLOOKUP(G361,mst_jabatanstruk!$B$2:$F$8,5,FALSE))</f>
        <v>7</v>
      </c>
      <c r="W361" s="30" t="e">
        <f>VLOOKUP(E361,mst_golongan!$B$2:$D$18,3,FALSE)</f>
        <v>#N/A</v>
      </c>
      <c r="X361" s="30" t="e">
        <f>VLOOKUP(I361,mst_pendidikan!$B$2:$F$11,5,FALSE)</f>
        <v>#N/A</v>
      </c>
    </row>
    <row r="362" spans="1:32" ht="17.100000000000001" customHeight="1" x14ac:dyDescent="0.2">
      <c r="A362" s="81">
        <v>2</v>
      </c>
      <c r="B362" s="58" t="s">
        <v>1263</v>
      </c>
      <c r="C362" s="204" t="s">
        <v>1264</v>
      </c>
      <c r="D362" s="54" t="s">
        <v>1265</v>
      </c>
      <c r="E362" s="54" t="s">
        <v>168</v>
      </c>
      <c r="F362" s="55" t="s">
        <v>1363</v>
      </c>
      <c r="G362" s="251" t="s">
        <v>335</v>
      </c>
      <c r="H362" s="26" t="s">
        <v>1349</v>
      </c>
      <c r="I362" s="54" t="s">
        <v>249</v>
      </c>
      <c r="J362" s="54">
        <v>2004</v>
      </c>
      <c r="K362" s="54" t="s">
        <v>330</v>
      </c>
      <c r="L362" s="57" t="s">
        <v>1612</v>
      </c>
      <c r="M362" s="10">
        <v>1572</v>
      </c>
      <c r="N362" s="30">
        <f t="shared" si="555"/>
        <v>15721</v>
      </c>
      <c r="O362" s="30" t="str">
        <f>IF(ISBLANK(G361),CONCATENATE(Kerinci!N362,RIGHT(Kerinci!O361,1)+1),Kerinci!O361)</f>
        <v>157211</v>
      </c>
      <c r="P362" s="30">
        <v>1</v>
      </c>
      <c r="V362" s="30">
        <f>IF(ISNA(VLOOKUP(G362,mst_jabatanstruk!$B$2:$F$8,5,FALSE)),IF(H362="selaku KF",6,7),VLOOKUP(G362,mst_jabatanstruk!$B$2:$F$8,5,FALSE))</f>
        <v>4</v>
      </c>
      <c r="W362" s="30">
        <f>VLOOKUP(E362,mst_golongan!$B$2:$D$18,3,FALSE)</f>
        <v>12</v>
      </c>
      <c r="X362" s="30">
        <f>VLOOKUP(I362,mst_pendidikan!$B$2:$F$11,5,FALSE)</f>
        <v>8</v>
      </c>
      <c r="Y362" s="30">
        <f t="shared" ref="Y362:Y364" si="556">YEAR(F362)</f>
        <v>2020</v>
      </c>
      <c r="Z362" s="30">
        <f t="shared" ref="Z362:Z364" si="557">MONTH(F362)</f>
        <v>4</v>
      </c>
      <c r="AA362" s="30">
        <f t="shared" ref="AA362:AA364" si="558">DAY(F362)</f>
        <v>1</v>
      </c>
      <c r="AB362" s="30" t="str">
        <f t="shared" ref="AB362:AB364" si="559">CONCATENATE(Y362,"-",Z362,"-",AA362)</f>
        <v>2020-4-1</v>
      </c>
      <c r="AC362" s="30">
        <f t="shared" ref="AC362:AC364" si="560">YEAR(L362)</f>
        <v>1967</v>
      </c>
      <c r="AD362" s="30">
        <f t="shared" ref="AD362:AD364" si="561">MONTH(L362)</f>
        <v>5</v>
      </c>
      <c r="AE362" s="30">
        <f t="shared" ref="AE362:AE364" si="562">DAY(L362)</f>
        <v>25</v>
      </c>
      <c r="AF362" s="30" t="str">
        <f t="shared" ref="AF362:AF364" si="563">CONCATENATE(AC362,"-",AD362,"-",AE362)</f>
        <v>1967-5-25</v>
      </c>
    </row>
    <row r="363" spans="1:32" ht="17.100000000000001" customHeight="1" x14ac:dyDescent="0.2">
      <c r="A363" s="31">
        <v>3</v>
      </c>
      <c r="B363" s="32" t="s">
        <v>1267</v>
      </c>
      <c r="C363" s="252">
        <v>340013226</v>
      </c>
      <c r="D363" s="33" t="s">
        <v>1268</v>
      </c>
      <c r="E363" s="33" t="s">
        <v>168</v>
      </c>
      <c r="F363" s="34" t="s">
        <v>1364</v>
      </c>
      <c r="G363" s="42" t="s">
        <v>172</v>
      </c>
      <c r="H363" s="26" t="s">
        <v>1349</v>
      </c>
      <c r="I363" s="26" t="s">
        <v>249</v>
      </c>
      <c r="J363" s="39" t="s">
        <v>261</v>
      </c>
      <c r="K363" s="39" t="s">
        <v>330</v>
      </c>
      <c r="L363" s="35" t="s">
        <v>1613</v>
      </c>
      <c r="M363" s="10">
        <v>1572</v>
      </c>
      <c r="N363" s="30">
        <f t="shared" si="555"/>
        <v>15721</v>
      </c>
      <c r="O363" s="30" t="str">
        <f>IF(ISBLANK(G362),CONCATENATE(Kerinci!N363,RIGHT(Kerinci!O362,1)+1),Kerinci!O362)</f>
        <v>157211</v>
      </c>
      <c r="P363" s="30">
        <f>VLOOKUP(G363,dash_fungsional!$B$2:$E$28,4,FALSE)</f>
        <v>19</v>
      </c>
      <c r="V363" s="30">
        <f>IF(ISNA(VLOOKUP(G363,mst_jabatanstruk!$B$2:$F$8,5,FALSE)),IF(H363="selaku KF",6,7),VLOOKUP(G363,mst_jabatanstruk!$B$2:$F$8,5,FALSE))</f>
        <v>7</v>
      </c>
      <c r="W363" s="30">
        <f>VLOOKUP(E363,mst_golongan!$B$2:$D$18,3,FALSE)</f>
        <v>12</v>
      </c>
      <c r="X363" s="30">
        <f>VLOOKUP(I363,mst_pendidikan!$B$2:$F$11,5,FALSE)</f>
        <v>8</v>
      </c>
      <c r="Y363" s="30">
        <f t="shared" si="556"/>
        <v>2022</v>
      </c>
      <c r="Z363" s="30">
        <f t="shared" si="557"/>
        <v>4</v>
      </c>
      <c r="AA363" s="30">
        <f t="shared" si="558"/>
        <v>1</v>
      </c>
      <c r="AB363" s="30" t="str">
        <f t="shared" si="559"/>
        <v>2022-4-1</v>
      </c>
      <c r="AC363" s="30">
        <f t="shared" si="560"/>
        <v>1972</v>
      </c>
      <c r="AD363" s="30">
        <f t="shared" si="561"/>
        <v>5</v>
      </c>
      <c r="AE363" s="30">
        <f t="shared" si="562"/>
        <v>8</v>
      </c>
      <c r="AF363" s="30" t="str">
        <f t="shared" si="563"/>
        <v>1972-5-8</v>
      </c>
    </row>
    <row r="364" spans="1:32" ht="17.100000000000001" customHeight="1" x14ac:dyDescent="0.2">
      <c r="A364" s="31">
        <v>4</v>
      </c>
      <c r="B364" s="82" t="s">
        <v>1270</v>
      </c>
      <c r="C364" s="34" t="s">
        <v>1271</v>
      </c>
      <c r="D364" s="34" t="s">
        <v>1272</v>
      </c>
      <c r="E364" s="34" t="s">
        <v>165</v>
      </c>
      <c r="F364" s="46"/>
      <c r="G364" s="42" t="s">
        <v>172</v>
      </c>
      <c r="H364" s="26" t="s">
        <v>1349</v>
      </c>
      <c r="I364" s="26" t="s">
        <v>255</v>
      </c>
      <c r="J364" s="27" t="s">
        <v>259</v>
      </c>
      <c r="K364" s="39" t="s">
        <v>344</v>
      </c>
      <c r="L364" s="51" t="s">
        <v>1614</v>
      </c>
      <c r="M364" s="10">
        <v>1572</v>
      </c>
      <c r="N364" s="30">
        <f t="shared" si="555"/>
        <v>15721</v>
      </c>
      <c r="O364" s="30" t="str">
        <f>IF(ISBLANK(G363),CONCATENATE(Kerinci!N364,RIGHT(Kerinci!O363,1)+1),Kerinci!O363)</f>
        <v>157211</v>
      </c>
      <c r="P364" s="30">
        <f>VLOOKUP(G364,dash_fungsional!$B$2:$E$28,4,FALSE)</f>
        <v>19</v>
      </c>
      <c r="V364" s="30">
        <f>IF(ISNA(VLOOKUP(G364,mst_jabatanstruk!$B$2:$F$8,5,FALSE)),IF(H364="selaku KF",6,7),VLOOKUP(G364,mst_jabatanstruk!$B$2:$F$8,5,FALSE))</f>
        <v>7</v>
      </c>
      <c r="W364" s="30">
        <f>VLOOKUP(E364,mst_golongan!$B$2:$D$18,3,FALSE)</f>
        <v>10</v>
      </c>
      <c r="X364" s="30">
        <f>VLOOKUP(I364,mst_pendidikan!$B$2:$F$11,5,FALSE)</f>
        <v>6</v>
      </c>
      <c r="Y364" s="30">
        <f t="shared" si="556"/>
        <v>1900</v>
      </c>
      <c r="Z364" s="30">
        <f t="shared" si="557"/>
        <v>1</v>
      </c>
      <c r="AA364" s="30">
        <f t="shared" si="558"/>
        <v>0</v>
      </c>
      <c r="AB364" s="30" t="str">
        <f t="shared" si="559"/>
        <v>1900-1-0</v>
      </c>
      <c r="AC364" s="30">
        <f t="shared" si="560"/>
        <v>1987</v>
      </c>
      <c r="AD364" s="30">
        <f t="shared" si="561"/>
        <v>4</v>
      </c>
      <c r="AE364" s="30">
        <f t="shared" si="562"/>
        <v>10</v>
      </c>
      <c r="AF364" s="30" t="str">
        <f t="shared" si="563"/>
        <v>1987-4-10</v>
      </c>
    </row>
    <row r="365" spans="1:32" ht="17.100000000000001" hidden="1" customHeight="1" x14ac:dyDescent="0.2">
      <c r="A365" s="303" t="s">
        <v>282</v>
      </c>
      <c r="B365" s="304"/>
      <c r="C365" s="304"/>
      <c r="D365" s="217"/>
      <c r="E365" s="33"/>
      <c r="F365" s="34" t="s">
        <v>1372</v>
      </c>
      <c r="G365" s="42"/>
      <c r="H365" s="26" t="s">
        <v>1349</v>
      </c>
      <c r="I365" s="33"/>
      <c r="J365" s="39"/>
      <c r="K365" s="39"/>
      <c r="L365" s="35"/>
      <c r="M365" s="10">
        <v>1572</v>
      </c>
      <c r="N365" s="30">
        <f t="shared" si="555"/>
        <v>15721</v>
      </c>
      <c r="O365" s="30" t="str">
        <f>IF(ISBLANK(G364),CONCATENATE(Kerinci!N365,RIGHT(Kerinci!O364,1)+1),Kerinci!O364)</f>
        <v>157211</v>
      </c>
      <c r="P365" s="30" t="e">
        <f>VLOOKUP(G365,dash_fungsional!$B$2:$E$28,4,FALSE)</f>
        <v>#N/A</v>
      </c>
      <c r="V365" s="30">
        <f>IF(ISNA(VLOOKUP(G365,mst_jabatanstruk!$B$2:$F$8,5,FALSE)),IF(H365="selaku KF",6,7),VLOOKUP(G365,mst_jabatanstruk!$B$2:$F$8,5,FALSE))</f>
        <v>7</v>
      </c>
      <c r="W365" s="30" t="e">
        <f>VLOOKUP(E365,mst_golongan!$B$2:$D$18,3,FALSE)</f>
        <v>#N/A</v>
      </c>
      <c r="X365" s="30" t="e">
        <f>VLOOKUP(I365,mst_pendidikan!$B$2:$F$11,5,FALSE)</f>
        <v>#N/A</v>
      </c>
    </row>
    <row r="366" spans="1:32" ht="17.100000000000001" customHeight="1" x14ac:dyDescent="0.2">
      <c r="A366" s="31">
        <v>5</v>
      </c>
      <c r="B366" s="24" t="s">
        <v>1274</v>
      </c>
      <c r="C366" s="41" t="s">
        <v>1275</v>
      </c>
      <c r="D366" s="33" t="s">
        <v>1276</v>
      </c>
      <c r="E366" s="33" t="s">
        <v>168</v>
      </c>
      <c r="F366" s="34" t="s">
        <v>1364</v>
      </c>
      <c r="G366" s="232" t="s">
        <v>178</v>
      </c>
      <c r="H366" s="26" t="s">
        <v>1348</v>
      </c>
      <c r="I366" s="26" t="s">
        <v>249</v>
      </c>
      <c r="J366" s="39" t="s">
        <v>253</v>
      </c>
      <c r="K366" s="39" t="s">
        <v>330</v>
      </c>
      <c r="L366" s="35" t="s">
        <v>1615</v>
      </c>
      <c r="M366" s="10">
        <v>1572</v>
      </c>
      <c r="N366" s="30">
        <f t="shared" si="555"/>
        <v>15722</v>
      </c>
      <c r="O366" s="30" t="str">
        <f>IF(ISBLANK(G365),CONCATENATE(Kerinci!N366,RIGHT(Kerinci!O365,1)+1),Kerinci!O365)</f>
        <v>157222</v>
      </c>
      <c r="P366" s="30">
        <f>VLOOKUP(G366,dash_fungsional!$B$2:$E$28,4,FALSE)</f>
        <v>7</v>
      </c>
      <c r="V366" s="30">
        <f>IF(ISNA(VLOOKUP(G366,mst_jabatanstruk!$B$2:$F$8,5,FALSE)),IF(H366="selaku KF",6,7),VLOOKUP(G366,mst_jabatanstruk!$B$2:$F$8,5,FALSE))</f>
        <v>6</v>
      </c>
      <c r="W366" s="30">
        <f>VLOOKUP(E366,mst_golongan!$B$2:$D$18,3,FALSE)</f>
        <v>12</v>
      </c>
      <c r="X366" s="30">
        <f>VLOOKUP(I366,mst_pendidikan!$B$2:$F$11,5,FALSE)</f>
        <v>8</v>
      </c>
      <c r="Y366" s="30">
        <f t="shared" ref="Y366:Y367" si="564">YEAR(F366)</f>
        <v>2022</v>
      </c>
      <c r="Z366" s="30">
        <f t="shared" ref="Z366:Z367" si="565">MONTH(F366)</f>
        <v>4</v>
      </c>
      <c r="AA366" s="30">
        <f t="shared" ref="AA366:AA367" si="566">DAY(F366)</f>
        <v>1</v>
      </c>
      <c r="AB366" s="30" t="str">
        <f t="shared" ref="AB366:AB367" si="567">CONCATENATE(Y366,"-",Z366,"-",AA366)</f>
        <v>2022-4-1</v>
      </c>
      <c r="AC366" s="30">
        <f t="shared" ref="AC366:AC367" si="568">YEAR(L366)</f>
        <v>1969</v>
      </c>
      <c r="AD366" s="30">
        <f t="shared" ref="AD366:AD367" si="569">MONTH(L366)</f>
        <v>7</v>
      </c>
      <c r="AE366" s="30">
        <f t="shared" ref="AE366:AE367" si="570">DAY(L366)</f>
        <v>4</v>
      </c>
      <c r="AF366" s="30" t="str">
        <f t="shared" ref="AF366:AF367" si="571">CONCATENATE(AC366,"-",AD366,"-",AE366)</f>
        <v>1969-7-4</v>
      </c>
    </row>
    <row r="367" spans="1:32" ht="17.100000000000001" customHeight="1" x14ac:dyDescent="0.2">
      <c r="A367" s="253">
        <v>6</v>
      </c>
      <c r="B367" s="218" t="s">
        <v>1278</v>
      </c>
      <c r="C367" s="33">
        <v>340058174</v>
      </c>
      <c r="D367" s="218" t="s">
        <v>1279</v>
      </c>
      <c r="E367" s="34" t="s">
        <v>165</v>
      </c>
      <c r="F367" s="34"/>
      <c r="G367" s="218" t="s">
        <v>172</v>
      </c>
      <c r="H367" s="26" t="s">
        <v>1349</v>
      </c>
      <c r="I367" s="33" t="s">
        <v>248</v>
      </c>
      <c r="J367" s="33">
        <v>2017</v>
      </c>
      <c r="K367" s="33" t="s">
        <v>344</v>
      </c>
      <c r="L367" s="51" t="s">
        <v>1616</v>
      </c>
      <c r="M367" s="10">
        <v>1572</v>
      </c>
      <c r="N367" s="30">
        <f t="shared" si="555"/>
        <v>15722</v>
      </c>
      <c r="O367" s="30" t="str">
        <f>IF(ISBLANK(G366),CONCATENATE(Kerinci!N367,RIGHT(Kerinci!O366,1)+1),Kerinci!O366)</f>
        <v>157222</v>
      </c>
      <c r="P367" s="30">
        <f>VLOOKUP(G367,dash_fungsional!$B$2:$E$28,4,FALSE)</f>
        <v>19</v>
      </c>
      <c r="V367" s="30">
        <f>IF(ISNA(VLOOKUP(G367,mst_jabatanstruk!$B$2:$F$8,5,FALSE)),IF(H367="selaku KF",6,7),VLOOKUP(G367,mst_jabatanstruk!$B$2:$F$8,5,FALSE))</f>
        <v>7</v>
      </c>
      <c r="W367" s="30">
        <f>VLOOKUP(E367,mst_golongan!$B$2:$D$18,3,FALSE)</f>
        <v>10</v>
      </c>
      <c r="X367" s="30">
        <f>VLOOKUP(I367,mst_pendidikan!$B$2:$F$11,5,FALSE)</f>
        <v>7</v>
      </c>
      <c r="Y367" s="30">
        <f t="shared" si="564"/>
        <v>1900</v>
      </c>
      <c r="Z367" s="30">
        <f t="shared" si="565"/>
        <v>1</v>
      </c>
      <c r="AA367" s="30">
        <f t="shared" si="566"/>
        <v>0</v>
      </c>
      <c r="AB367" s="30" t="str">
        <f t="shared" si="567"/>
        <v>1900-1-0</v>
      </c>
      <c r="AC367" s="30">
        <f t="shared" si="568"/>
        <v>1996</v>
      </c>
      <c r="AD367" s="30">
        <f t="shared" si="569"/>
        <v>6</v>
      </c>
      <c r="AE367" s="30">
        <f t="shared" si="570"/>
        <v>15</v>
      </c>
      <c r="AF367" s="30" t="str">
        <f t="shared" si="571"/>
        <v>1996-6-15</v>
      </c>
    </row>
    <row r="368" spans="1:32" ht="17.100000000000001" hidden="1" customHeight="1" x14ac:dyDescent="0.2">
      <c r="A368" s="303" t="s">
        <v>283</v>
      </c>
      <c r="B368" s="304"/>
      <c r="C368" s="304"/>
      <c r="D368" s="217"/>
      <c r="E368" s="33"/>
      <c r="F368" s="34" t="s">
        <v>1364</v>
      </c>
      <c r="G368" s="42"/>
      <c r="H368" s="26" t="s">
        <v>1349</v>
      </c>
      <c r="I368" s="33"/>
      <c r="J368" s="39"/>
      <c r="K368" s="39"/>
      <c r="L368" s="35"/>
      <c r="M368" s="10">
        <v>1572</v>
      </c>
      <c r="N368" s="30">
        <f t="shared" si="555"/>
        <v>15722</v>
      </c>
      <c r="O368" s="30" t="str">
        <f>IF(ISBLANK(G367),CONCATENATE(Kerinci!N368,RIGHT(Kerinci!O367,1)+1),Kerinci!O367)</f>
        <v>157222</v>
      </c>
      <c r="P368" s="30" t="e">
        <f>VLOOKUP(G368,dash_fungsional!$B$2:$E$28,4,FALSE)</f>
        <v>#N/A</v>
      </c>
      <c r="V368" s="30">
        <f>IF(ISNA(VLOOKUP(G368,mst_jabatanstruk!$B$2:$F$8,5,FALSE)),IF(H368="selaku KF",6,7),VLOOKUP(G368,mst_jabatanstruk!$B$2:$F$8,5,FALSE))</f>
        <v>7</v>
      </c>
      <c r="W368" s="30" t="e">
        <f>VLOOKUP(E368,mst_golongan!$B$2:$D$18,3,FALSE)</f>
        <v>#N/A</v>
      </c>
      <c r="X368" s="30" t="e">
        <f>VLOOKUP(I368,mst_pendidikan!$B$2:$F$11,5,FALSE)</f>
        <v>#N/A</v>
      </c>
    </row>
    <row r="369" spans="1:32" ht="17.100000000000001" customHeight="1" x14ac:dyDescent="0.2">
      <c r="A369" s="31">
        <v>7</v>
      </c>
      <c r="B369" s="82" t="s">
        <v>1281</v>
      </c>
      <c r="C369" s="34" t="s">
        <v>1282</v>
      </c>
      <c r="D369" s="34" t="s">
        <v>1283</v>
      </c>
      <c r="E369" s="34" t="s">
        <v>168</v>
      </c>
      <c r="F369" s="46" t="s">
        <v>1359</v>
      </c>
      <c r="G369" s="232" t="s">
        <v>178</v>
      </c>
      <c r="H369" s="26" t="s">
        <v>1348</v>
      </c>
      <c r="I369" s="26" t="s">
        <v>246</v>
      </c>
      <c r="J369" s="27" t="s">
        <v>339</v>
      </c>
      <c r="K369" s="39" t="s">
        <v>344</v>
      </c>
      <c r="L369" s="51" t="s">
        <v>1617</v>
      </c>
      <c r="M369" s="10">
        <v>1572</v>
      </c>
      <c r="N369" s="30">
        <f t="shared" si="555"/>
        <v>15723</v>
      </c>
      <c r="O369" s="30" t="str">
        <f>IF(ISBLANK(G368),CONCATENATE(Kerinci!N369,RIGHT(Kerinci!O368,1)+1),Kerinci!O368)</f>
        <v>157233</v>
      </c>
      <c r="P369" s="30">
        <f>VLOOKUP(G369,dash_fungsional!$B$2:$E$28,4,FALSE)</f>
        <v>7</v>
      </c>
      <c r="V369" s="30">
        <f>IF(ISNA(VLOOKUP(G369,mst_jabatanstruk!$B$2:$F$8,5,FALSE)),IF(H369="selaku KF",6,7),VLOOKUP(G369,mst_jabatanstruk!$B$2:$F$8,5,FALSE))</f>
        <v>6</v>
      </c>
      <c r="W369" s="30">
        <f>VLOOKUP(E369,mst_golongan!$B$2:$D$18,3,FALSE)</f>
        <v>12</v>
      </c>
      <c r="X369" s="30">
        <f>VLOOKUP(I369,mst_pendidikan!$B$2:$F$11,5,FALSE)</f>
        <v>9</v>
      </c>
      <c r="Y369" s="30">
        <f t="shared" ref="Y369:Y371" si="572">YEAR(F369)</f>
        <v>2019</v>
      </c>
      <c r="Z369" s="30">
        <f t="shared" ref="Z369:Z371" si="573">MONTH(F369)</f>
        <v>12</v>
      </c>
      <c r="AA369" s="30">
        <f t="shared" ref="AA369:AA371" si="574">DAY(F369)</f>
        <v>1</v>
      </c>
      <c r="AB369" s="30" t="str">
        <f t="shared" ref="AB369:AB371" si="575">CONCATENATE(Y369,"-",Z369,"-",AA369)</f>
        <v>2019-12-1</v>
      </c>
      <c r="AC369" s="30">
        <f t="shared" ref="AC369:AC371" si="576">YEAR(L369)</f>
        <v>1980</v>
      </c>
      <c r="AD369" s="30">
        <f t="shared" ref="AD369:AD371" si="577">MONTH(L369)</f>
        <v>11</v>
      </c>
      <c r="AE369" s="30">
        <f t="shared" ref="AE369:AE371" si="578">DAY(L369)</f>
        <v>15</v>
      </c>
      <c r="AF369" s="30" t="str">
        <f t="shared" ref="AF369:AF371" si="579">CONCATENATE(AC369,"-",AD369,"-",AE369)</f>
        <v>1980-11-15</v>
      </c>
    </row>
    <row r="370" spans="1:32" ht="17.100000000000001" customHeight="1" x14ac:dyDescent="0.2">
      <c r="A370" s="31">
        <v>8</v>
      </c>
      <c r="B370" s="82" t="s">
        <v>1285</v>
      </c>
      <c r="C370" s="33">
        <v>340059679</v>
      </c>
      <c r="D370" s="82" t="s">
        <v>1286</v>
      </c>
      <c r="E370" s="33" t="s">
        <v>166</v>
      </c>
      <c r="F370" s="34" t="s">
        <v>1369</v>
      </c>
      <c r="G370" s="43" t="s">
        <v>179</v>
      </c>
      <c r="H370" s="26" t="s">
        <v>1349</v>
      </c>
      <c r="I370" s="33" t="s">
        <v>248</v>
      </c>
      <c r="J370" s="39" t="s">
        <v>262</v>
      </c>
      <c r="K370" s="39" t="s">
        <v>344</v>
      </c>
      <c r="L370" s="35" t="s">
        <v>1618</v>
      </c>
      <c r="M370" s="10">
        <v>1572</v>
      </c>
      <c r="N370" s="30">
        <f t="shared" si="555"/>
        <v>15723</v>
      </c>
      <c r="O370" s="30" t="str">
        <f>IF(ISBLANK(G369),CONCATENATE(Kerinci!N370,RIGHT(Kerinci!O369,1)+1),Kerinci!O369)</f>
        <v>157233</v>
      </c>
      <c r="P370" s="30">
        <f>VLOOKUP(G370,dash_fungsional!$B$2:$E$28,4,FALSE)</f>
        <v>6</v>
      </c>
      <c r="V370" s="30">
        <f>IF(ISNA(VLOOKUP(G370,mst_jabatanstruk!$B$2:$F$8,5,FALSE)),IF(H370="selaku KF",6,7),VLOOKUP(G370,mst_jabatanstruk!$B$2:$F$8,5,FALSE))</f>
        <v>7</v>
      </c>
      <c r="W370" s="30">
        <f>VLOOKUP(E370,mst_golongan!$B$2:$D$18,3,FALSE)</f>
        <v>9</v>
      </c>
      <c r="X370" s="30">
        <f>VLOOKUP(I370,mst_pendidikan!$B$2:$F$11,5,FALSE)</f>
        <v>7</v>
      </c>
      <c r="Y370" s="30">
        <f t="shared" si="572"/>
        <v>2014</v>
      </c>
      <c r="Z370" s="30">
        <f t="shared" si="573"/>
        <v>4</v>
      </c>
      <c r="AA370" s="30">
        <f t="shared" si="574"/>
        <v>1</v>
      </c>
      <c r="AB370" s="30" t="str">
        <f t="shared" si="575"/>
        <v>2014-4-1</v>
      </c>
      <c r="AC370" s="30">
        <f t="shared" si="576"/>
        <v>1997</v>
      </c>
      <c r="AD370" s="30">
        <f t="shared" si="577"/>
        <v>4</v>
      </c>
      <c r="AE370" s="30">
        <f t="shared" si="578"/>
        <v>16</v>
      </c>
      <c r="AF370" s="30" t="str">
        <f t="shared" si="579"/>
        <v>1997-4-16</v>
      </c>
    </row>
    <row r="371" spans="1:32" ht="17.100000000000001" customHeight="1" x14ac:dyDescent="0.2">
      <c r="A371" s="31">
        <v>9</v>
      </c>
      <c r="B371" s="32" t="s">
        <v>1288</v>
      </c>
      <c r="C371" s="41" t="s">
        <v>1289</v>
      </c>
      <c r="D371" s="33" t="s">
        <v>1290</v>
      </c>
      <c r="E371" s="33" t="s">
        <v>165</v>
      </c>
      <c r="F371" s="34"/>
      <c r="G371" s="42" t="s">
        <v>172</v>
      </c>
      <c r="H371" s="26" t="s">
        <v>1349</v>
      </c>
      <c r="I371" s="26" t="s">
        <v>251</v>
      </c>
      <c r="J371" s="39" t="s">
        <v>250</v>
      </c>
      <c r="K371" s="39" t="s">
        <v>344</v>
      </c>
      <c r="L371" s="35" t="s">
        <v>1619</v>
      </c>
      <c r="M371" s="10">
        <v>1572</v>
      </c>
      <c r="N371" s="30">
        <f t="shared" si="555"/>
        <v>15723</v>
      </c>
      <c r="O371" s="30" t="str">
        <f>IF(ISBLANK(G370),CONCATENATE(Kerinci!N371,RIGHT(Kerinci!O370,1)+1),Kerinci!O370)</f>
        <v>157233</v>
      </c>
      <c r="P371" s="30">
        <f>VLOOKUP(G371,dash_fungsional!$B$2:$E$28,4,FALSE)</f>
        <v>19</v>
      </c>
      <c r="V371" s="30">
        <f>IF(ISNA(VLOOKUP(G371,mst_jabatanstruk!$B$2:$F$8,5,FALSE)),IF(H371="selaku KF",6,7),VLOOKUP(G371,mst_jabatanstruk!$B$2:$F$8,5,FALSE))</f>
        <v>7</v>
      </c>
      <c r="W371" s="30">
        <f>VLOOKUP(E371,mst_golongan!$B$2:$D$18,3,FALSE)</f>
        <v>10</v>
      </c>
      <c r="X371" s="30">
        <f>VLOOKUP(I371,mst_pendidikan!$B$2:$F$11,5,FALSE)</f>
        <v>3</v>
      </c>
      <c r="Y371" s="30">
        <f t="shared" si="572"/>
        <v>1900</v>
      </c>
      <c r="Z371" s="30">
        <f t="shared" si="573"/>
        <v>1</v>
      </c>
      <c r="AA371" s="30">
        <f t="shared" si="574"/>
        <v>0</v>
      </c>
      <c r="AB371" s="30" t="str">
        <f t="shared" si="575"/>
        <v>1900-1-0</v>
      </c>
      <c r="AC371" s="30">
        <f t="shared" si="576"/>
        <v>1971</v>
      </c>
      <c r="AD371" s="30">
        <f t="shared" si="577"/>
        <v>1</v>
      </c>
      <c r="AE371" s="30">
        <f t="shared" si="578"/>
        <v>30</v>
      </c>
      <c r="AF371" s="30" t="str">
        <f t="shared" si="579"/>
        <v>1971-1-30</v>
      </c>
    </row>
    <row r="372" spans="1:32" ht="17.100000000000001" hidden="1" customHeight="1" x14ac:dyDescent="0.2">
      <c r="A372" s="303" t="s">
        <v>284</v>
      </c>
      <c r="B372" s="304"/>
      <c r="C372" s="304"/>
      <c r="D372" s="217"/>
      <c r="E372" s="33"/>
      <c r="F372" s="34" t="s">
        <v>1377</v>
      </c>
      <c r="G372" s="42"/>
      <c r="H372" s="26" t="s">
        <v>1349</v>
      </c>
      <c r="I372" s="33"/>
      <c r="J372" s="39"/>
      <c r="K372" s="39"/>
      <c r="L372" s="35"/>
      <c r="M372" s="10">
        <v>1572</v>
      </c>
      <c r="N372" s="30">
        <f t="shared" si="555"/>
        <v>15723</v>
      </c>
      <c r="O372" s="30" t="str">
        <f>IF(ISBLANK(G371),CONCATENATE(Kerinci!N372,RIGHT(Kerinci!O371,1)+1),Kerinci!O371)</f>
        <v>157233</v>
      </c>
      <c r="P372" s="30" t="e">
        <f>VLOOKUP(G372,dash_fungsional!$B$2:$E$28,4,FALSE)</f>
        <v>#N/A</v>
      </c>
      <c r="V372" s="30">
        <f>IF(ISNA(VLOOKUP(G372,mst_jabatanstruk!$B$2:$F$8,5,FALSE)),IF(H372="selaku KF",6,7),VLOOKUP(G372,mst_jabatanstruk!$B$2:$F$8,5,FALSE))</f>
        <v>7</v>
      </c>
      <c r="W372" s="30" t="e">
        <f>VLOOKUP(E372,mst_golongan!$B$2:$D$18,3,FALSE)</f>
        <v>#N/A</v>
      </c>
      <c r="X372" s="30" t="e">
        <f>VLOOKUP(I372,mst_pendidikan!$B$2:$F$11,5,FALSE)</f>
        <v>#N/A</v>
      </c>
    </row>
    <row r="373" spans="1:32" ht="17.100000000000001" customHeight="1" x14ac:dyDescent="0.2">
      <c r="A373" s="31">
        <v>10</v>
      </c>
      <c r="B373" s="32" t="s">
        <v>1292</v>
      </c>
      <c r="C373" s="41" t="s">
        <v>1293</v>
      </c>
      <c r="D373" s="33" t="s">
        <v>1294</v>
      </c>
      <c r="E373" s="33" t="s">
        <v>168</v>
      </c>
      <c r="F373" s="37" t="s">
        <v>1373</v>
      </c>
      <c r="G373" s="232" t="s">
        <v>178</v>
      </c>
      <c r="H373" s="26" t="s">
        <v>1348</v>
      </c>
      <c r="I373" s="26" t="s">
        <v>249</v>
      </c>
      <c r="J373" s="39" t="s">
        <v>364</v>
      </c>
      <c r="K373" s="39" t="s">
        <v>330</v>
      </c>
      <c r="L373" s="35" t="s">
        <v>1620</v>
      </c>
      <c r="M373" s="10">
        <v>1572</v>
      </c>
      <c r="N373" s="30">
        <f t="shared" si="555"/>
        <v>15724</v>
      </c>
      <c r="O373" s="30" t="str">
        <f>IF(ISBLANK(G372),CONCATENATE(Kerinci!N373,RIGHT(Kerinci!O372,1)+1),Kerinci!O372)</f>
        <v>157244</v>
      </c>
      <c r="P373" s="30">
        <f>VLOOKUP(G373,dash_fungsional!$B$2:$E$28,4,FALSE)</f>
        <v>7</v>
      </c>
      <c r="V373" s="30">
        <f>IF(ISNA(VLOOKUP(G373,mst_jabatanstruk!$B$2:$F$8,5,FALSE)),IF(H373="selaku KF",6,7),VLOOKUP(G373,mst_jabatanstruk!$B$2:$F$8,5,FALSE))</f>
        <v>6</v>
      </c>
      <c r="W373" s="30">
        <f>VLOOKUP(E373,mst_golongan!$B$2:$D$18,3,FALSE)</f>
        <v>12</v>
      </c>
      <c r="X373" s="30">
        <f>VLOOKUP(I373,mst_pendidikan!$B$2:$F$11,5,FALSE)</f>
        <v>8</v>
      </c>
      <c r="Y373" s="30">
        <f t="shared" ref="Y373:Y374" si="580">YEAR(F373)</f>
        <v>2019</v>
      </c>
      <c r="Z373" s="30">
        <f t="shared" ref="Z373:Z374" si="581">MONTH(F373)</f>
        <v>3</v>
      </c>
      <c r="AA373" s="30">
        <f t="shared" ref="AA373:AA374" si="582">DAY(F373)</f>
        <v>1</v>
      </c>
      <c r="AB373" s="30" t="str">
        <f t="shared" ref="AB373:AB374" si="583">CONCATENATE(Y373,"-",Z373,"-",AA373)</f>
        <v>2019-3-1</v>
      </c>
      <c r="AC373" s="30">
        <f t="shared" ref="AC373:AC374" si="584">YEAR(L373)</f>
        <v>1964</v>
      </c>
      <c r="AD373" s="30">
        <f t="shared" ref="AD373:AD374" si="585">MONTH(L373)</f>
        <v>8</v>
      </c>
      <c r="AE373" s="30">
        <f t="shared" ref="AE373:AE374" si="586">DAY(L373)</f>
        <v>5</v>
      </c>
      <c r="AF373" s="30" t="str">
        <f t="shared" ref="AF373:AF374" si="587">CONCATENATE(AC373,"-",AD373,"-",AE373)</f>
        <v>1964-8-5</v>
      </c>
    </row>
    <row r="374" spans="1:32" ht="17.100000000000001" customHeight="1" x14ac:dyDescent="0.2">
      <c r="A374" s="31">
        <v>11</v>
      </c>
      <c r="B374" s="82" t="s">
        <v>1296</v>
      </c>
      <c r="C374" s="34" t="s">
        <v>1297</v>
      </c>
      <c r="D374" s="34" t="s">
        <v>1298</v>
      </c>
      <c r="E374" s="34" t="s">
        <v>166</v>
      </c>
      <c r="F374" s="46"/>
      <c r="G374" s="43" t="s">
        <v>179</v>
      </c>
      <c r="H374" s="26" t="s">
        <v>1349</v>
      </c>
      <c r="I374" s="26" t="s">
        <v>249</v>
      </c>
      <c r="J374" s="39" t="s">
        <v>339</v>
      </c>
      <c r="K374" s="39" t="s">
        <v>344</v>
      </c>
      <c r="L374" s="35" t="s">
        <v>1621</v>
      </c>
      <c r="M374" s="10">
        <v>1572</v>
      </c>
      <c r="N374" s="30">
        <f t="shared" si="555"/>
        <v>15724</v>
      </c>
      <c r="O374" s="30" t="str">
        <f>IF(ISBLANK(G373),CONCATENATE(Kerinci!N374,RIGHT(Kerinci!O373,1)+1),Kerinci!O373)</f>
        <v>157244</v>
      </c>
      <c r="P374" s="30">
        <f>VLOOKUP(G374,dash_fungsional!$B$2:$E$28,4,FALSE)</f>
        <v>6</v>
      </c>
      <c r="V374" s="30">
        <f>IF(ISNA(VLOOKUP(G374,mst_jabatanstruk!$B$2:$F$8,5,FALSE)),IF(H374="selaku KF",6,7),VLOOKUP(G374,mst_jabatanstruk!$B$2:$F$8,5,FALSE))</f>
        <v>7</v>
      </c>
      <c r="W374" s="30">
        <f>VLOOKUP(E374,mst_golongan!$B$2:$D$18,3,FALSE)</f>
        <v>9</v>
      </c>
      <c r="X374" s="30">
        <f>VLOOKUP(I374,mst_pendidikan!$B$2:$F$11,5,FALSE)</f>
        <v>8</v>
      </c>
      <c r="Y374" s="30">
        <f t="shared" si="580"/>
        <v>1900</v>
      </c>
      <c r="Z374" s="30">
        <f t="shared" si="581"/>
        <v>1</v>
      </c>
      <c r="AA374" s="30">
        <f t="shared" si="582"/>
        <v>0</v>
      </c>
      <c r="AB374" s="30" t="str">
        <f t="shared" si="583"/>
        <v>1900-1-0</v>
      </c>
      <c r="AC374" s="30">
        <f t="shared" si="584"/>
        <v>1995</v>
      </c>
      <c r="AD374" s="30">
        <f t="shared" si="585"/>
        <v>12</v>
      </c>
      <c r="AE374" s="30">
        <f t="shared" si="586"/>
        <v>21</v>
      </c>
      <c r="AF374" s="30" t="str">
        <f t="shared" si="587"/>
        <v>1995-12-21</v>
      </c>
    </row>
    <row r="375" spans="1:32" ht="17.100000000000001" hidden="1" customHeight="1" x14ac:dyDescent="0.2">
      <c r="A375" s="303" t="s">
        <v>285</v>
      </c>
      <c r="B375" s="304"/>
      <c r="C375" s="304"/>
      <c r="D375" s="217"/>
      <c r="E375" s="33"/>
      <c r="F375" s="34" t="s">
        <v>1364</v>
      </c>
      <c r="G375" s="42"/>
      <c r="H375" s="26" t="s">
        <v>1349</v>
      </c>
      <c r="I375" s="33"/>
      <c r="J375" s="39"/>
      <c r="K375" s="39"/>
      <c r="L375" s="35"/>
      <c r="M375" s="10">
        <v>1572</v>
      </c>
      <c r="N375" s="30">
        <f t="shared" si="555"/>
        <v>15724</v>
      </c>
      <c r="O375" s="30" t="str">
        <f>IF(ISBLANK(G374),CONCATENATE(Kerinci!N375,RIGHT(Kerinci!O374,1)+1),Kerinci!O374)</f>
        <v>157244</v>
      </c>
      <c r="P375" s="30" t="e">
        <f>VLOOKUP(G375,dash_fungsional!$B$2:$E$28,4,FALSE)</f>
        <v>#N/A</v>
      </c>
      <c r="V375" s="30">
        <f>IF(ISNA(VLOOKUP(G375,mst_jabatanstruk!$B$2:$F$8,5,FALSE)),IF(H375="selaku KF",6,7),VLOOKUP(G375,mst_jabatanstruk!$B$2:$F$8,5,FALSE))</f>
        <v>7</v>
      </c>
      <c r="W375" s="30" t="e">
        <f>VLOOKUP(E375,mst_golongan!$B$2:$D$18,3,FALSE)</f>
        <v>#N/A</v>
      </c>
      <c r="X375" s="30" t="e">
        <f>VLOOKUP(I375,mst_pendidikan!$B$2:$F$11,5,FALSE)</f>
        <v>#N/A</v>
      </c>
    </row>
    <row r="376" spans="1:32" ht="17.100000000000001" customHeight="1" x14ac:dyDescent="0.2">
      <c r="A376" s="31">
        <v>12</v>
      </c>
      <c r="B376" s="24" t="s">
        <v>1300</v>
      </c>
      <c r="C376" s="254">
        <v>340053545</v>
      </c>
      <c r="D376" s="54" t="s">
        <v>1301</v>
      </c>
      <c r="E376" s="54" t="s">
        <v>168</v>
      </c>
      <c r="F376" s="126" t="s">
        <v>1356</v>
      </c>
      <c r="G376" s="232" t="s">
        <v>178</v>
      </c>
      <c r="H376" s="26" t="s">
        <v>1348</v>
      </c>
      <c r="I376" s="54" t="s">
        <v>249</v>
      </c>
      <c r="J376" s="204" t="s">
        <v>253</v>
      </c>
      <c r="K376" s="54" t="s">
        <v>330</v>
      </c>
      <c r="L376" s="57" t="s">
        <v>1622</v>
      </c>
      <c r="M376" s="10">
        <v>1572</v>
      </c>
      <c r="N376" s="30">
        <f t="shared" si="555"/>
        <v>15725</v>
      </c>
      <c r="O376" s="30" t="str">
        <f>IF(ISBLANK(G375),CONCATENATE(Kerinci!N376,RIGHT(Kerinci!O375,1)+1),Kerinci!O375)</f>
        <v>157255</v>
      </c>
      <c r="P376" s="30">
        <f>VLOOKUP(G376,dash_fungsional!$B$2:$E$28,4,FALSE)</f>
        <v>7</v>
      </c>
      <c r="V376" s="30">
        <f>IF(ISNA(VLOOKUP(G376,mst_jabatanstruk!$B$2:$F$8,5,FALSE)),IF(H376="selaku KF",6,7),VLOOKUP(G376,mst_jabatanstruk!$B$2:$F$8,5,FALSE))</f>
        <v>6</v>
      </c>
      <c r="W376" s="30">
        <f>VLOOKUP(E376,mst_golongan!$B$2:$D$18,3,FALSE)</f>
        <v>12</v>
      </c>
      <c r="X376" s="30">
        <f>VLOOKUP(I376,mst_pendidikan!$B$2:$F$11,5,FALSE)</f>
        <v>8</v>
      </c>
      <c r="Y376" s="30">
        <f t="shared" ref="Y376:Y378" si="588">YEAR(F376)</f>
        <v>2021</v>
      </c>
      <c r="Z376" s="30">
        <f t="shared" ref="Z376:Z378" si="589">MONTH(F376)</f>
        <v>4</v>
      </c>
      <c r="AA376" s="30">
        <f t="shared" ref="AA376:AA378" si="590">DAY(F376)</f>
        <v>1</v>
      </c>
      <c r="AB376" s="30" t="str">
        <f t="shared" ref="AB376:AB378" si="591">CONCATENATE(Y376,"-",Z376,"-",AA376)</f>
        <v>2021-4-1</v>
      </c>
      <c r="AC376" s="30">
        <f t="shared" ref="AC376:AC378" si="592">YEAR(L376)</f>
        <v>1983</v>
      </c>
      <c r="AD376" s="30">
        <f t="shared" ref="AD376:AD378" si="593">MONTH(L376)</f>
        <v>12</v>
      </c>
      <c r="AE376" s="30">
        <f t="shared" ref="AE376:AE378" si="594">DAY(L376)</f>
        <v>18</v>
      </c>
      <c r="AF376" s="30" t="str">
        <f t="shared" ref="AF376:AF378" si="595">CONCATENATE(AC376,"-",AD376,"-",AE376)</f>
        <v>1983-12-18</v>
      </c>
    </row>
    <row r="377" spans="1:32" ht="17.100000000000001" customHeight="1" x14ac:dyDescent="0.2">
      <c r="A377" s="31">
        <v>13</v>
      </c>
      <c r="B377" s="24" t="s">
        <v>1304</v>
      </c>
      <c r="C377" s="254">
        <v>340060204</v>
      </c>
      <c r="D377" s="54" t="s">
        <v>1305</v>
      </c>
      <c r="E377" s="54" t="s">
        <v>166</v>
      </c>
      <c r="F377" s="126" t="s">
        <v>1357</v>
      </c>
      <c r="G377" s="43" t="s">
        <v>179</v>
      </c>
      <c r="H377" s="26" t="s">
        <v>1349</v>
      </c>
      <c r="I377" s="26" t="s">
        <v>248</v>
      </c>
      <c r="J377" s="204">
        <v>2020</v>
      </c>
      <c r="K377" s="54" t="s">
        <v>330</v>
      </c>
      <c r="L377" s="57" t="s">
        <v>1623</v>
      </c>
      <c r="M377" s="10">
        <v>1572</v>
      </c>
      <c r="N377" s="30">
        <f t="shared" si="555"/>
        <v>15725</v>
      </c>
      <c r="O377" s="30" t="str">
        <f>IF(ISBLANK(G376),CONCATENATE(Kerinci!N377,RIGHT(Kerinci!O376,1)+1),Kerinci!O376)</f>
        <v>157255</v>
      </c>
      <c r="P377" s="30">
        <f>VLOOKUP(G377,dash_fungsional!$B$2:$E$28,4,FALSE)</f>
        <v>6</v>
      </c>
      <c r="V377" s="30">
        <f>IF(ISNA(VLOOKUP(G377,mst_jabatanstruk!$B$2:$F$8,5,FALSE)),IF(H377="selaku KF",6,7),VLOOKUP(G377,mst_jabatanstruk!$B$2:$F$8,5,FALSE))</f>
        <v>7</v>
      </c>
      <c r="W377" s="30">
        <f>VLOOKUP(E377,mst_golongan!$B$2:$D$18,3,FALSE)</f>
        <v>9</v>
      </c>
      <c r="X377" s="30">
        <f>VLOOKUP(I377,mst_pendidikan!$B$2:$F$11,5,FALSE)</f>
        <v>7</v>
      </c>
      <c r="Y377" s="30">
        <f t="shared" si="588"/>
        <v>2022</v>
      </c>
      <c r="Z377" s="30">
        <f t="shared" si="589"/>
        <v>1</v>
      </c>
      <c r="AA377" s="30">
        <f t="shared" si="590"/>
        <v>1</v>
      </c>
      <c r="AB377" s="30" t="str">
        <f t="shared" si="591"/>
        <v>2022-1-1</v>
      </c>
      <c r="AC377" s="30">
        <f t="shared" si="592"/>
        <v>1997</v>
      </c>
      <c r="AD377" s="30">
        <f t="shared" si="593"/>
        <v>9</v>
      </c>
      <c r="AE377" s="30">
        <f t="shared" si="594"/>
        <v>11</v>
      </c>
      <c r="AF377" s="30" t="str">
        <f t="shared" si="595"/>
        <v>1997-9-11</v>
      </c>
    </row>
    <row r="378" spans="1:32" ht="17.100000000000001" customHeight="1" x14ac:dyDescent="0.2">
      <c r="A378" s="31">
        <v>14</v>
      </c>
      <c r="B378" s="82" t="s">
        <v>1308</v>
      </c>
      <c r="C378" s="33">
        <v>340060491</v>
      </c>
      <c r="D378" s="255" t="s">
        <v>1309</v>
      </c>
      <c r="E378" s="33" t="s">
        <v>166</v>
      </c>
      <c r="F378" s="37"/>
      <c r="G378" s="42" t="s">
        <v>172</v>
      </c>
      <c r="H378" s="26" t="s">
        <v>1349</v>
      </c>
      <c r="I378" s="26" t="s">
        <v>248</v>
      </c>
      <c r="J378" s="39" t="s">
        <v>258</v>
      </c>
      <c r="K378" s="39" t="s">
        <v>344</v>
      </c>
      <c r="L378" s="40" t="s">
        <v>1624</v>
      </c>
      <c r="M378" s="10">
        <v>1572</v>
      </c>
      <c r="N378" s="30">
        <f t="shared" si="555"/>
        <v>15725</v>
      </c>
      <c r="O378" s="30" t="str">
        <f>IF(ISBLANK(G377),CONCATENATE(Kerinci!N378,RIGHT(Kerinci!O377,1)+1),Kerinci!O377)</f>
        <v>157255</v>
      </c>
      <c r="P378" s="30">
        <f>VLOOKUP(G378,dash_fungsional!$B$2:$E$28,4,FALSE)</f>
        <v>19</v>
      </c>
      <c r="V378" s="30">
        <f>IF(ISNA(VLOOKUP(G378,mst_jabatanstruk!$B$2:$F$8,5,FALSE)),IF(H378="selaku KF",6,7),VLOOKUP(G378,mst_jabatanstruk!$B$2:$F$8,5,FALSE))</f>
        <v>7</v>
      </c>
      <c r="W378" s="30">
        <f>VLOOKUP(E378,mst_golongan!$B$2:$D$18,3,FALSE)</f>
        <v>9</v>
      </c>
      <c r="X378" s="30">
        <f>VLOOKUP(I378,mst_pendidikan!$B$2:$F$11,5,FALSE)</f>
        <v>7</v>
      </c>
      <c r="Y378" s="30">
        <f t="shared" si="588"/>
        <v>1900</v>
      </c>
      <c r="Z378" s="30">
        <f t="shared" si="589"/>
        <v>1</v>
      </c>
      <c r="AA378" s="30">
        <f t="shared" si="590"/>
        <v>0</v>
      </c>
      <c r="AB378" s="30" t="str">
        <f t="shared" si="591"/>
        <v>1900-1-0</v>
      </c>
      <c r="AC378" s="30">
        <f t="shared" si="592"/>
        <v>1998</v>
      </c>
      <c r="AD378" s="30">
        <f t="shared" si="593"/>
        <v>2</v>
      </c>
      <c r="AE378" s="30">
        <f t="shared" si="594"/>
        <v>28</v>
      </c>
      <c r="AF378" s="30" t="str">
        <f t="shared" si="595"/>
        <v>1998-2-28</v>
      </c>
    </row>
    <row r="379" spans="1:32" ht="17.100000000000001" hidden="1" customHeight="1" x14ac:dyDescent="0.2">
      <c r="A379" s="309" t="s">
        <v>388</v>
      </c>
      <c r="B379" s="310"/>
      <c r="C379" s="311"/>
      <c r="D379" s="217"/>
      <c r="E379" s="33"/>
      <c r="F379" s="34" t="s">
        <v>1364</v>
      </c>
      <c r="G379" s="42"/>
      <c r="H379" s="26" t="s">
        <v>1349</v>
      </c>
      <c r="I379" s="26"/>
      <c r="J379" s="39"/>
      <c r="K379" s="39"/>
      <c r="L379" s="35"/>
      <c r="M379" s="10">
        <v>1572</v>
      </c>
      <c r="N379" s="30">
        <f t="shared" si="555"/>
        <v>15725</v>
      </c>
      <c r="O379" s="30" t="str">
        <f>IF(ISBLANK(G378),CONCATENATE(Kerinci!N379,RIGHT(Kerinci!O378,1)+1),Kerinci!O378)</f>
        <v>157255</v>
      </c>
      <c r="P379" s="30" t="e">
        <f>VLOOKUP(G379,dash_fungsional!$B$2:$E$28,4,FALSE)</f>
        <v>#N/A</v>
      </c>
      <c r="V379" s="30">
        <f>IF(ISNA(VLOOKUP(G379,mst_jabatanstruk!$B$2:$F$8,5,FALSE)),IF(H379="selaku KF",6,7),VLOOKUP(G379,mst_jabatanstruk!$B$2:$F$8,5,FALSE))</f>
        <v>7</v>
      </c>
      <c r="W379" s="30" t="e">
        <f>VLOOKUP(E379,mst_golongan!$B$2:$D$18,3,FALSE)</f>
        <v>#N/A</v>
      </c>
      <c r="X379" s="30" t="e">
        <f>VLOOKUP(I379,mst_pendidikan!$B$2:$F$11,5,FALSE)</f>
        <v>#N/A</v>
      </c>
    </row>
    <row r="380" spans="1:32" ht="17.100000000000001" customHeight="1" x14ac:dyDescent="0.2">
      <c r="A380" s="84">
        <v>15</v>
      </c>
      <c r="B380" s="85" t="s">
        <v>1311</v>
      </c>
      <c r="C380" s="256">
        <v>340053554</v>
      </c>
      <c r="D380" s="26" t="s">
        <v>1312</v>
      </c>
      <c r="E380" s="26" t="s">
        <v>168</v>
      </c>
      <c r="F380" s="27" t="s">
        <v>1359</v>
      </c>
      <c r="G380" s="242" t="s">
        <v>232</v>
      </c>
      <c r="H380" s="26" t="s">
        <v>1348</v>
      </c>
      <c r="I380" s="26" t="s">
        <v>249</v>
      </c>
      <c r="J380" s="79" t="s">
        <v>259</v>
      </c>
      <c r="K380" s="26" t="s">
        <v>330</v>
      </c>
      <c r="L380" s="86" t="s">
        <v>1625</v>
      </c>
      <c r="M380" s="10">
        <v>1572</v>
      </c>
      <c r="N380" s="30">
        <f t="shared" si="555"/>
        <v>15726</v>
      </c>
      <c r="O380" s="30" t="str">
        <f>IF(ISBLANK(G379),CONCATENATE(Kerinci!N380,RIGHT(Kerinci!O379,1)+1),Kerinci!O379)</f>
        <v>157266</v>
      </c>
      <c r="P380" s="30">
        <f>VLOOKUP(G380,dash_fungsional!$B$2:$E$28,4,FALSE)</f>
        <v>15</v>
      </c>
      <c r="V380" s="30">
        <f>IF(ISNA(VLOOKUP(G380,mst_jabatanstruk!$B$2:$F$8,5,FALSE)),IF(H380="selaku KF",6,7),VLOOKUP(G380,mst_jabatanstruk!$B$2:$F$8,5,FALSE))</f>
        <v>6</v>
      </c>
      <c r="W380" s="30">
        <f>VLOOKUP(E380,mst_golongan!$B$2:$D$18,3,FALSE)</f>
        <v>12</v>
      </c>
      <c r="X380" s="30">
        <f>VLOOKUP(I380,mst_pendidikan!$B$2:$F$11,5,FALSE)</f>
        <v>8</v>
      </c>
      <c r="Y380" s="30">
        <f t="shared" ref="Y380:Y381" si="596">YEAR(F380)</f>
        <v>2019</v>
      </c>
      <c r="Z380" s="30">
        <f t="shared" ref="Z380:Z381" si="597">MONTH(F380)</f>
        <v>12</v>
      </c>
      <c r="AA380" s="30">
        <f t="shared" ref="AA380:AA381" si="598">DAY(F380)</f>
        <v>1</v>
      </c>
      <c r="AB380" s="30" t="str">
        <f t="shared" ref="AB380:AB381" si="599">CONCATENATE(Y380,"-",Z380,"-",AA380)</f>
        <v>2019-12-1</v>
      </c>
      <c r="AC380" s="30">
        <f t="shared" ref="AC380:AC381" si="600">YEAR(L380)</f>
        <v>1986</v>
      </c>
      <c r="AD380" s="30">
        <f t="shared" ref="AD380:AD381" si="601">MONTH(L380)</f>
        <v>4</v>
      </c>
      <c r="AE380" s="30">
        <f t="shared" ref="AE380:AE381" si="602">DAY(L380)</f>
        <v>12</v>
      </c>
      <c r="AF380" s="30" t="str">
        <f t="shared" ref="AF380:AF381" si="603">CONCATENATE(AC380,"-",AD380,"-",AE380)</f>
        <v>1986-4-12</v>
      </c>
    </row>
    <row r="381" spans="1:32" ht="17.100000000000001" customHeight="1" x14ac:dyDescent="0.2">
      <c r="A381" s="31">
        <v>16</v>
      </c>
      <c r="B381" s="82" t="s">
        <v>1314</v>
      </c>
      <c r="C381" s="33">
        <v>340059819</v>
      </c>
      <c r="D381" s="82" t="s">
        <v>1315</v>
      </c>
      <c r="E381" s="33" t="s">
        <v>166</v>
      </c>
      <c r="F381" s="34"/>
      <c r="G381" s="43" t="s">
        <v>179</v>
      </c>
      <c r="H381" s="26" t="s">
        <v>1349</v>
      </c>
      <c r="I381" s="26" t="s">
        <v>248</v>
      </c>
      <c r="J381" s="39" t="s">
        <v>262</v>
      </c>
      <c r="K381" s="39" t="s">
        <v>330</v>
      </c>
      <c r="L381" s="35" t="s">
        <v>1626</v>
      </c>
      <c r="M381" s="10">
        <v>1572</v>
      </c>
      <c r="N381" s="30">
        <f t="shared" si="555"/>
        <v>15726</v>
      </c>
      <c r="O381" s="30" t="str">
        <f>IF(ISBLANK(G380),CONCATENATE(Kerinci!N381,RIGHT(Kerinci!O380,1)+1),Kerinci!O380)</f>
        <v>157266</v>
      </c>
      <c r="P381" s="30">
        <f>VLOOKUP(G381,dash_fungsional!$B$2:$E$28,4,FALSE)</f>
        <v>6</v>
      </c>
      <c r="V381" s="30">
        <f>IF(ISNA(VLOOKUP(G381,mst_jabatanstruk!$B$2:$F$8,5,FALSE)),IF(H381="selaku KF",6,7),VLOOKUP(G381,mst_jabatanstruk!$B$2:$F$8,5,FALSE))</f>
        <v>7</v>
      </c>
      <c r="W381" s="30">
        <f>VLOOKUP(E381,mst_golongan!$B$2:$D$18,3,FALSE)</f>
        <v>9</v>
      </c>
      <c r="X381" s="30">
        <f>VLOOKUP(I381,mst_pendidikan!$B$2:$F$11,5,FALSE)</f>
        <v>7</v>
      </c>
      <c r="Y381" s="30">
        <f t="shared" si="596"/>
        <v>1900</v>
      </c>
      <c r="Z381" s="30">
        <f t="shared" si="597"/>
        <v>1</v>
      </c>
      <c r="AA381" s="30">
        <f t="shared" si="598"/>
        <v>0</v>
      </c>
      <c r="AB381" s="30" t="str">
        <f t="shared" si="599"/>
        <v>1900-1-0</v>
      </c>
      <c r="AC381" s="30">
        <f t="shared" si="600"/>
        <v>1997</v>
      </c>
      <c r="AD381" s="30">
        <f t="shared" si="601"/>
        <v>8</v>
      </c>
      <c r="AE381" s="30">
        <f t="shared" si="602"/>
        <v>11</v>
      </c>
      <c r="AF381" s="30" t="str">
        <f t="shared" si="603"/>
        <v>1997-8-11</v>
      </c>
    </row>
    <row r="382" spans="1:32" ht="17.100000000000001" hidden="1" customHeight="1" x14ac:dyDescent="0.2">
      <c r="A382" s="303" t="s">
        <v>397</v>
      </c>
      <c r="B382" s="304"/>
      <c r="C382" s="304"/>
      <c r="D382" s="217"/>
      <c r="E382" s="33"/>
      <c r="F382" s="34" t="s">
        <v>1363</v>
      </c>
      <c r="G382" s="42"/>
      <c r="H382" s="26" t="s">
        <v>1349</v>
      </c>
      <c r="I382" s="33"/>
      <c r="J382" s="39"/>
      <c r="K382" s="39"/>
      <c r="L382" s="35"/>
      <c r="M382" s="10">
        <v>1572</v>
      </c>
      <c r="N382" s="30">
        <f t="shared" si="555"/>
        <v>15726</v>
      </c>
      <c r="O382" s="30" t="str">
        <f>IF(ISBLANK(G381),CONCATENATE(Kerinci!N382,RIGHT(Kerinci!O381,1)+1),Kerinci!O381)</f>
        <v>157266</v>
      </c>
      <c r="P382" s="30" t="e">
        <f>VLOOKUP(G382,dash_fungsional!$B$2:$E$28,4,FALSE)</f>
        <v>#N/A</v>
      </c>
      <c r="V382" s="30">
        <f>IF(ISNA(VLOOKUP(G382,mst_jabatanstruk!$B$2:$F$8,5,FALSE)),IF(H382="selaku KF",6,7),VLOOKUP(G382,mst_jabatanstruk!$B$2:$F$8,5,FALSE))</f>
        <v>7</v>
      </c>
      <c r="W382" s="30" t="e">
        <f>VLOOKUP(E382,mst_golongan!$B$2:$D$18,3,FALSE)</f>
        <v>#N/A</v>
      </c>
      <c r="X382" s="30" t="e">
        <f>VLOOKUP(I382,mst_pendidikan!$B$2:$F$11,5,FALSE)</f>
        <v>#N/A</v>
      </c>
    </row>
    <row r="383" spans="1:32" ht="17.100000000000001" customHeight="1" x14ac:dyDescent="0.2">
      <c r="A383" s="31">
        <v>17</v>
      </c>
      <c r="B383" s="32" t="s">
        <v>1317</v>
      </c>
      <c r="C383" s="41">
        <v>340052061</v>
      </c>
      <c r="D383" s="33" t="s">
        <v>1318</v>
      </c>
      <c r="E383" s="33" t="s">
        <v>166</v>
      </c>
      <c r="F383" s="37" t="s">
        <v>1362</v>
      </c>
      <c r="G383" s="43" t="s">
        <v>180</v>
      </c>
      <c r="H383" s="26" t="s">
        <v>1319</v>
      </c>
      <c r="I383" s="26" t="s">
        <v>251</v>
      </c>
      <c r="J383" s="39" t="s">
        <v>268</v>
      </c>
      <c r="K383" s="39" t="s">
        <v>344</v>
      </c>
      <c r="L383" s="40" t="s">
        <v>1627</v>
      </c>
      <c r="M383" s="10">
        <v>1572</v>
      </c>
      <c r="N383" s="30">
        <f t="shared" si="555"/>
        <v>15727</v>
      </c>
      <c r="O383" s="30" t="str">
        <f>IF(ISBLANK(G382),CONCATENATE(Kerinci!N383,RIGHT(Kerinci!O382,1)+1),Kerinci!O382)</f>
        <v>157277</v>
      </c>
      <c r="P383" s="30">
        <f>VLOOKUP(G383,dash_fungsional!$B$2:$E$28,4,FALSE)</f>
        <v>4</v>
      </c>
      <c r="V383" s="30">
        <f>IF(ISNA(VLOOKUP(G383,mst_jabatanstruk!$B$2:$F$8,5,FALSE)),IF(H383="selaku KF",6,7),VLOOKUP(G383,mst_jabatanstruk!$B$2:$F$8,5,FALSE))</f>
        <v>7</v>
      </c>
      <c r="W383" s="30">
        <f>VLOOKUP(E383,mst_golongan!$B$2:$D$18,3,FALSE)</f>
        <v>9</v>
      </c>
      <c r="X383" s="30">
        <f>VLOOKUP(I383,mst_pendidikan!$B$2:$F$11,5,FALSE)</f>
        <v>3</v>
      </c>
      <c r="Y383" s="30">
        <f t="shared" ref="Y383:Y386" si="604">YEAR(F383)</f>
        <v>2018</v>
      </c>
      <c r="Z383" s="30">
        <f t="shared" ref="Z383:Z386" si="605">MONTH(F383)</f>
        <v>10</v>
      </c>
      <c r="AA383" s="30">
        <f t="shared" ref="AA383:AA386" si="606">DAY(F383)</f>
        <v>1</v>
      </c>
      <c r="AB383" s="30" t="str">
        <f t="shared" ref="AB383:AB386" si="607">CONCATENATE(Y383,"-",Z383,"-",AA383)</f>
        <v>2018-10-1</v>
      </c>
      <c r="AC383" s="30">
        <f t="shared" ref="AC383:AC386" si="608">YEAR(L383)</f>
        <v>1982</v>
      </c>
      <c r="AD383" s="30">
        <f t="shared" ref="AD383:AD386" si="609">MONTH(L383)</f>
        <v>5</v>
      </c>
      <c r="AE383" s="30">
        <f t="shared" ref="AE383:AE386" si="610">DAY(L383)</f>
        <v>15</v>
      </c>
      <c r="AF383" s="30" t="str">
        <f t="shared" ref="AF383:AF386" si="611">CONCATENATE(AC383,"-",AD383,"-",AE383)</f>
        <v>1982-5-15</v>
      </c>
    </row>
    <row r="384" spans="1:32" ht="17.100000000000001" customHeight="1" x14ac:dyDescent="0.2">
      <c r="A384" s="31">
        <v>18</v>
      </c>
      <c r="B384" s="82" t="s">
        <v>1321</v>
      </c>
      <c r="C384" s="34" t="s">
        <v>1322</v>
      </c>
      <c r="D384" s="34" t="s">
        <v>1323</v>
      </c>
      <c r="E384" s="34" t="s">
        <v>169</v>
      </c>
      <c r="F384" s="46" t="s">
        <v>1364</v>
      </c>
      <c r="G384" s="42" t="s">
        <v>1324</v>
      </c>
      <c r="H384" s="26" t="s">
        <v>1324</v>
      </c>
      <c r="I384" s="26" t="s">
        <v>251</v>
      </c>
      <c r="J384" s="39" t="s">
        <v>257</v>
      </c>
      <c r="K384" s="39" t="s">
        <v>330</v>
      </c>
      <c r="L384" s="51" t="s">
        <v>1551</v>
      </c>
      <c r="M384" s="10">
        <v>1572</v>
      </c>
      <c r="N384" s="30">
        <f t="shared" si="555"/>
        <v>15727</v>
      </c>
      <c r="O384" s="30" t="str">
        <f>IF(ISBLANK(G383),CONCATENATE(Kerinci!N384,RIGHT(Kerinci!O383,1)+1),Kerinci!O383)</f>
        <v>157277</v>
      </c>
      <c r="P384" s="30">
        <v>30</v>
      </c>
      <c r="V384" s="30">
        <f>IF(ISNA(VLOOKUP(G384,mst_jabatanstruk!$B$2:$F$8,5,FALSE)),IF(H384="selaku KF",6,7),VLOOKUP(G384,mst_jabatanstruk!$B$2:$F$8,5,FALSE))</f>
        <v>7</v>
      </c>
      <c r="W384" s="30">
        <f>VLOOKUP(E384,mst_golongan!$B$2:$D$18,3,FALSE)</f>
        <v>7</v>
      </c>
      <c r="X384" s="30">
        <f>VLOOKUP(I384,mst_pendidikan!$B$2:$F$11,5,FALSE)</f>
        <v>3</v>
      </c>
      <c r="Y384" s="30">
        <f t="shared" si="604"/>
        <v>2022</v>
      </c>
      <c r="Z384" s="30">
        <f t="shared" si="605"/>
        <v>4</v>
      </c>
      <c r="AA384" s="30">
        <f t="shared" si="606"/>
        <v>1</v>
      </c>
      <c r="AB384" s="30" t="str">
        <f t="shared" si="607"/>
        <v>2022-4-1</v>
      </c>
      <c r="AC384" s="30">
        <f t="shared" si="608"/>
        <v>1981</v>
      </c>
      <c r="AD384" s="30">
        <f t="shared" si="609"/>
        <v>3</v>
      </c>
      <c r="AE384" s="30">
        <f t="shared" si="610"/>
        <v>13</v>
      </c>
      <c r="AF384" s="30" t="str">
        <f t="shared" si="611"/>
        <v>1981-3-13</v>
      </c>
    </row>
    <row r="385" spans="1:32" ht="17.100000000000001" customHeight="1" x14ac:dyDescent="0.2">
      <c r="A385" s="31">
        <v>19</v>
      </c>
      <c r="B385" s="24" t="s">
        <v>1325</v>
      </c>
      <c r="C385" s="41">
        <v>340054645</v>
      </c>
      <c r="D385" s="33" t="s">
        <v>1326</v>
      </c>
      <c r="E385" s="33" t="s">
        <v>165</v>
      </c>
      <c r="F385" s="37" t="s">
        <v>1364</v>
      </c>
      <c r="G385" s="43" t="s">
        <v>180</v>
      </c>
      <c r="H385" s="26" t="s">
        <v>1327</v>
      </c>
      <c r="I385" s="26" t="s">
        <v>255</v>
      </c>
      <c r="J385" s="39" t="s">
        <v>1194</v>
      </c>
      <c r="K385" s="39" t="s">
        <v>330</v>
      </c>
      <c r="L385" s="40" t="s">
        <v>1628</v>
      </c>
      <c r="M385" s="10">
        <v>1572</v>
      </c>
      <c r="N385" s="30">
        <f t="shared" si="555"/>
        <v>15727</v>
      </c>
      <c r="O385" s="30" t="str">
        <f>IF(ISBLANK(G384),CONCATENATE(Kerinci!N385,RIGHT(Kerinci!O384,1)+1),Kerinci!O384)</f>
        <v>157277</v>
      </c>
      <c r="P385" s="30">
        <f>VLOOKUP(G385,dash_fungsional!$B$2:$E$28,4,FALSE)</f>
        <v>4</v>
      </c>
      <c r="V385" s="30">
        <f>IF(ISNA(VLOOKUP(G385,mst_jabatanstruk!$B$2:$F$8,5,FALSE)),IF(H385="selaku KF",6,7),VLOOKUP(G385,mst_jabatanstruk!$B$2:$F$8,5,FALSE))</f>
        <v>7</v>
      </c>
      <c r="W385" s="30">
        <f>VLOOKUP(E385,mst_golongan!$B$2:$D$18,3,FALSE)</f>
        <v>10</v>
      </c>
      <c r="X385" s="30">
        <f>VLOOKUP(I385,mst_pendidikan!$B$2:$F$11,5,FALSE)</f>
        <v>6</v>
      </c>
      <c r="Y385" s="30">
        <f t="shared" si="604"/>
        <v>2022</v>
      </c>
      <c r="Z385" s="30">
        <f t="shared" si="605"/>
        <v>4</v>
      </c>
      <c r="AA385" s="30">
        <f t="shared" si="606"/>
        <v>1</v>
      </c>
      <c r="AB385" s="30" t="str">
        <f t="shared" si="607"/>
        <v>2022-4-1</v>
      </c>
      <c r="AC385" s="30">
        <f t="shared" si="608"/>
        <v>1981</v>
      </c>
      <c r="AD385" s="30">
        <f t="shared" si="609"/>
        <v>12</v>
      </c>
      <c r="AE385" s="30">
        <f t="shared" si="610"/>
        <v>3</v>
      </c>
      <c r="AF385" s="30" t="str">
        <f t="shared" si="611"/>
        <v>1981-12-3</v>
      </c>
    </row>
    <row r="386" spans="1:32" ht="17.100000000000001" customHeight="1" x14ac:dyDescent="0.2">
      <c r="A386" s="31">
        <v>20</v>
      </c>
      <c r="B386" s="24" t="s">
        <v>1329</v>
      </c>
      <c r="C386" s="41" t="s">
        <v>1330</v>
      </c>
      <c r="D386" s="33" t="s">
        <v>1331</v>
      </c>
      <c r="E386" s="33" t="s">
        <v>165</v>
      </c>
      <c r="F386" s="37" t="s">
        <v>406</v>
      </c>
      <c r="G386" s="48" t="s">
        <v>179</v>
      </c>
      <c r="H386" s="26" t="s">
        <v>1332</v>
      </c>
      <c r="I386" s="54" t="s">
        <v>246</v>
      </c>
      <c r="J386" s="33">
        <v>2019</v>
      </c>
      <c r="K386" s="54" t="s">
        <v>330</v>
      </c>
      <c r="L386" s="51" t="s">
        <v>1629</v>
      </c>
      <c r="M386" s="10">
        <v>1572</v>
      </c>
      <c r="N386" s="30">
        <f t="shared" si="555"/>
        <v>15727</v>
      </c>
      <c r="O386" s="30" t="str">
        <f>IF(ISBLANK(G385),CONCATENATE(Kerinci!N386,RIGHT(Kerinci!O385,1)+1),Kerinci!O385)</f>
        <v>157277</v>
      </c>
      <c r="P386" s="30">
        <f>VLOOKUP(G386,dash_fungsional!$B$2:$E$28,4,FALSE)</f>
        <v>6</v>
      </c>
      <c r="V386" s="30">
        <f>IF(ISNA(VLOOKUP(G386,mst_jabatanstruk!$B$2:$F$8,5,FALSE)),IF(H386="selaku KF",6,7),VLOOKUP(G386,mst_jabatanstruk!$B$2:$F$8,5,FALSE))</f>
        <v>7</v>
      </c>
      <c r="W386" s="30">
        <f>VLOOKUP(E386,mst_golongan!$B$2:$D$18,3,FALSE)</f>
        <v>10</v>
      </c>
      <c r="X386" s="30">
        <f>VLOOKUP(I386,mst_pendidikan!$B$2:$F$11,5,FALSE)</f>
        <v>9</v>
      </c>
      <c r="Y386" s="30">
        <f t="shared" si="604"/>
        <v>2022</v>
      </c>
      <c r="Z386" s="30">
        <f t="shared" si="605"/>
        <v>4</v>
      </c>
      <c r="AA386" s="30">
        <f t="shared" si="606"/>
        <v>1</v>
      </c>
      <c r="AB386" s="30" t="str">
        <f t="shared" si="607"/>
        <v>2022-4-1</v>
      </c>
      <c r="AC386" s="30">
        <f t="shared" si="608"/>
        <v>1989</v>
      </c>
      <c r="AD386" s="30">
        <f t="shared" si="609"/>
        <v>3</v>
      </c>
      <c r="AE386" s="30">
        <f t="shared" si="610"/>
        <v>29</v>
      </c>
      <c r="AF386" s="30" t="str">
        <f t="shared" si="611"/>
        <v>1989-3-29</v>
      </c>
    </row>
  </sheetData>
  <autoFilter ref="A1:X386">
    <filterColumn colId="1">
      <customFilters>
        <customFilter operator="notEqual" val=" "/>
      </customFilters>
    </filterColumn>
  </autoFilter>
  <mergeCells count="89">
    <mergeCell ref="F2:F3"/>
    <mergeCell ref="G2:G3"/>
    <mergeCell ref="A2:A3"/>
    <mergeCell ref="B2:B3"/>
    <mergeCell ref="C2:C3"/>
    <mergeCell ref="D2:D3"/>
    <mergeCell ref="E2:E3"/>
    <mergeCell ref="A35:C35"/>
    <mergeCell ref="A37:C37"/>
    <mergeCell ref="A42:C42"/>
    <mergeCell ref="A47:C47"/>
    <mergeCell ref="A51:C51"/>
    <mergeCell ref="A55:C55"/>
    <mergeCell ref="A58:C58"/>
    <mergeCell ref="A60:C60"/>
    <mergeCell ref="A69:C69"/>
    <mergeCell ref="A71:C71"/>
    <mergeCell ref="A74:C74"/>
    <mergeCell ref="A77:C77"/>
    <mergeCell ref="A79:C79"/>
    <mergeCell ref="A82:C82"/>
    <mergeCell ref="A86:C86"/>
    <mergeCell ref="A89:C89"/>
    <mergeCell ref="A99:B99"/>
    <mergeCell ref="A101:C101"/>
    <mergeCell ref="A103:C103"/>
    <mergeCell ref="A106:C106"/>
    <mergeCell ref="A109:C109"/>
    <mergeCell ref="A112:C112"/>
    <mergeCell ref="A115:C115"/>
    <mergeCell ref="A119:C119"/>
    <mergeCell ref="A123:C123"/>
    <mergeCell ref="A132:C132"/>
    <mergeCell ref="A134:C134"/>
    <mergeCell ref="A137:C137"/>
    <mergeCell ref="A141:C141"/>
    <mergeCell ref="A146:C146"/>
    <mergeCell ref="A149:C149"/>
    <mergeCell ref="A152:C152"/>
    <mergeCell ref="A156:C156"/>
    <mergeCell ref="A161:B161"/>
    <mergeCell ref="A163:B163"/>
    <mergeCell ref="A167:B167"/>
    <mergeCell ref="A170:B170"/>
    <mergeCell ref="A173:B173"/>
    <mergeCell ref="A179:B179"/>
    <mergeCell ref="A182:B182"/>
    <mergeCell ref="A193:B193"/>
    <mergeCell ref="A195:B195"/>
    <mergeCell ref="A197:B197"/>
    <mergeCell ref="A201:B201"/>
    <mergeCell ref="A206:B206"/>
    <mergeCell ref="A209:B209"/>
    <mergeCell ref="A217:B217"/>
    <mergeCell ref="A220:B220"/>
    <mergeCell ref="A236:C236"/>
    <mergeCell ref="A238:C238"/>
    <mergeCell ref="A275:C275"/>
    <mergeCell ref="A277:C277"/>
    <mergeCell ref="A281:C281"/>
    <mergeCell ref="A286:C286"/>
    <mergeCell ref="A241:C241"/>
    <mergeCell ref="A246:C246"/>
    <mergeCell ref="A251:C251"/>
    <mergeCell ref="A257:C257"/>
    <mergeCell ref="A260:C260"/>
    <mergeCell ref="A379:C379"/>
    <mergeCell ref="A382:C382"/>
    <mergeCell ref="A347:B347"/>
    <mergeCell ref="A357:B357"/>
    <mergeCell ref="A359:C359"/>
    <mergeCell ref="A361:C361"/>
    <mergeCell ref="A365:C365"/>
    <mergeCell ref="Y1:AB1"/>
    <mergeCell ref="AC1:AF1"/>
    <mergeCell ref="A368:C368"/>
    <mergeCell ref="A372:C372"/>
    <mergeCell ref="A375:C375"/>
    <mergeCell ref="A324:B324"/>
    <mergeCell ref="A328:B328"/>
    <mergeCell ref="A331:B331"/>
    <mergeCell ref="A337:B337"/>
    <mergeCell ref="A343:B343"/>
    <mergeCell ref="A290:C290"/>
    <mergeCell ref="A294:C294"/>
    <mergeCell ref="A297:C297"/>
    <mergeCell ref="A302:C302"/>
    <mergeCell ref="A320:B320"/>
    <mergeCell ref="A273:B273"/>
  </mergeCells>
  <printOptions horizontalCentered="1"/>
  <pageMargins left="0.21" right="0.2" top="0.41" bottom="0.27" header="0.46" footer="0.26"/>
  <pageSetup paperSize="9" scale="9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" sqref="B2"/>
    </sheetView>
  </sheetViews>
  <sheetFormatPr defaultRowHeight="15" x14ac:dyDescent="0.25"/>
  <cols>
    <col min="3" max="3" width="22.7109375" bestFit="1" customWidth="1"/>
  </cols>
  <sheetData>
    <row r="1" spans="1:4" x14ac:dyDescent="0.25">
      <c r="A1" t="s">
        <v>0</v>
      </c>
      <c r="B1" t="s">
        <v>182</v>
      </c>
      <c r="C1" t="s">
        <v>183</v>
      </c>
    </row>
    <row r="2" spans="1:4" x14ac:dyDescent="0.25">
      <c r="A2">
        <v>1</v>
      </c>
      <c r="B2" t="s">
        <v>184</v>
      </c>
      <c r="C2" t="s">
        <v>185</v>
      </c>
      <c r="D2">
        <v>1</v>
      </c>
    </row>
    <row r="3" spans="1:4" x14ac:dyDescent="0.25">
      <c r="A3">
        <v>2</v>
      </c>
      <c r="B3" t="s">
        <v>186</v>
      </c>
      <c r="C3" t="s">
        <v>187</v>
      </c>
      <c r="D3">
        <v>2</v>
      </c>
    </row>
    <row r="4" spans="1:4" x14ac:dyDescent="0.25">
      <c r="A4">
        <v>3</v>
      </c>
      <c r="B4" t="s">
        <v>188</v>
      </c>
      <c r="C4" t="s">
        <v>189</v>
      </c>
      <c r="D4">
        <v>3</v>
      </c>
    </row>
    <row r="5" spans="1:4" x14ac:dyDescent="0.25">
      <c r="A5">
        <v>4</v>
      </c>
      <c r="B5" t="s">
        <v>190</v>
      </c>
      <c r="C5" t="s">
        <v>191</v>
      </c>
      <c r="D5">
        <v>4</v>
      </c>
    </row>
    <row r="6" spans="1:4" x14ac:dyDescent="0.25">
      <c r="A6">
        <v>5</v>
      </c>
      <c r="B6" t="s">
        <v>192</v>
      </c>
      <c r="C6" t="s">
        <v>193</v>
      </c>
      <c r="D6">
        <v>5</v>
      </c>
    </row>
    <row r="7" spans="1:4" x14ac:dyDescent="0.25">
      <c r="A7">
        <v>6</v>
      </c>
      <c r="B7" t="s">
        <v>194</v>
      </c>
      <c r="C7" t="s">
        <v>195</v>
      </c>
      <c r="D7">
        <v>6</v>
      </c>
    </row>
    <row r="8" spans="1:4" x14ac:dyDescent="0.25">
      <c r="A8">
        <v>7</v>
      </c>
      <c r="B8" t="s">
        <v>169</v>
      </c>
      <c r="C8" t="s">
        <v>196</v>
      </c>
      <c r="D8">
        <v>7</v>
      </c>
    </row>
    <row r="9" spans="1:4" x14ac:dyDescent="0.25">
      <c r="A9">
        <v>8</v>
      </c>
      <c r="B9" t="s">
        <v>197</v>
      </c>
      <c r="C9" t="s">
        <v>198</v>
      </c>
      <c r="D9">
        <v>8</v>
      </c>
    </row>
    <row r="10" spans="1:4" x14ac:dyDescent="0.25">
      <c r="A10">
        <v>9</v>
      </c>
      <c r="B10" t="s">
        <v>166</v>
      </c>
      <c r="C10" t="s">
        <v>199</v>
      </c>
      <c r="D10">
        <v>9</v>
      </c>
    </row>
    <row r="11" spans="1:4" x14ac:dyDescent="0.25">
      <c r="A11">
        <v>10</v>
      </c>
      <c r="B11" t="s">
        <v>165</v>
      </c>
      <c r="C11" t="s">
        <v>200</v>
      </c>
      <c r="D11">
        <v>10</v>
      </c>
    </row>
    <row r="12" spans="1:4" x14ac:dyDescent="0.25">
      <c r="A12">
        <v>11</v>
      </c>
      <c r="B12" t="s">
        <v>167</v>
      </c>
      <c r="C12" t="s">
        <v>201</v>
      </c>
      <c r="D12">
        <v>11</v>
      </c>
    </row>
    <row r="13" spans="1:4" x14ac:dyDescent="0.25">
      <c r="A13">
        <v>12</v>
      </c>
      <c r="B13" t="s">
        <v>168</v>
      </c>
      <c r="C13" t="s">
        <v>202</v>
      </c>
      <c r="D13">
        <v>12</v>
      </c>
    </row>
    <row r="14" spans="1:4" x14ac:dyDescent="0.25">
      <c r="A14">
        <v>13</v>
      </c>
      <c r="B14" t="s">
        <v>163</v>
      </c>
      <c r="C14" t="s">
        <v>203</v>
      </c>
      <c r="D14">
        <v>13</v>
      </c>
    </row>
    <row r="15" spans="1:4" x14ac:dyDescent="0.25">
      <c r="A15">
        <v>14</v>
      </c>
      <c r="B15" t="s">
        <v>164</v>
      </c>
      <c r="C15" t="s">
        <v>204</v>
      </c>
      <c r="D15">
        <v>14</v>
      </c>
    </row>
    <row r="16" spans="1:4" x14ac:dyDescent="0.25">
      <c r="A16">
        <v>15</v>
      </c>
      <c r="B16" t="s">
        <v>162</v>
      </c>
      <c r="C16" t="s">
        <v>205</v>
      </c>
      <c r="D16">
        <v>15</v>
      </c>
    </row>
    <row r="17" spans="1:4" x14ac:dyDescent="0.25">
      <c r="A17">
        <v>16</v>
      </c>
      <c r="B17" t="s">
        <v>206</v>
      </c>
      <c r="C17" t="s">
        <v>207</v>
      </c>
      <c r="D17">
        <v>16</v>
      </c>
    </row>
    <row r="18" spans="1:4" x14ac:dyDescent="0.25">
      <c r="A18">
        <v>17</v>
      </c>
      <c r="B18" t="s">
        <v>208</v>
      </c>
      <c r="C18" t="s">
        <v>209</v>
      </c>
      <c r="D18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" sqref="C1"/>
    </sheetView>
  </sheetViews>
  <sheetFormatPr defaultRowHeight="15" x14ac:dyDescent="0.25"/>
  <cols>
    <col min="2" max="2" width="34.28515625" bestFit="1" customWidth="1"/>
    <col min="3" max="3" width="11.42578125" bestFit="1" customWidth="1"/>
    <col min="4" max="4" width="18.42578125" bestFit="1" customWidth="1"/>
  </cols>
  <sheetData>
    <row r="1" spans="1:5" x14ac:dyDescent="0.25">
      <c r="A1" t="s">
        <v>0</v>
      </c>
      <c r="B1" t="s">
        <v>211</v>
      </c>
      <c r="C1" t="s">
        <v>212</v>
      </c>
      <c r="D1" t="s">
        <v>213</v>
      </c>
    </row>
    <row r="2" spans="1:5" x14ac:dyDescent="0.25">
      <c r="A2">
        <v>1</v>
      </c>
      <c r="B2" t="s">
        <v>243</v>
      </c>
      <c r="E2">
        <v>1</v>
      </c>
    </row>
    <row r="3" spans="1:5" x14ac:dyDescent="0.25">
      <c r="A3">
        <v>2</v>
      </c>
      <c r="B3" t="s">
        <v>214</v>
      </c>
      <c r="C3" t="s">
        <v>215</v>
      </c>
      <c r="E3">
        <v>2</v>
      </c>
    </row>
    <row r="4" spans="1:5" x14ac:dyDescent="0.25">
      <c r="A4">
        <v>3</v>
      </c>
      <c r="B4" t="s">
        <v>1350</v>
      </c>
      <c r="C4" t="s">
        <v>215</v>
      </c>
      <c r="D4" t="s">
        <v>216</v>
      </c>
      <c r="E4">
        <v>3</v>
      </c>
    </row>
    <row r="5" spans="1:5" x14ac:dyDescent="0.25">
      <c r="A5">
        <v>4</v>
      </c>
      <c r="B5" t="s">
        <v>180</v>
      </c>
      <c r="C5" t="s">
        <v>215</v>
      </c>
      <c r="D5" t="s">
        <v>217</v>
      </c>
      <c r="E5">
        <v>4</v>
      </c>
    </row>
    <row r="6" spans="1:5" x14ac:dyDescent="0.25">
      <c r="A6">
        <v>5</v>
      </c>
      <c r="B6" t="s">
        <v>181</v>
      </c>
      <c r="C6" t="s">
        <v>215</v>
      </c>
      <c r="D6" t="s">
        <v>218</v>
      </c>
      <c r="E6">
        <v>5</v>
      </c>
    </row>
    <row r="7" spans="1:5" x14ac:dyDescent="0.25">
      <c r="A7">
        <v>6</v>
      </c>
      <c r="B7" t="s">
        <v>179</v>
      </c>
      <c r="C7" t="s">
        <v>215</v>
      </c>
      <c r="D7" t="s">
        <v>219</v>
      </c>
      <c r="E7">
        <v>6</v>
      </c>
    </row>
    <row r="8" spans="1:5" x14ac:dyDescent="0.25">
      <c r="A8">
        <v>7</v>
      </c>
      <c r="B8" t="s">
        <v>178</v>
      </c>
      <c r="C8" t="s">
        <v>215</v>
      </c>
      <c r="D8" t="s">
        <v>220</v>
      </c>
      <c r="E8">
        <v>7</v>
      </c>
    </row>
    <row r="9" spans="1:5" x14ac:dyDescent="0.25">
      <c r="A9">
        <v>8</v>
      </c>
      <c r="B9" t="s">
        <v>170</v>
      </c>
      <c r="C9" t="s">
        <v>215</v>
      </c>
      <c r="D9" t="s">
        <v>221</v>
      </c>
      <c r="E9">
        <v>8</v>
      </c>
    </row>
    <row r="10" spans="1:5" x14ac:dyDescent="0.25">
      <c r="A10">
        <v>9</v>
      </c>
      <c r="B10" t="s">
        <v>242</v>
      </c>
      <c r="C10" t="s">
        <v>215</v>
      </c>
      <c r="D10" t="s">
        <v>222</v>
      </c>
      <c r="E10">
        <v>9</v>
      </c>
    </row>
    <row r="11" spans="1:5" x14ac:dyDescent="0.25">
      <c r="A11">
        <v>10</v>
      </c>
      <c r="B11" t="s">
        <v>223</v>
      </c>
      <c r="C11" t="s">
        <v>224</v>
      </c>
      <c r="E11">
        <v>10</v>
      </c>
    </row>
    <row r="12" spans="1:5" x14ac:dyDescent="0.25">
      <c r="A12">
        <v>11</v>
      </c>
      <c r="B12" t="s">
        <v>225</v>
      </c>
      <c r="C12" t="s">
        <v>224</v>
      </c>
      <c r="D12" t="s">
        <v>226</v>
      </c>
      <c r="E12">
        <v>11</v>
      </c>
    </row>
    <row r="13" spans="1:5" x14ac:dyDescent="0.25">
      <c r="A13">
        <v>12</v>
      </c>
      <c r="B13" t="s">
        <v>227</v>
      </c>
      <c r="C13" t="s">
        <v>224</v>
      </c>
      <c r="D13" t="s">
        <v>228</v>
      </c>
      <c r="E13">
        <v>12</v>
      </c>
    </row>
    <row r="14" spans="1:5" x14ac:dyDescent="0.25">
      <c r="A14">
        <v>13</v>
      </c>
      <c r="B14" t="s">
        <v>229</v>
      </c>
      <c r="C14" t="s">
        <v>224</v>
      </c>
      <c r="D14" t="s">
        <v>218</v>
      </c>
      <c r="E14">
        <v>13</v>
      </c>
    </row>
    <row r="15" spans="1:5" x14ac:dyDescent="0.25">
      <c r="A15">
        <v>14</v>
      </c>
      <c r="B15" t="s">
        <v>244</v>
      </c>
      <c r="C15" t="s">
        <v>224</v>
      </c>
      <c r="D15" t="s">
        <v>219</v>
      </c>
      <c r="E15">
        <v>14</v>
      </c>
    </row>
    <row r="16" spans="1:5" x14ac:dyDescent="0.25">
      <c r="A16">
        <v>15</v>
      </c>
      <c r="B16" t="s">
        <v>232</v>
      </c>
      <c r="C16" t="s">
        <v>224</v>
      </c>
      <c r="D16" t="s">
        <v>220</v>
      </c>
      <c r="E16">
        <v>15</v>
      </c>
    </row>
    <row r="17" spans="1:5" x14ac:dyDescent="0.25">
      <c r="A17">
        <v>16</v>
      </c>
      <c r="B17" t="s">
        <v>235</v>
      </c>
      <c r="C17" t="s">
        <v>224</v>
      </c>
      <c r="D17" t="s">
        <v>221</v>
      </c>
      <c r="E17">
        <v>16</v>
      </c>
    </row>
    <row r="18" spans="1:5" x14ac:dyDescent="0.25">
      <c r="A18">
        <v>17</v>
      </c>
      <c r="B18" t="s">
        <v>245</v>
      </c>
      <c r="C18" t="s">
        <v>224</v>
      </c>
      <c r="D18" t="s">
        <v>222</v>
      </c>
      <c r="E18">
        <v>17</v>
      </c>
    </row>
    <row r="19" spans="1:5" x14ac:dyDescent="0.25">
      <c r="A19">
        <v>18</v>
      </c>
      <c r="B19" s="5" t="s">
        <v>230</v>
      </c>
      <c r="E19">
        <v>18</v>
      </c>
    </row>
    <row r="20" spans="1:5" x14ac:dyDescent="0.25">
      <c r="A20">
        <v>19</v>
      </c>
      <c r="B20" s="1" t="s">
        <v>172</v>
      </c>
      <c r="E20">
        <v>19</v>
      </c>
    </row>
    <row r="21" spans="1:5" x14ac:dyDescent="0.25">
      <c r="A21">
        <v>20</v>
      </c>
      <c r="B21" s="6" t="s">
        <v>233</v>
      </c>
      <c r="E21">
        <v>20</v>
      </c>
    </row>
    <row r="22" spans="1:5" x14ac:dyDescent="0.25">
      <c r="A22">
        <v>21</v>
      </c>
      <c r="B22" s="8" t="s">
        <v>173</v>
      </c>
      <c r="E22">
        <v>21</v>
      </c>
    </row>
    <row r="23" spans="1:5" x14ac:dyDescent="0.25">
      <c r="A23">
        <v>22</v>
      </c>
      <c r="B23" s="6" t="s">
        <v>174</v>
      </c>
      <c r="E23">
        <v>22</v>
      </c>
    </row>
    <row r="24" spans="1:5" x14ac:dyDescent="0.25">
      <c r="A24">
        <v>23</v>
      </c>
      <c r="B24" s="5" t="s">
        <v>231</v>
      </c>
      <c r="E24">
        <v>23</v>
      </c>
    </row>
    <row r="25" spans="1:5" x14ac:dyDescent="0.25">
      <c r="A25">
        <v>24</v>
      </c>
      <c r="B25" s="7" t="s">
        <v>175</v>
      </c>
      <c r="E25">
        <v>24</v>
      </c>
    </row>
    <row r="26" spans="1:5" x14ac:dyDescent="0.25">
      <c r="A26">
        <v>25</v>
      </c>
      <c r="B26" s="6" t="s">
        <v>234</v>
      </c>
      <c r="E26">
        <v>25</v>
      </c>
    </row>
    <row r="27" spans="1:5" x14ac:dyDescent="0.25">
      <c r="A27">
        <v>26</v>
      </c>
      <c r="B27" s="7" t="s">
        <v>176</v>
      </c>
      <c r="E27">
        <v>26</v>
      </c>
    </row>
    <row r="28" spans="1:5" x14ac:dyDescent="0.25">
      <c r="A28">
        <v>27</v>
      </c>
      <c r="B28" s="5" t="s">
        <v>177</v>
      </c>
      <c r="E28">
        <v>27</v>
      </c>
    </row>
    <row r="29" spans="1:5" x14ac:dyDescent="0.25">
      <c r="A29">
        <v>28</v>
      </c>
      <c r="B29" t="s">
        <v>414</v>
      </c>
      <c r="E29">
        <v>28</v>
      </c>
    </row>
    <row r="30" spans="1:5" x14ac:dyDescent="0.25">
      <c r="A30">
        <v>29</v>
      </c>
      <c r="B30" s="232" t="s">
        <v>627</v>
      </c>
      <c r="E30">
        <v>29</v>
      </c>
    </row>
    <row r="31" spans="1:5" x14ac:dyDescent="0.25">
      <c r="A31">
        <v>30</v>
      </c>
      <c r="B31" t="s">
        <v>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8" sqref="B8"/>
    </sheetView>
  </sheetViews>
  <sheetFormatPr defaultRowHeight="15" x14ac:dyDescent="0.25"/>
  <cols>
    <col min="2" max="2" width="26.7109375" customWidth="1"/>
  </cols>
  <sheetData>
    <row r="1" spans="1:6" x14ac:dyDescent="0.25">
      <c r="A1" t="s">
        <v>0</v>
      </c>
      <c r="B1" t="s">
        <v>236</v>
      </c>
      <c r="C1" t="s">
        <v>16</v>
      </c>
      <c r="D1" t="s">
        <v>17</v>
      </c>
      <c r="E1" t="s">
        <v>18</v>
      </c>
    </row>
    <row r="2" spans="1:6" x14ac:dyDescent="0.25">
      <c r="A2">
        <v>1</v>
      </c>
      <c r="B2" t="s">
        <v>237</v>
      </c>
      <c r="C2" t="s">
        <v>238</v>
      </c>
      <c r="D2" t="s">
        <v>238</v>
      </c>
      <c r="E2" t="s">
        <v>238</v>
      </c>
      <c r="F2">
        <v>1</v>
      </c>
    </row>
    <row r="3" spans="1:6" x14ac:dyDescent="0.25">
      <c r="A3">
        <v>2</v>
      </c>
      <c r="B3" t="s">
        <v>329</v>
      </c>
      <c r="C3" t="s">
        <v>238</v>
      </c>
      <c r="D3" t="s">
        <v>238</v>
      </c>
      <c r="E3" t="s">
        <v>238</v>
      </c>
      <c r="F3">
        <v>2</v>
      </c>
    </row>
    <row r="4" spans="1:6" x14ac:dyDescent="0.25">
      <c r="A4">
        <v>3</v>
      </c>
      <c r="B4" t="s">
        <v>171</v>
      </c>
      <c r="C4" t="s">
        <v>238</v>
      </c>
      <c r="D4" t="s">
        <v>238</v>
      </c>
      <c r="E4" t="s">
        <v>238</v>
      </c>
      <c r="F4">
        <v>3</v>
      </c>
    </row>
    <row r="5" spans="1:6" x14ac:dyDescent="0.25">
      <c r="A5">
        <v>4</v>
      </c>
      <c r="B5" t="s">
        <v>335</v>
      </c>
      <c r="C5" t="s">
        <v>238</v>
      </c>
      <c r="D5" t="s">
        <v>238</v>
      </c>
      <c r="E5" t="s">
        <v>238</v>
      </c>
      <c r="F5">
        <v>4</v>
      </c>
    </row>
    <row r="6" spans="1:6" x14ac:dyDescent="0.25">
      <c r="A6">
        <v>5</v>
      </c>
      <c r="B6" t="s">
        <v>239</v>
      </c>
      <c r="C6" t="s">
        <v>238</v>
      </c>
      <c r="D6" t="s">
        <v>238</v>
      </c>
      <c r="E6" t="s">
        <v>238</v>
      </c>
      <c r="F6">
        <v>5</v>
      </c>
    </row>
    <row r="7" spans="1:6" x14ac:dyDescent="0.25">
      <c r="A7">
        <v>6</v>
      </c>
      <c r="B7" t="s">
        <v>240</v>
      </c>
      <c r="C7" t="s">
        <v>238</v>
      </c>
      <c r="D7" t="s">
        <v>238</v>
      </c>
      <c r="E7" t="s">
        <v>238</v>
      </c>
      <c r="F7">
        <v>6</v>
      </c>
    </row>
    <row r="8" spans="1:6" x14ac:dyDescent="0.25">
      <c r="A8">
        <v>7</v>
      </c>
      <c r="B8" t="s">
        <v>1339</v>
      </c>
      <c r="C8" t="s">
        <v>238</v>
      </c>
      <c r="D8" t="s">
        <v>238</v>
      </c>
      <c r="E8" t="s">
        <v>238</v>
      </c>
      <c r="F8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9" sqref="B9"/>
    </sheetView>
  </sheetViews>
  <sheetFormatPr defaultRowHeight="15" x14ac:dyDescent="0.25"/>
  <sheetData>
    <row r="1" spans="1:6" x14ac:dyDescent="0.25">
      <c r="A1" t="s">
        <v>271</v>
      </c>
      <c r="B1" t="s">
        <v>272</v>
      </c>
      <c r="C1" t="s">
        <v>16</v>
      </c>
      <c r="D1" t="s">
        <v>17</v>
      </c>
      <c r="E1" t="s">
        <v>18</v>
      </c>
    </row>
    <row r="2" spans="1:6" x14ac:dyDescent="0.25">
      <c r="A2">
        <v>1</v>
      </c>
      <c r="B2" t="s">
        <v>273</v>
      </c>
      <c r="C2" t="s">
        <v>238</v>
      </c>
      <c r="D2" t="s">
        <v>238</v>
      </c>
      <c r="E2" t="s">
        <v>238</v>
      </c>
      <c r="F2">
        <v>1</v>
      </c>
    </row>
    <row r="3" spans="1:6" x14ac:dyDescent="0.25">
      <c r="A3">
        <v>2</v>
      </c>
      <c r="B3" t="s">
        <v>274</v>
      </c>
      <c r="C3" t="s">
        <v>238</v>
      </c>
      <c r="D3" t="s">
        <v>238</v>
      </c>
      <c r="E3" t="s">
        <v>238</v>
      </c>
      <c r="F3">
        <v>2</v>
      </c>
    </row>
    <row r="4" spans="1:6" x14ac:dyDescent="0.25">
      <c r="A4">
        <v>3</v>
      </c>
      <c r="B4" t="s">
        <v>251</v>
      </c>
      <c r="C4" t="s">
        <v>238</v>
      </c>
      <c r="D4" t="s">
        <v>238</v>
      </c>
      <c r="E4" t="s">
        <v>238</v>
      </c>
      <c r="F4">
        <v>3</v>
      </c>
    </row>
    <row r="5" spans="1:6" x14ac:dyDescent="0.25">
      <c r="A5">
        <v>4</v>
      </c>
      <c r="B5" t="s">
        <v>275</v>
      </c>
      <c r="C5" t="s">
        <v>238</v>
      </c>
      <c r="D5" t="s">
        <v>238</v>
      </c>
      <c r="E5" t="s">
        <v>238</v>
      </c>
      <c r="F5">
        <v>4</v>
      </c>
    </row>
    <row r="6" spans="1:6" x14ac:dyDescent="0.25">
      <c r="A6">
        <v>5</v>
      </c>
      <c r="B6" t="s">
        <v>276</v>
      </c>
      <c r="C6" t="s">
        <v>238</v>
      </c>
      <c r="D6" t="s">
        <v>238</v>
      </c>
      <c r="E6" t="s">
        <v>238</v>
      </c>
      <c r="F6">
        <v>5</v>
      </c>
    </row>
    <row r="7" spans="1:6" x14ac:dyDescent="0.25">
      <c r="A7">
        <v>6</v>
      </c>
      <c r="B7" t="s">
        <v>255</v>
      </c>
      <c r="C7" t="s">
        <v>238</v>
      </c>
      <c r="D7" t="s">
        <v>238</v>
      </c>
      <c r="E7" t="s">
        <v>238</v>
      </c>
      <c r="F7">
        <v>6</v>
      </c>
    </row>
    <row r="8" spans="1:6" x14ac:dyDescent="0.25">
      <c r="A8">
        <v>7</v>
      </c>
      <c r="B8" t="s">
        <v>248</v>
      </c>
      <c r="C8" t="s">
        <v>238</v>
      </c>
      <c r="D8" t="s">
        <v>238</v>
      </c>
      <c r="E8" t="s">
        <v>238</v>
      </c>
      <c r="F8">
        <v>7</v>
      </c>
    </row>
    <row r="9" spans="1:6" x14ac:dyDescent="0.25">
      <c r="A9">
        <v>8</v>
      </c>
      <c r="B9" t="s">
        <v>249</v>
      </c>
      <c r="C9" t="s">
        <v>238</v>
      </c>
      <c r="D9" t="s">
        <v>238</v>
      </c>
      <c r="E9" t="s">
        <v>238</v>
      </c>
      <c r="F9">
        <v>8</v>
      </c>
    </row>
    <row r="10" spans="1:6" x14ac:dyDescent="0.25">
      <c r="A10">
        <v>9</v>
      </c>
      <c r="B10" t="s">
        <v>246</v>
      </c>
      <c r="C10" t="s">
        <v>238</v>
      </c>
      <c r="D10" t="s">
        <v>238</v>
      </c>
      <c r="E10" t="s">
        <v>238</v>
      </c>
      <c r="F10">
        <v>9</v>
      </c>
    </row>
    <row r="11" spans="1:6" x14ac:dyDescent="0.25">
      <c r="A11">
        <v>10</v>
      </c>
      <c r="B11" t="s">
        <v>265</v>
      </c>
      <c r="C11" t="s">
        <v>238</v>
      </c>
      <c r="D11" t="s">
        <v>238</v>
      </c>
      <c r="E11" t="s">
        <v>238</v>
      </c>
      <c r="F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0" sqref="A10:G19"/>
    </sheetView>
  </sheetViews>
  <sheetFormatPr defaultRowHeight="15" x14ac:dyDescent="0.25"/>
  <cols>
    <col min="3" max="3" width="13.85546875" bestFit="1" customWidth="1"/>
  </cols>
  <sheetData>
    <row r="1" spans="1:7" x14ac:dyDescent="0.25">
      <c r="A1" t="s">
        <v>277</v>
      </c>
      <c r="B1" t="s">
        <v>278</v>
      </c>
      <c r="C1" t="s">
        <v>279</v>
      </c>
      <c r="D1" t="s">
        <v>280</v>
      </c>
      <c r="E1" t="s">
        <v>16</v>
      </c>
      <c r="F1" t="s">
        <v>17</v>
      </c>
      <c r="G1" t="s">
        <v>18</v>
      </c>
    </row>
    <row r="2" spans="1:7" x14ac:dyDescent="0.25">
      <c r="A2">
        <v>0</v>
      </c>
      <c r="B2" t="s">
        <v>210</v>
      </c>
      <c r="C2">
        <v>340012842</v>
      </c>
      <c r="D2" t="s">
        <v>238</v>
      </c>
      <c r="E2" t="s">
        <v>238</v>
      </c>
      <c r="F2" t="s">
        <v>238</v>
      </c>
      <c r="G2" t="s">
        <v>238</v>
      </c>
    </row>
    <row r="3" spans="1:7" x14ac:dyDescent="0.25">
      <c r="A3">
        <v>1</v>
      </c>
      <c r="B3" t="s">
        <v>281</v>
      </c>
      <c r="C3">
        <v>340013141</v>
      </c>
      <c r="D3" t="s">
        <v>238</v>
      </c>
      <c r="E3" t="s">
        <v>238</v>
      </c>
      <c r="F3" t="s">
        <v>238</v>
      </c>
      <c r="G3" t="s">
        <v>238</v>
      </c>
    </row>
    <row r="4" spans="1:7" x14ac:dyDescent="0.25">
      <c r="A4">
        <v>2</v>
      </c>
      <c r="B4" t="s">
        <v>282</v>
      </c>
      <c r="C4">
        <v>340013013</v>
      </c>
      <c r="D4" t="s">
        <v>238</v>
      </c>
      <c r="E4" t="s">
        <v>238</v>
      </c>
      <c r="F4" t="s">
        <v>238</v>
      </c>
      <c r="G4" t="s">
        <v>238</v>
      </c>
    </row>
    <row r="5" spans="1:7" x14ac:dyDescent="0.25">
      <c r="A5">
        <v>3</v>
      </c>
      <c r="B5" t="s">
        <v>283</v>
      </c>
      <c r="C5">
        <v>340016975</v>
      </c>
      <c r="D5" t="s">
        <v>238</v>
      </c>
      <c r="E5" t="s">
        <v>238</v>
      </c>
      <c r="F5" t="s">
        <v>238</v>
      </c>
      <c r="G5" t="s">
        <v>238</v>
      </c>
    </row>
    <row r="6" spans="1:7" x14ac:dyDescent="0.25">
      <c r="A6">
        <v>4</v>
      </c>
      <c r="B6" t="s">
        <v>284</v>
      </c>
      <c r="C6">
        <v>340015731</v>
      </c>
      <c r="D6" t="s">
        <v>238</v>
      </c>
      <c r="E6" t="s">
        <v>238</v>
      </c>
      <c r="F6" t="s">
        <v>238</v>
      </c>
      <c r="G6" t="s">
        <v>238</v>
      </c>
    </row>
    <row r="7" spans="1:7" x14ac:dyDescent="0.25">
      <c r="A7">
        <v>5</v>
      </c>
      <c r="B7" t="s">
        <v>285</v>
      </c>
      <c r="C7">
        <v>340014133</v>
      </c>
      <c r="D7" t="s">
        <v>238</v>
      </c>
      <c r="E7" t="s">
        <v>238</v>
      </c>
      <c r="F7" t="s">
        <v>238</v>
      </c>
      <c r="G7" t="s">
        <v>238</v>
      </c>
    </row>
    <row r="8" spans="1:7" x14ac:dyDescent="0.25">
      <c r="A8">
        <v>6</v>
      </c>
      <c r="B8" t="s">
        <v>286</v>
      </c>
      <c r="C8">
        <v>340013013</v>
      </c>
      <c r="D8" t="s">
        <v>238</v>
      </c>
      <c r="E8" t="s">
        <v>238</v>
      </c>
      <c r="F8" t="s">
        <v>238</v>
      </c>
      <c r="G8" t="s">
        <v>238</v>
      </c>
    </row>
    <row r="9" spans="1:7" x14ac:dyDescent="0.25">
      <c r="A9">
        <v>98</v>
      </c>
      <c r="B9" t="s">
        <v>1707</v>
      </c>
      <c r="C9" t="s">
        <v>238</v>
      </c>
      <c r="D9" t="s">
        <v>238</v>
      </c>
      <c r="E9" t="s">
        <v>238</v>
      </c>
      <c r="F9" t="s">
        <v>238</v>
      </c>
      <c r="G9" t="s">
        <v>238</v>
      </c>
    </row>
    <row r="19" spans="2:2" x14ac:dyDescent="0.25">
      <c r="B19" s="26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0" workbookViewId="0">
      <selection activeCell="B31" sqref="B31"/>
    </sheetView>
  </sheetViews>
  <sheetFormatPr defaultRowHeight="15" x14ac:dyDescent="0.25"/>
  <cols>
    <col min="2" max="2" width="24.28515625" customWidth="1"/>
    <col min="3" max="3" width="13.7109375" bestFit="1" customWidth="1"/>
  </cols>
  <sheetData>
    <row r="1" spans="1:7" x14ac:dyDescent="0.25">
      <c r="A1" t="s">
        <v>288</v>
      </c>
      <c r="B1" t="s">
        <v>289</v>
      </c>
      <c r="C1" t="s">
        <v>290</v>
      </c>
    </row>
    <row r="2" spans="1:7" x14ac:dyDescent="0.25">
      <c r="A2">
        <v>101</v>
      </c>
      <c r="B2" t="s">
        <v>291</v>
      </c>
      <c r="C2">
        <v>340015999</v>
      </c>
      <c r="D2" t="s">
        <v>238</v>
      </c>
      <c r="E2" t="s">
        <v>238</v>
      </c>
      <c r="F2" t="s">
        <v>238</v>
      </c>
      <c r="G2">
        <v>101</v>
      </c>
    </row>
    <row r="3" spans="1:7" x14ac:dyDescent="0.25">
      <c r="A3">
        <v>102</v>
      </c>
      <c r="B3" t="s">
        <v>292</v>
      </c>
      <c r="C3">
        <v>340015473</v>
      </c>
      <c r="D3" t="s">
        <v>238</v>
      </c>
      <c r="E3" t="s">
        <v>238</v>
      </c>
      <c r="F3" t="s">
        <v>238</v>
      </c>
      <c r="G3">
        <v>102</v>
      </c>
    </row>
    <row r="4" spans="1:7" x14ac:dyDescent="0.25">
      <c r="A4">
        <v>103</v>
      </c>
      <c r="B4" t="s">
        <v>293</v>
      </c>
      <c r="C4">
        <v>340016477</v>
      </c>
      <c r="D4" t="s">
        <v>238</v>
      </c>
      <c r="E4" t="s">
        <v>238</v>
      </c>
      <c r="F4" t="s">
        <v>238</v>
      </c>
      <c r="G4">
        <v>103</v>
      </c>
    </row>
    <row r="5" spans="1:7" x14ac:dyDescent="0.25">
      <c r="A5">
        <v>104</v>
      </c>
      <c r="B5" t="s">
        <v>294</v>
      </c>
      <c r="C5" t="s">
        <v>238</v>
      </c>
      <c r="D5" t="s">
        <v>238</v>
      </c>
      <c r="E5" t="s">
        <v>238</v>
      </c>
      <c r="F5" t="s">
        <v>238</v>
      </c>
      <c r="G5">
        <v>104</v>
      </c>
    </row>
    <row r="6" spans="1:7" x14ac:dyDescent="0.25">
      <c r="A6">
        <v>105</v>
      </c>
      <c r="B6" t="s">
        <v>295</v>
      </c>
      <c r="C6">
        <v>340013729</v>
      </c>
      <c r="D6" t="s">
        <v>238</v>
      </c>
      <c r="E6" t="s">
        <v>238</v>
      </c>
      <c r="F6" t="s">
        <v>238</v>
      </c>
      <c r="G6">
        <v>105</v>
      </c>
    </row>
    <row r="7" spans="1:7" x14ac:dyDescent="0.25">
      <c r="A7">
        <v>201</v>
      </c>
      <c r="B7" t="s">
        <v>296</v>
      </c>
      <c r="C7">
        <v>340016170</v>
      </c>
      <c r="D7" t="s">
        <v>238</v>
      </c>
      <c r="E7" t="s">
        <v>238</v>
      </c>
      <c r="F7" t="s">
        <v>238</v>
      </c>
      <c r="G7">
        <v>201</v>
      </c>
    </row>
    <row r="8" spans="1:7" x14ac:dyDescent="0.25">
      <c r="A8">
        <v>202</v>
      </c>
      <c r="B8" t="s">
        <v>297</v>
      </c>
      <c r="C8">
        <v>340015872</v>
      </c>
      <c r="D8" t="s">
        <v>238</v>
      </c>
      <c r="E8" t="s">
        <v>238</v>
      </c>
      <c r="F8" t="s">
        <v>238</v>
      </c>
      <c r="G8">
        <v>202</v>
      </c>
    </row>
    <row r="9" spans="1:7" x14ac:dyDescent="0.25">
      <c r="A9">
        <v>203</v>
      </c>
      <c r="B9" t="s">
        <v>298</v>
      </c>
      <c r="C9">
        <v>340059164</v>
      </c>
      <c r="D9" t="s">
        <v>238</v>
      </c>
      <c r="E9" t="s">
        <v>238</v>
      </c>
      <c r="F9" t="s">
        <v>238</v>
      </c>
      <c r="G9">
        <v>203</v>
      </c>
    </row>
    <row r="10" spans="1:7" x14ac:dyDescent="0.25">
      <c r="A10">
        <v>301</v>
      </c>
      <c r="B10" t="s">
        <v>299</v>
      </c>
      <c r="C10">
        <v>340016060</v>
      </c>
      <c r="D10" t="s">
        <v>238</v>
      </c>
      <c r="E10" t="s">
        <v>238</v>
      </c>
      <c r="F10" t="s">
        <v>238</v>
      </c>
      <c r="G10">
        <v>301</v>
      </c>
    </row>
    <row r="11" spans="1:7" x14ac:dyDescent="0.25">
      <c r="A11">
        <v>302</v>
      </c>
      <c r="B11" t="s">
        <v>300</v>
      </c>
      <c r="C11">
        <v>340016574</v>
      </c>
      <c r="D11" t="s">
        <v>238</v>
      </c>
      <c r="E11" t="s">
        <v>238</v>
      </c>
      <c r="F11" t="s">
        <v>238</v>
      </c>
      <c r="G11">
        <v>302</v>
      </c>
    </row>
    <row r="12" spans="1:7" x14ac:dyDescent="0.25">
      <c r="A12">
        <v>303</v>
      </c>
      <c r="B12" t="s">
        <v>301</v>
      </c>
      <c r="C12">
        <v>340011895</v>
      </c>
      <c r="D12" t="s">
        <v>238</v>
      </c>
      <c r="E12" t="s">
        <v>238</v>
      </c>
      <c r="F12" t="s">
        <v>238</v>
      </c>
      <c r="G12">
        <v>303</v>
      </c>
    </row>
    <row r="13" spans="1:7" x14ac:dyDescent="0.25">
      <c r="A13">
        <v>401</v>
      </c>
      <c r="B13" t="s">
        <v>302</v>
      </c>
      <c r="C13">
        <v>340019993</v>
      </c>
      <c r="D13" t="s">
        <v>238</v>
      </c>
      <c r="E13" t="s">
        <v>238</v>
      </c>
      <c r="F13" t="s">
        <v>238</v>
      </c>
      <c r="G13">
        <v>401</v>
      </c>
    </row>
    <row r="14" spans="1:7" x14ac:dyDescent="0.25">
      <c r="A14">
        <v>402</v>
      </c>
      <c r="B14" t="s">
        <v>303</v>
      </c>
      <c r="C14">
        <v>340050004</v>
      </c>
      <c r="D14" t="s">
        <v>238</v>
      </c>
      <c r="E14" t="s">
        <v>238</v>
      </c>
      <c r="F14" t="s">
        <v>238</v>
      </c>
      <c r="G14">
        <v>402</v>
      </c>
    </row>
    <row r="15" spans="1:7" x14ac:dyDescent="0.25">
      <c r="A15">
        <v>403</v>
      </c>
      <c r="B15" t="s">
        <v>304</v>
      </c>
      <c r="C15">
        <v>340019122</v>
      </c>
      <c r="D15" t="s">
        <v>238</v>
      </c>
      <c r="E15" t="s">
        <v>238</v>
      </c>
      <c r="F15" t="s">
        <v>238</v>
      </c>
      <c r="G15">
        <v>403</v>
      </c>
    </row>
    <row r="16" spans="1:7" x14ac:dyDescent="0.25">
      <c r="A16">
        <v>501</v>
      </c>
      <c r="B16" t="s">
        <v>305</v>
      </c>
      <c r="C16">
        <v>340016187</v>
      </c>
      <c r="D16" t="s">
        <v>238</v>
      </c>
      <c r="E16" t="s">
        <v>238</v>
      </c>
      <c r="F16" t="s">
        <v>238</v>
      </c>
      <c r="G16">
        <v>501</v>
      </c>
    </row>
    <row r="17" spans="1:7" x14ac:dyDescent="0.25">
      <c r="A17">
        <v>502</v>
      </c>
      <c r="B17" t="s">
        <v>306</v>
      </c>
      <c r="C17">
        <v>340016473</v>
      </c>
      <c r="D17" t="s">
        <v>238</v>
      </c>
      <c r="E17" t="s">
        <v>238</v>
      </c>
      <c r="F17" t="s">
        <v>238</v>
      </c>
      <c r="G17">
        <v>502</v>
      </c>
    </row>
    <row r="18" spans="1:7" x14ac:dyDescent="0.25">
      <c r="A18">
        <v>503</v>
      </c>
      <c r="B18" t="s">
        <v>307</v>
      </c>
      <c r="C18">
        <v>340054171</v>
      </c>
      <c r="D18" t="s">
        <v>238</v>
      </c>
      <c r="E18" t="s">
        <v>238</v>
      </c>
      <c r="F18" t="s">
        <v>238</v>
      </c>
      <c r="G18">
        <v>503</v>
      </c>
    </row>
    <row r="19" spans="1:7" x14ac:dyDescent="0.25">
      <c r="A19">
        <v>601</v>
      </c>
      <c r="B19" t="s">
        <v>308</v>
      </c>
      <c r="C19" t="s">
        <v>238</v>
      </c>
      <c r="D19" t="s">
        <v>238</v>
      </c>
      <c r="E19" t="s">
        <v>238</v>
      </c>
      <c r="F19" t="s">
        <v>238</v>
      </c>
      <c r="G19">
        <v>601</v>
      </c>
    </row>
    <row r="20" spans="1:7" x14ac:dyDescent="0.25">
      <c r="A20">
        <v>602</v>
      </c>
      <c r="B20" t="s">
        <v>309</v>
      </c>
      <c r="C20">
        <v>340016475</v>
      </c>
      <c r="D20" t="s">
        <v>238</v>
      </c>
      <c r="E20" t="s">
        <v>238</v>
      </c>
      <c r="F20" t="s">
        <v>238</v>
      </c>
      <c r="G20">
        <v>602</v>
      </c>
    </row>
    <row r="21" spans="1:7" x14ac:dyDescent="0.25">
      <c r="A21">
        <v>603</v>
      </c>
      <c r="B21" t="s">
        <v>310</v>
      </c>
      <c r="D21" t="s">
        <v>238</v>
      </c>
      <c r="E21" t="s">
        <v>238</v>
      </c>
      <c r="F21" t="s">
        <v>238</v>
      </c>
      <c r="G21">
        <v>603</v>
      </c>
    </row>
    <row r="22" spans="1:7" x14ac:dyDescent="0.25">
      <c r="A22" s="370">
        <v>0</v>
      </c>
      <c r="B22" t="s">
        <v>311</v>
      </c>
      <c r="D22" t="s">
        <v>238</v>
      </c>
      <c r="E22" t="s">
        <v>238</v>
      </c>
      <c r="F22" t="s">
        <v>238</v>
      </c>
      <c r="G22" s="370">
        <v>0</v>
      </c>
    </row>
    <row r="23" spans="1:7" x14ac:dyDescent="0.25">
      <c r="A23" s="370">
        <v>1</v>
      </c>
      <c r="B23" t="s">
        <v>1710</v>
      </c>
      <c r="D23" t="s">
        <v>238</v>
      </c>
      <c r="E23" t="s">
        <v>238</v>
      </c>
      <c r="F23" t="s">
        <v>238</v>
      </c>
      <c r="G23" s="370">
        <v>1</v>
      </c>
    </row>
    <row r="24" spans="1:7" x14ac:dyDescent="0.25">
      <c r="A24">
        <v>11</v>
      </c>
      <c r="B24" t="s">
        <v>1342</v>
      </c>
      <c r="D24" t="s">
        <v>238</v>
      </c>
      <c r="E24" t="s">
        <v>238</v>
      </c>
      <c r="F24" t="s">
        <v>238</v>
      </c>
      <c r="G24">
        <v>11</v>
      </c>
    </row>
    <row r="25" spans="1:7" x14ac:dyDescent="0.25">
      <c r="A25">
        <v>22</v>
      </c>
      <c r="B25" t="s">
        <v>1343</v>
      </c>
      <c r="D25" t="s">
        <v>238</v>
      </c>
      <c r="E25" t="s">
        <v>238</v>
      </c>
      <c r="F25" t="s">
        <v>238</v>
      </c>
      <c r="G25">
        <v>22</v>
      </c>
    </row>
    <row r="26" spans="1:7" x14ac:dyDescent="0.25">
      <c r="A26">
        <v>33</v>
      </c>
      <c r="B26" t="s">
        <v>1344</v>
      </c>
      <c r="D26" t="s">
        <v>238</v>
      </c>
      <c r="E26" t="s">
        <v>238</v>
      </c>
      <c r="F26" t="s">
        <v>238</v>
      </c>
      <c r="G26">
        <v>33</v>
      </c>
    </row>
    <row r="27" spans="1:7" x14ac:dyDescent="0.25">
      <c r="A27">
        <v>44</v>
      </c>
      <c r="B27" t="s">
        <v>1345</v>
      </c>
      <c r="D27" t="s">
        <v>238</v>
      </c>
      <c r="E27" t="s">
        <v>238</v>
      </c>
      <c r="F27" t="s">
        <v>238</v>
      </c>
      <c r="G27">
        <v>44</v>
      </c>
    </row>
    <row r="28" spans="1:7" x14ac:dyDescent="0.25">
      <c r="A28">
        <v>55</v>
      </c>
      <c r="B28" t="s">
        <v>1346</v>
      </c>
      <c r="D28" t="s">
        <v>238</v>
      </c>
      <c r="E28" t="s">
        <v>238</v>
      </c>
      <c r="F28" t="s">
        <v>238</v>
      </c>
      <c r="G28">
        <v>55</v>
      </c>
    </row>
    <row r="29" spans="1:7" x14ac:dyDescent="0.25">
      <c r="A29">
        <v>66</v>
      </c>
      <c r="B29" t="s">
        <v>1347</v>
      </c>
      <c r="D29" t="s">
        <v>238</v>
      </c>
      <c r="E29" t="s">
        <v>238</v>
      </c>
      <c r="F29" t="s">
        <v>238</v>
      </c>
      <c r="G29">
        <v>66</v>
      </c>
    </row>
    <row r="30" spans="1:7" x14ac:dyDescent="0.25">
      <c r="A30">
        <v>77</v>
      </c>
      <c r="B30" t="s">
        <v>397</v>
      </c>
      <c r="D30" t="s">
        <v>238</v>
      </c>
      <c r="E30" t="s">
        <v>238</v>
      </c>
      <c r="F30" t="s">
        <v>238</v>
      </c>
      <c r="G30">
        <v>77</v>
      </c>
    </row>
    <row r="31" spans="1:7" x14ac:dyDescent="0.25">
      <c r="A31">
        <v>88</v>
      </c>
      <c r="B31" t="s">
        <v>410</v>
      </c>
      <c r="D31" t="s">
        <v>238</v>
      </c>
      <c r="E31" t="s">
        <v>238</v>
      </c>
      <c r="F31" t="s">
        <v>238</v>
      </c>
      <c r="G31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22</vt:i4>
      </vt:variant>
    </vt:vector>
  </HeadingPairs>
  <TitlesOfParts>
    <vt:vector size="41" baseType="lpstr">
      <vt:lpstr>mst_pegawai</vt:lpstr>
      <vt:lpstr>mst_pegawai kompilasi</vt:lpstr>
      <vt:lpstr>Kerinci</vt:lpstr>
      <vt:lpstr>mst_golongan</vt:lpstr>
      <vt:lpstr>dash_fungsional</vt:lpstr>
      <vt:lpstr>mst_jabatanstruk</vt:lpstr>
      <vt:lpstr>mst_pendidikan</vt:lpstr>
      <vt:lpstr>mst_es3</vt:lpstr>
      <vt:lpstr>mst_es4</vt:lpstr>
      <vt:lpstr>Merangin</vt:lpstr>
      <vt:lpstr>Sarolangun</vt:lpstr>
      <vt:lpstr>Batang Hari</vt:lpstr>
      <vt:lpstr>Muaro Jambi</vt:lpstr>
      <vt:lpstr>Tanjab Timur</vt:lpstr>
      <vt:lpstr>Tanjab Barat</vt:lpstr>
      <vt:lpstr>Tebo</vt:lpstr>
      <vt:lpstr>Bungo</vt:lpstr>
      <vt:lpstr>Kota Jambi</vt:lpstr>
      <vt:lpstr>Kota Sei Penuh</vt:lpstr>
      <vt:lpstr>'Batang Hari'!Print_Area</vt:lpstr>
      <vt:lpstr>Bungo!Print_Area</vt:lpstr>
      <vt:lpstr>Kerinci!Print_Area</vt:lpstr>
      <vt:lpstr>'Kota Jambi'!Print_Area</vt:lpstr>
      <vt:lpstr>'Kota Sei Penuh'!Print_Area</vt:lpstr>
      <vt:lpstr>Merangin!Print_Area</vt:lpstr>
      <vt:lpstr>'Muaro Jambi'!Print_Area</vt:lpstr>
      <vt:lpstr>Sarolangun!Print_Area</vt:lpstr>
      <vt:lpstr>'Tanjab Barat'!Print_Area</vt:lpstr>
      <vt:lpstr>'Tanjab Timur'!Print_Area</vt:lpstr>
      <vt:lpstr>Tebo!Print_Area</vt:lpstr>
      <vt:lpstr>'Batang Hari'!Print_Titles</vt:lpstr>
      <vt:lpstr>Bungo!Print_Titles</vt:lpstr>
      <vt:lpstr>Kerinci!Print_Titles</vt:lpstr>
      <vt:lpstr>'Kota Jambi'!Print_Titles</vt:lpstr>
      <vt:lpstr>'Kota Sei Penuh'!Print_Titles</vt:lpstr>
      <vt:lpstr>Merangin!Print_Titles</vt:lpstr>
      <vt:lpstr>'Muaro Jambi'!Print_Titles</vt:lpstr>
      <vt:lpstr>Sarolangun!Print_Titles</vt:lpstr>
      <vt:lpstr>'Tanjab Barat'!Print_Titles</vt:lpstr>
      <vt:lpstr>'Tanjab Timur'!Print_Titles</vt:lpstr>
      <vt:lpstr>Tebo!Print_Titles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BPS</cp:lastModifiedBy>
  <dcterms:created xsi:type="dcterms:W3CDTF">2022-07-16T11:11:42Z</dcterms:created>
  <dcterms:modified xsi:type="dcterms:W3CDTF">2022-07-18T06:18:12Z</dcterms:modified>
</cp:coreProperties>
</file>