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C:\Users\Firas\P3_SA\analyse_temporelle\"/>
    </mc:Choice>
  </mc:AlternateContent>
  <xr:revisionPtr revIDLastSave="0" documentId="13_ncr:1_{9EE333E2-1195-4A63-9C5D-64E252E62954}"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_xlnm.Print_Titles" localSheetId="0">GanttChart!$4:$7</definedName>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9" l="1"/>
  <c r="I21" i="9" s="1"/>
  <c r="F17" i="9"/>
  <c r="I17" i="9" s="1"/>
  <c r="F16" i="9"/>
  <c r="I16" i="9" s="1"/>
  <c r="F15" i="9"/>
  <c r="I15" i="9" s="1"/>
  <c r="F13" i="9"/>
  <c r="I13" i="9" s="1"/>
  <c r="F12" i="9"/>
  <c r="I12" i="9" s="1"/>
  <c r="F14" i="9"/>
  <c r="I14" i="9" s="1"/>
  <c r="I27" i="9"/>
  <c r="F8" i="9" l="1"/>
  <c r="I8" i="9" s="1"/>
  <c r="F23" i="9"/>
  <c r="I23" i="9" s="1"/>
  <c r="F19" i="9"/>
  <c r="I19" i="9" s="1"/>
  <c r="F9" i="9" l="1"/>
  <c r="I9" i="9" s="1"/>
  <c r="K6" i="9"/>
  <c r="F18" i="9" l="1"/>
  <c r="I18" i="9" s="1"/>
  <c r="F10" i="9"/>
  <c r="I10" i="9" s="1"/>
  <c r="K7" i="9"/>
  <c r="K4" i="9"/>
  <c r="A8" i="9"/>
  <c r="L6" i="9" l="1"/>
  <c r="F22" i="9" l="1"/>
  <c r="I22" i="9" s="1"/>
  <c r="F20" i="9"/>
  <c r="I20" i="9" s="1"/>
  <c r="F25" i="9"/>
  <c r="I25" i="9" s="1"/>
  <c r="F24" i="9"/>
  <c r="I24" i="9" s="1"/>
  <c r="M6" i="9"/>
  <c r="F26" i="9"/>
  <c r="I26" i="9" s="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l="1"/>
  <c r="A15" i="9" s="1"/>
  <c r="A16" i="9" s="1"/>
  <c r="A17" i="9" s="1"/>
  <c r="A18" i="9" s="1"/>
  <c r="A19" i="9" s="1"/>
  <c r="A20" i="9" s="1"/>
  <c r="A21" i="9" l="1"/>
  <c r="A22" i="9" s="1"/>
  <c r="A23" i="9" s="1"/>
  <c r="A24" i="9" s="1"/>
  <c r="A25" i="9" s="1"/>
  <c r="A2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<sst xmlns="http://schemas.openxmlformats.org/spreadsheetml/2006/main" count="35" uniqueCount="35">
  <si>
    <t>WBS</t>
  </si>
  <si>
    <t>TASK</t>
  </si>
  <si>
    <t>LEAD</t>
  </si>
  <si>
    <t>START</t>
  </si>
  <si>
    <t>END</t>
  </si>
  <si>
    <t>DAYS</t>
  </si>
  <si>
    <t>% DONE</t>
  </si>
  <si>
    <t>WORK DAYS</t>
  </si>
  <si>
    <t>PREDECESSOR</t>
  </si>
  <si>
    <t xml:space="preserve">Display Week </t>
  </si>
  <si>
    <t xml:space="preserve">Project Start Date </t>
  </si>
  <si>
    <t xml:space="preserve">Project Lead </t>
  </si>
  <si>
    <t>EDA Doppler</t>
  </si>
  <si>
    <t>HE-ARC</t>
  </si>
  <si>
    <t>Cahier des charges</t>
  </si>
  <si>
    <t>Gantt</t>
  </si>
  <si>
    <t>Recherche et sélection du dataset</t>
  </si>
  <si>
    <t>Rédaction et documentation</t>
  </si>
  <si>
    <t>Révision et finalisation</t>
  </si>
  <si>
    <t>Préparation de la défense</t>
  </si>
  <si>
    <t>Firas Dridi</t>
  </si>
  <si>
    <t>Exploration des datasets</t>
  </si>
  <si>
    <t>Analyse</t>
  </si>
  <si>
    <t>Statistique descriptive</t>
  </si>
  <si>
    <t>Identification des datasets</t>
  </si>
  <si>
    <t>Évaluation de framework d'analyse temporelle</t>
  </si>
  <si>
    <t>Extraction de features</t>
  </si>
  <si>
    <t>Évaluation des features</t>
  </si>
  <si>
    <t>Optimisation des features</t>
  </si>
  <si>
    <t>Implémentation</t>
  </si>
  <si>
    <t>Évalutation</t>
  </si>
  <si>
    <t>Optimisation des modèles</t>
  </si>
  <si>
    <t>Documentation</t>
  </si>
  <si>
    <t>Implémentation des différents frameworks de machine learning</t>
  </si>
  <si>
    <t>Jalons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</si>
</sst>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F800]dddd\,\ mmmm\ dd\,\ yyyy"/>
  </numFmts>
  <fonts count="4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9"/>
      <color theme="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8" tint="-0.249977111117893"/>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0" fontId="36" fillId="0" borderId="10" xfId="0" applyFont="1" applyBorder="1" applyAlignment="1">
      <alignment vertical="center"/>
    </xf>
    <xf numFmtId="0" fontId="30" fillId="0" borderId="10" xfId="0" applyFont="1" applyBorder="1" applyAlignment="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Border="1" applyAlignment="1">
      <alignment horizontal="center" vertical="center"/>
    </xf>
    <xf numFmtId="0" fontId="30" fillId="0" borderId="0" xfId="0" applyFont="1" applyAlignment="1">
      <alignment vertical="center"/>
    </xf>
    <xf numFmtId="166"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65" fontId="30" fillId="21" borderId="13" xfId="0" applyNumberFormat="1" applyFont="1" applyFill="1" applyBorder="1" applyAlignment="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38" fillId="21" borderId="13" xfId="0" applyNumberFormat="1" applyFont="1" applyFill="1" applyBorder="1" applyAlignment="1">
      <alignment horizontal="center" vertical="center"/>
    </xf>
    <xf numFmtId="1" fontId="39" fillId="0" borderId="11" xfId="0" applyNumberFormat="1" applyFont="1" applyBorder="1" applyAlignment="1">
      <alignment horizontal="center" vertical="center"/>
    </xf>
    <xf numFmtId="1" fontId="38" fillId="21" borderId="10" xfId="0" applyNumberFormat="1" applyFont="1" applyFill="1" applyBorder="1" applyAlignment="1">
      <alignment horizontal="center" vertical="center"/>
    </xf>
    <xf numFmtId="1" fontId="38" fillId="0" borderId="10" xfId="0" applyNumberFormat="1" applyFont="1" applyBorder="1" applyAlignment="1">
      <alignment horizontal="center" vertical="center"/>
    </xf>
    <xf numFmtId="0" fontId="36" fillId="0" borderId="10" xfId="0" applyFont="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40" fillId="0" borderId="0" xfId="0" applyFont="1"/>
    <xf numFmtId="0" fontId="40" fillId="0" borderId="0" xfId="0" applyFont="1" applyAlignment="1">
      <alignment horizontal="right" vertical="center"/>
    </xf>
    <xf numFmtId="165" fontId="30" fillId="21" borderId="13" xfId="0" applyNumberFormat="1" applyFont="1" applyFill="1" applyBorder="1" applyAlignment="1">
      <alignment horizontal="center" vertical="center"/>
    </xf>
    <xf numFmtId="0" fontId="41" fillId="0" borderId="17" xfId="0" applyFont="1" applyBorder="1" applyAlignment="1">
      <alignment horizontal="left" vertical="center"/>
    </xf>
    <xf numFmtId="0" fontId="41" fillId="0" borderId="17" xfId="0" applyFont="1" applyBorder="1" applyAlignment="1">
      <alignment horizontal="center" vertical="center" wrapText="1"/>
    </xf>
    <xf numFmtId="0" fontId="42" fillId="0" borderId="17" xfId="0" applyFont="1" applyBorder="1" applyAlignment="1">
      <alignment horizontal="center" vertical="center" wrapText="1"/>
    </xf>
    <xf numFmtId="0" fontId="41" fillId="0" borderId="17" xfId="0" applyFont="1" applyBorder="1" applyAlignment="1">
      <alignment horizontal="center" vertical="center"/>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43"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3"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168" fontId="35" fillId="22" borderId="11" xfId="0" applyNumberFormat="1" applyFont="1" applyFill="1" applyBorder="1" applyAlignment="1">
      <alignment horizontal="center" vertical="center"/>
    </xf>
    <xf numFmtId="168" fontId="35" fillId="0" borderId="11" xfId="0" applyNumberFormat="1" applyFont="1" applyBorder="1" applyAlignment="1">
      <alignment horizontal="center" vertical="center"/>
    </xf>
    <xf numFmtId="168" fontId="30" fillId="21" borderId="10" xfId="0" applyNumberFormat="1" applyFont="1" applyFill="1" applyBorder="1" applyAlignment="1">
      <alignment horizontal="center" vertical="center"/>
    </xf>
    <xf numFmtId="0" fontId="45" fillId="24" borderId="0" xfId="0" applyFont="1" applyFill="1" applyProtection="1">
      <protection locked="0"/>
    </xf>
    <xf numFmtId="0" fontId="30" fillId="24" borderId="10" xfId="0" applyFont="1" applyFill="1" applyBorder="1" applyAlignment="1">
      <alignment horizontal="left" vertical="center"/>
    </xf>
    <xf numFmtId="0" fontId="30" fillId="24" borderId="10" xfId="0" applyFont="1" applyFill="1" applyBorder="1" applyAlignment="1">
      <alignment vertical="center" wrapText="1"/>
    </xf>
    <xf numFmtId="0" fontId="30" fillId="24" borderId="10" xfId="0" applyFont="1" applyFill="1" applyBorder="1" applyAlignment="1">
      <alignment vertical="center"/>
    </xf>
    <xf numFmtId="0" fontId="44"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0" fontId="37" fillId="0" borderId="15" xfId="0" applyFont="1" applyBorder="1" applyAlignment="1">
      <alignment horizontal="center" vertical="center"/>
    </xf>
    <xf numFmtId="0" fontId="37" fillId="0" borderId="12" xfId="0" applyFont="1" applyBorder="1" applyAlignment="1">
      <alignment horizontal="center" vertical="center"/>
    </xf>
    <xf numFmtId="0" fontId="37" fillId="0" borderId="16" xfId="0" applyFont="1" applyBorder="1" applyAlignment="1">
      <alignment horizontal="center" vertical="center"/>
    </xf>
    <xf numFmtId="164" fontId="33" fillId="0" borderId="21" xfId="0" applyNumberFormat="1" applyFont="1" applyBorder="1" applyAlignment="1" applyProtection="1">
      <alignment horizontal="center" vertical="center" shrinkToFit="1"/>
      <protection locked="0"/>
    </xf>
    <xf numFmtId="167" fontId="33" fillId="0" borderId="15" xfId="0" applyNumberFormat="1" applyFont="1" applyBorder="1" applyAlignment="1">
      <alignment horizontal="center" vertical="center"/>
    </xf>
    <xf numFmtId="167" fontId="33" fillId="0" borderId="12" xfId="0" applyNumberFormat="1" applyFont="1" applyBorder="1" applyAlignment="1">
      <alignment horizontal="center" vertical="center"/>
    </xf>
    <xf numFmtId="167" fontId="33" fillId="0" borderId="16" xfId="0" applyNumberFormat="1" applyFont="1" applyBorder="1" applyAlignment="1">
      <alignment horizontal="center" vertical="center"/>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Neutre" xfId="37" builtinId="28" customBuiltin="1"/>
    <cellStyle name="Normal" xfId="0" builtinId="0"/>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2" xfId="31" builtinId="17" customBuiltin="1"/>
    <cellStyle name="Titre 3" xfId="32" builtinId="18" customBuiltin="1"/>
    <cellStyle name="Titre 4" xfId="33" builtinId="19" customBuiltin="1"/>
    <cellStyle name="Total" xfId="42" builtinId="25" customBuiltin="1"/>
    <cellStyle name="Vérification" xfId="27" builtinId="23"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1295400</xdr:colOff>
      <xdr:row>5</xdr:row>
      <xdr:rowOff>142875</xdr:rowOff>
    </xdr:from>
    <xdr:to>
      <xdr:col>21</xdr:col>
      <xdr:colOff>19050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7"/>
  <sheetViews>
    <sheetView showGridLines="0" tabSelected="1" zoomScaleNormal="100" workbookViewId="0">
      <pane ySplit="7" topLeftCell="A8" activePane="bottomLeft" state="frozen"/>
      <selection pane="bottomLeft" activeCell="H14" sqref="H14"/>
    </sheetView>
  </sheetViews>
  <sheetFormatPr baseColWidth="10" defaultColWidth="9.109375" defaultRowHeight="13.2" x14ac:dyDescent="0.25"/>
  <cols>
    <col min="1" max="1" width="6.88671875" customWidth="1"/>
    <col min="2" max="2" width="19" customWidth="1"/>
    <col min="3" max="3" width="7.6640625" customWidth="1"/>
    <col min="4" max="4" width="6.88671875" hidden="1" customWidth="1"/>
    <col min="5" max="5" width="21.6640625" bestFit="1" customWidth="1"/>
    <col min="6" max="6" width="22.44140625" bestFit="1"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56" t="s">
        <v>12</v>
      </c>
      <c r="B1" s="6"/>
      <c r="C1" s="6"/>
      <c r="D1" s="6"/>
      <c r="E1" s="6"/>
      <c r="F1" s="6"/>
      <c r="I1" s="60"/>
      <c r="K1" s="69"/>
      <c r="L1" s="69"/>
      <c r="M1" s="69"/>
      <c r="N1" s="69"/>
      <c r="O1" s="69"/>
      <c r="P1" s="69"/>
      <c r="Q1" s="69"/>
      <c r="R1" s="69"/>
      <c r="S1" s="69"/>
      <c r="T1" s="69"/>
      <c r="U1" s="69"/>
      <c r="V1" s="69"/>
      <c r="W1" s="69"/>
      <c r="X1" s="69"/>
      <c r="Y1" s="69"/>
      <c r="Z1" s="69"/>
      <c r="AA1" s="69"/>
      <c r="AB1" s="69"/>
      <c r="AC1" s="69"/>
      <c r="AD1" s="69"/>
      <c r="AE1" s="69"/>
    </row>
    <row r="2" spans="1:66" ht="18" customHeight="1" x14ac:dyDescent="0.25">
      <c r="A2" s="8" t="s">
        <v>13</v>
      </c>
      <c r="B2" s="3"/>
      <c r="C2" s="65" t="s">
        <v>34</v>
      </c>
      <c r="D2" s="5"/>
      <c r="E2" s="61"/>
      <c r="F2" s="61"/>
      <c r="H2" s="1"/>
    </row>
    <row r="3" spans="1:66" ht="13.8" x14ac:dyDescent="0.25">
      <c r="A3" s="8"/>
      <c r="B3" s="2"/>
      <c r="H3" s="1"/>
      <c r="K3" s="4"/>
      <c r="L3" s="4"/>
      <c r="M3" s="4"/>
      <c r="N3" s="4"/>
      <c r="O3" s="4"/>
      <c r="P3" s="4"/>
      <c r="Q3" s="4"/>
      <c r="R3" s="4"/>
      <c r="S3" s="4"/>
      <c r="T3" s="4"/>
      <c r="U3" s="4"/>
      <c r="V3" s="4"/>
      <c r="W3" s="4"/>
      <c r="X3" s="4"/>
      <c r="Y3" s="4"/>
      <c r="Z3" s="4"/>
      <c r="AA3" s="4"/>
    </row>
    <row r="4" spans="1:66" ht="17.25" customHeight="1" x14ac:dyDescent="0.25">
      <c r="A4" s="46"/>
      <c r="B4" s="47" t="s">
        <v>10</v>
      </c>
      <c r="C4" s="74">
        <v>45194</v>
      </c>
      <c r="D4" s="74"/>
      <c r="E4" s="74"/>
      <c r="F4" s="46"/>
      <c r="G4" s="47" t="s">
        <v>9</v>
      </c>
      <c r="H4" s="59">
        <v>1</v>
      </c>
      <c r="I4" s="2"/>
      <c r="J4" s="7"/>
      <c r="K4" s="71" t="str">
        <f>"Week "&amp;(K6-($C$4-WEEKDAY($C$4,1)+2))/7+1</f>
        <v>Week 1</v>
      </c>
      <c r="L4" s="72"/>
      <c r="M4" s="72"/>
      <c r="N4" s="72"/>
      <c r="O4" s="72"/>
      <c r="P4" s="72"/>
      <c r="Q4" s="73"/>
      <c r="R4" s="71" t="str">
        <f>"Week "&amp;(R6-($C$4-WEEKDAY($C$4,1)+2))/7+1</f>
        <v>Week 2</v>
      </c>
      <c r="S4" s="72"/>
      <c r="T4" s="72"/>
      <c r="U4" s="72"/>
      <c r="V4" s="72"/>
      <c r="W4" s="72"/>
      <c r="X4" s="73"/>
      <c r="Y4" s="71" t="str">
        <f>"Week "&amp;(Y6-($C$4-WEEKDAY($C$4,1)+2))/7+1</f>
        <v>Week 3</v>
      </c>
      <c r="Z4" s="72"/>
      <c r="AA4" s="72"/>
      <c r="AB4" s="72"/>
      <c r="AC4" s="72"/>
      <c r="AD4" s="72"/>
      <c r="AE4" s="73"/>
      <c r="AF4" s="71" t="str">
        <f>"Week "&amp;(AF6-($C$4-WEEKDAY($C$4,1)+2))/7+1</f>
        <v>Week 4</v>
      </c>
      <c r="AG4" s="72"/>
      <c r="AH4" s="72"/>
      <c r="AI4" s="72"/>
      <c r="AJ4" s="72"/>
      <c r="AK4" s="72"/>
      <c r="AL4" s="73"/>
      <c r="AM4" s="71" t="str">
        <f>"Week "&amp;(AM6-($C$4-WEEKDAY($C$4,1)+2))/7+1</f>
        <v>Week 5</v>
      </c>
      <c r="AN4" s="72"/>
      <c r="AO4" s="72"/>
      <c r="AP4" s="72"/>
      <c r="AQ4" s="72"/>
      <c r="AR4" s="72"/>
      <c r="AS4" s="73"/>
      <c r="AT4" s="71" t="str">
        <f>"Week "&amp;(AT6-($C$4-WEEKDAY($C$4,1)+2))/7+1</f>
        <v>Week 6</v>
      </c>
      <c r="AU4" s="72"/>
      <c r="AV4" s="72"/>
      <c r="AW4" s="72"/>
      <c r="AX4" s="72"/>
      <c r="AY4" s="72"/>
      <c r="AZ4" s="73"/>
      <c r="BA4" s="71" t="str">
        <f>"Week "&amp;(BA6-($C$4-WEEKDAY($C$4,1)+2))/7+1</f>
        <v>Week 7</v>
      </c>
      <c r="BB4" s="72"/>
      <c r="BC4" s="72"/>
      <c r="BD4" s="72"/>
      <c r="BE4" s="72"/>
      <c r="BF4" s="72"/>
      <c r="BG4" s="73"/>
      <c r="BH4" s="71" t="str">
        <f>"Week "&amp;(BH6-($C$4-WEEKDAY($C$4,1)+2))/7+1</f>
        <v>Week 8</v>
      </c>
      <c r="BI4" s="72"/>
      <c r="BJ4" s="72"/>
      <c r="BK4" s="72"/>
      <c r="BL4" s="72"/>
      <c r="BM4" s="72"/>
      <c r="BN4" s="73"/>
    </row>
    <row r="5" spans="1:66" ht="17.25" customHeight="1" x14ac:dyDescent="0.25">
      <c r="A5" s="46"/>
      <c r="B5" s="47" t="s">
        <v>11</v>
      </c>
      <c r="C5" s="70" t="s">
        <v>20</v>
      </c>
      <c r="D5" s="70"/>
      <c r="E5" s="70"/>
      <c r="F5" s="46"/>
      <c r="G5" s="46"/>
      <c r="H5" s="46"/>
      <c r="I5" s="46"/>
      <c r="J5" s="7"/>
      <c r="K5" s="75">
        <f>K6</f>
        <v>45194</v>
      </c>
      <c r="L5" s="76"/>
      <c r="M5" s="76"/>
      <c r="N5" s="76"/>
      <c r="O5" s="76"/>
      <c r="P5" s="76"/>
      <c r="Q5" s="77"/>
      <c r="R5" s="75">
        <f>R6</f>
        <v>45201</v>
      </c>
      <c r="S5" s="76"/>
      <c r="T5" s="76"/>
      <c r="U5" s="76"/>
      <c r="V5" s="76"/>
      <c r="W5" s="76"/>
      <c r="X5" s="77"/>
      <c r="Y5" s="75">
        <f>Y6</f>
        <v>45208</v>
      </c>
      <c r="Z5" s="76"/>
      <c r="AA5" s="76"/>
      <c r="AB5" s="76"/>
      <c r="AC5" s="76"/>
      <c r="AD5" s="76"/>
      <c r="AE5" s="77"/>
      <c r="AF5" s="75">
        <f>AF6</f>
        <v>45215</v>
      </c>
      <c r="AG5" s="76"/>
      <c r="AH5" s="76"/>
      <c r="AI5" s="76"/>
      <c r="AJ5" s="76"/>
      <c r="AK5" s="76"/>
      <c r="AL5" s="77"/>
      <c r="AM5" s="75">
        <f>AM6</f>
        <v>45222</v>
      </c>
      <c r="AN5" s="76"/>
      <c r="AO5" s="76"/>
      <c r="AP5" s="76"/>
      <c r="AQ5" s="76"/>
      <c r="AR5" s="76"/>
      <c r="AS5" s="77"/>
      <c r="AT5" s="75">
        <f>AT6</f>
        <v>45229</v>
      </c>
      <c r="AU5" s="76"/>
      <c r="AV5" s="76"/>
      <c r="AW5" s="76"/>
      <c r="AX5" s="76"/>
      <c r="AY5" s="76"/>
      <c r="AZ5" s="77"/>
      <c r="BA5" s="75">
        <f>BA6</f>
        <v>45236</v>
      </c>
      <c r="BB5" s="76"/>
      <c r="BC5" s="76"/>
      <c r="BD5" s="76"/>
      <c r="BE5" s="76"/>
      <c r="BF5" s="76"/>
      <c r="BG5" s="77"/>
      <c r="BH5" s="75">
        <f>BH6</f>
        <v>45243</v>
      </c>
      <c r="BI5" s="76"/>
      <c r="BJ5" s="76"/>
      <c r="BK5" s="76"/>
      <c r="BL5" s="76"/>
      <c r="BM5" s="76"/>
      <c r="BN5" s="77"/>
    </row>
    <row r="6" spans="1:66" x14ac:dyDescent="0.25">
      <c r="A6" s="7"/>
      <c r="B6" s="7"/>
      <c r="C6" s="7"/>
      <c r="D6" s="7"/>
      <c r="E6" s="7"/>
      <c r="F6" s="7"/>
      <c r="G6" s="7"/>
      <c r="H6" s="7"/>
      <c r="I6" s="7"/>
      <c r="J6" s="7"/>
      <c r="K6" s="36">
        <f>C4-WEEKDAY(C4,1)+2+7*(H4-1)</f>
        <v>45194</v>
      </c>
      <c r="L6" s="27">
        <f t="shared" ref="L6:AQ6" si="0">K6+1</f>
        <v>45195</v>
      </c>
      <c r="M6" s="27">
        <f t="shared" si="0"/>
        <v>45196</v>
      </c>
      <c r="N6" s="27">
        <f t="shared" si="0"/>
        <v>45197</v>
      </c>
      <c r="O6" s="27">
        <f t="shared" si="0"/>
        <v>45198</v>
      </c>
      <c r="P6" s="27">
        <f t="shared" si="0"/>
        <v>45199</v>
      </c>
      <c r="Q6" s="37">
        <f t="shared" si="0"/>
        <v>45200</v>
      </c>
      <c r="R6" s="36">
        <f t="shared" si="0"/>
        <v>45201</v>
      </c>
      <c r="S6" s="27">
        <f t="shared" si="0"/>
        <v>45202</v>
      </c>
      <c r="T6" s="27">
        <f t="shared" si="0"/>
        <v>45203</v>
      </c>
      <c r="U6" s="27">
        <f t="shared" si="0"/>
        <v>45204</v>
      </c>
      <c r="V6" s="27">
        <f t="shared" si="0"/>
        <v>45205</v>
      </c>
      <c r="W6" s="27">
        <f t="shared" si="0"/>
        <v>45206</v>
      </c>
      <c r="X6" s="37">
        <f t="shared" si="0"/>
        <v>45207</v>
      </c>
      <c r="Y6" s="36">
        <f t="shared" si="0"/>
        <v>45208</v>
      </c>
      <c r="Z6" s="27">
        <f t="shared" si="0"/>
        <v>45209</v>
      </c>
      <c r="AA6" s="27">
        <f t="shared" si="0"/>
        <v>45210</v>
      </c>
      <c r="AB6" s="27">
        <f t="shared" si="0"/>
        <v>45211</v>
      </c>
      <c r="AC6" s="27">
        <f t="shared" si="0"/>
        <v>45212</v>
      </c>
      <c r="AD6" s="27">
        <f t="shared" si="0"/>
        <v>45213</v>
      </c>
      <c r="AE6" s="37">
        <f t="shared" si="0"/>
        <v>45214</v>
      </c>
      <c r="AF6" s="36">
        <f t="shared" si="0"/>
        <v>45215</v>
      </c>
      <c r="AG6" s="27">
        <f t="shared" si="0"/>
        <v>45216</v>
      </c>
      <c r="AH6" s="27">
        <f t="shared" si="0"/>
        <v>45217</v>
      </c>
      <c r="AI6" s="27">
        <f t="shared" si="0"/>
        <v>45218</v>
      </c>
      <c r="AJ6" s="27">
        <f t="shared" si="0"/>
        <v>45219</v>
      </c>
      <c r="AK6" s="27">
        <f t="shared" si="0"/>
        <v>45220</v>
      </c>
      <c r="AL6" s="37">
        <f t="shared" si="0"/>
        <v>45221</v>
      </c>
      <c r="AM6" s="36">
        <f t="shared" si="0"/>
        <v>45222</v>
      </c>
      <c r="AN6" s="27">
        <f t="shared" si="0"/>
        <v>45223</v>
      </c>
      <c r="AO6" s="27">
        <f t="shared" si="0"/>
        <v>45224</v>
      </c>
      <c r="AP6" s="27">
        <f t="shared" si="0"/>
        <v>45225</v>
      </c>
      <c r="AQ6" s="27">
        <f t="shared" si="0"/>
        <v>45226</v>
      </c>
      <c r="AR6" s="27">
        <f t="shared" ref="AR6:BN6" si="1">AQ6+1</f>
        <v>45227</v>
      </c>
      <c r="AS6" s="37">
        <f t="shared" si="1"/>
        <v>45228</v>
      </c>
      <c r="AT6" s="36">
        <f t="shared" si="1"/>
        <v>45229</v>
      </c>
      <c r="AU6" s="27">
        <f t="shared" si="1"/>
        <v>45230</v>
      </c>
      <c r="AV6" s="27">
        <f t="shared" si="1"/>
        <v>45231</v>
      </c>
      <c r="AW6" s="27">
        <f t="shared" si="1"/>
        <v>45232</v>
      </c>
      <c r="AX6" s="27">
        <f t="shared" si="1"/>
        <v>45233</v>
      </c>
      <c r="AY6" s="27">
        <f t="shared" si="1"/>
        <v>45234</v>
      </c>
      <c r="AZ6" s="37">
        <f t="shared" si="1"/>
        <v>45235</v>
      </c>
      <c r="BA6" s="36">
        <f t="shared" si="1"/>
        <v>45236</v>
      </c>
      <c r="BB6" s="27">
        <f t="shared" si="1"/>
        <v>45237</v>
      </c>
      <c r="BC6" s="27">
        <f t="shared" si="1"/>
        <v>45238</v>
      </c>
      <c r="BD6" s="27">
        <f t="shared" si="1"/>
        <v>45239</v>
      </c>
      <c r="BE6" s="27">
        <f t="shared" si="1"/>
        <v>45240</v>
      </c>
      <c r="BF6" s="27">
        <f t="shared" si="1"/>
        <v>45241</v>
      </c>
      <c r="BG6" s="37">
        <f t="shared" si="1"/>
        <v>45242</v>
      </c>
      <c r="BH6" s="36">
        <f t="shared" si="1"/>
        <v>45243</v>
      </c>
      <c r="BI6" s="27">
        <f t="shared" si="1"/>
        <v>45244</v>
      </c>
      <c r="BJ6" s="27">
        <f t="shared" si="1"/>
        <v>45245</v>
      </c>
      <c r="BK6" s="27">
        <f t="shared" si="1"/>
        <v>45246</v>
      </c>
      <c r="BL6" s="27">
        <f t="shared" si="1"/>
        <v>45247</v>
      </c>
      <c r="BM6" s="27">
        <f t="shared" si="1"/>
        <v>45248</v>
      </c>
      <c r="BN6" s="37">
        <f t="shared" si="1"/>
        <v>45249</v>
      </c>
    </row>
    <row r="7" spans="1:66" s="2" customFormat="1" ht="24.6" thickBot="1" x14ac:dyDescent="0.3">
      <c r="A7" s="49" t="s">
        <v>0</v>
      </c>
      <c r="B7" s="49" t="s">
        <v>1</v>
      </c>
      <c r="C7" s="50" t="s">
        <v>2</v>
      </c>
      <c r="D7" s="51" t="s">
        <v>8</v>
      </c>
      <c r="E7" s="52" t="s">
        <v>3</v>
      </c>
      <c r="F7" s="52" t="s">
        <v>4</v>
      </c>
      <c r="G7" s="50" t="s">
        <v>5</v>
      </c>
      <c r="H7" s="50" t="s">
        <v>6</v>
      </c>
      <c r="I7" s="50" t="s">
        <v>7</v>
      </c>
      <c r="J7" s="50"/>
      <c r="K7" s="53" t="str">
        <f t="shared" ref="K7:AP7" si="2">CHOOSE(WEEKDAY(K6,1),"S","M","T","W","T","F","S")</f>
        <v>M</v>
      </c>
      <c r="L7" s="54" t="str">
        <f t="shared" si="2"/>
        <v>T</v>
      </c>
      <c r="M7" s="54" t="str">
        <f t="shared" si="2"/>
        <v>W</v>
      </c>
      <c r="N7" s="54" t="str">
        <f t="shared" si="2"/>
        <v>T</v>
      </c>
      <c r="O7" s="54" t="str">
        <f t="shared" si="2"/>
        <v>F</v>
      </c>
      <c r="P7" s="54" t="str">
        <f t="shared" si="2"/>
        <v>S</v>
      </c>
      <c r="Q7" s="55" t="str">
        <f t="shared" si="2"/>
        <v>S</v>
      </c>
      <c r="R7" s="53" t="str">
        <f t="shared" si="2"/>
        <v>M</v>
      </c>
      <c r="S7" s="54" t="str">
        <f t="shared" si="2"/>
        <v>T</v>
      </c>
      <c r="T7" s="54" t="str">
        <f t="shared" si="2"/>
        <v>W</v>
      </c>
      <c r="U7" s="54" t="str">
        <f t="shared" si="2"/>
        <v>T</v>
      </c>
      <c r="V7" s="54" t="str">
        <f t="shared" si="2"/>
        <v>F</v>
      </c>
      <c r="W7" s="54" t="str">
        <f t="shared" si="2"/>
        <v>S</v>
      </c>
      <c r="X7" s="55" t="str">
        <f t="shared" si="2"/>
        <v>S</v>
      </c>
      <c r="Y7" s="53" t="str">
        <f t="shared" si="2"/>
        <v>M</v>
      </c>
      <c r="Z7" s="54" t="str">
        <f t="shared" si="2"/>
        <v>T</v>
      </c>
      <c r="AA7" s="54" t="str">
        <f t="shared" si="2"/>
        <v>W</v>
      </c>
      <c r="AB7" s="54" t="str">
        <f t="shared" si="2"/>
        <v>T</v>
      </c>
      <c r="AC7" s="54" t="str">
        <f t="shared" si="2"/>
        <v>F</v>
      </c>
      <c r="AD7" s="54" t="str">
        <f t="shared" si="2"/>
        <v>S</v>
      </c>
      <c r="AE7" s="55" t="str">
        <f t="shared" si="2"/>
        <v>S</v>
      </c>
      <c r="AF7" s="53" t="str">
        <f t="shared" si="2"/>
        <v>M</v>
      </c>
      <c r="AG7" s="54" t="str">
        <f t="shared" si="2"/>
        <v>T</v>
      </c>
      <c r="AH7" s="54" t="str">
        <f t="shared" si="2"/>
        <v>W</v>
      </c>
      <c r="AI7" s="54" t="str">
        <f t="shared" si="2"/>
        <v>T</v>
      </c>
      <c r="AJ7" s="54" t="str">
        <f t="shared" si="2"/>
        <v>F</v>
      </c>
      <c r="AK7" s="54" t="str">
        <f t="shared" si="2"/>
        <v>S</v>
      </c>
      <c r="AL7" s="55" t="str">
        <f t="shared" si="2"/>
        <v>S</v>
      </c>
      <c r="AM7" s="53" t="str">
        <f t="shared" si="2"/>
        <v>M</v>
      </c>
      <c r="AN7" s="54" t="str">
        <f t="shared" si="2"/>
        <v>T</v>
      </c>
      <c r="AO7" s="54" t="str">
        <f t="shared" si="2"/>
        <v>W</v>
      </c>
      <c r="AP7" s="54" t="str">
        <f t="shared" si="2"/>
        <v>T</v>
      </c>
      <c r="AQ7" s="54" t="str">
        <f t="shared" ref="AQ7:BN7" si="3">CHOOSE(WEEKDAY(AQ6,1),"S","M","T","W","T","F","S")</f>
        <v>F</v>
      </c>
      <c r="AR7" s="54" t="str">
        <f t="shared" si="3"/>
        <v>S</v>
      </c>
      <c r="AS7" s="55" t="str">
        <f t="shared" si="3"/>
        <v>S</v>
      </c>
      <c r="AT7" s="53" t="str">
        <f t="shared" si="3"/>
        <v>M</v>
      </c>
      <c r="AU7" s="54" t="str">
        <f t="shared" si="3"/>
        <v>T</v>
      </c>
      <c r="AV7" s="54" t="str">
        <f t="shared" si="3"/>
        <v>W</v>
      </c>
      <c r="AW7" s="54" t="str">
        <f t="shared" si="3"/>
        <v>T</v>
      </c>
      <c r="AX7" s="54" t="str">
        <f t="shared" si="3"/>
        <v>F</v>
      </c>
      <c r="AY7" s="54" t="str">
        <f t="shared" si="3"/>
        <v>S</v>
      </c>
      <c r="AZ7" s="55" t="str">
        <f t="shared" si="3"/>
        <v>S</v>
      </c>
      <c r="BA7" s="53" t="str">
        <f t="shared" si="3"/>
        <v>M</v>
      </c>
      <c r="BB7" s="54" t="str">
        <f t="shared" si="3"/>
        <v>T</v>
      </c>
      <c r="BC7" s="54" t="str">
        <f t="shared" si="3"/>
        <v>W</v>
      </c>
      <c r="BD7" s="54" t="str">
        <f t="shared" si="3"/>
        <v>T</v>
      </c>
      <c r="BE7" s="54" t="str">
        <f t="shared" si="3"/>
        <v>F</v>
      </c>
      <c r="BF7" s="54" t="str">
        <f t="shared" si="3"/>
        <v>S</v>
      </c>
      <c r="BG7" s="55" t="str">
        <f t="shared" si="3"/>
        <v>S</v>
      </c>
      <c r="BH7" s="53" t="str">
        <f t="shared" si="3"/>
        <v>M</v>
      </c>
      <c r="BI7" s="54" t="str">
        <f t="shared" si="3"/>
        <v>T</v>
      </c>
      <c r="BJ7" s="54" t="str">
        <f t="shared" si="3"/>
        <v>W</v>
      </c>
      <c r="BK7" s="54" t="str">
        <f t="shared" si="3"/>
        <v>T</v>
      </c>
      <c r="BL7" s="54" t="str">
        <f t="shared" si="3"/>
        <v>F</v>
      </c>
      <c r="BM7" s="54" t="str">
        <f t="shared" si="3"/>
        <v>S</v>
      </c>
      <c r="BN7" s="55" t="str">
        <f t="shared" si="3"/>
        <v>S</v>
      </c>
    </row>
    <row r="8" spans="1:66" s="11" customFormat="1" ht="17.399999999999999" x14ac:dyDescent="0.25">
      <c r="A8" s="28" t="str">
        <f>IF(ISERROR(VALUE(SUBSTITUTE(prevWBS,".",""))),"1",IF(ISERROR(FIND("`",SUBSTITUTE(prevWBS,".","`",1))),TEXT(VALUE(prevWBS)+1,"#"),TEXT(VALUE(LEFT(prevWBS,FIND("`",SUBSTITUTE(prevWBS,".","`",1))-1))+1,"#")))</f>
        <v>1</v>
      </c>
      <c r="B8" s="29" t="s">
        <v>21</v>
      </c>
      <c r="C8" s="30"/>
      <c r="D8" s="31"/>
      <c r="E8" s="32"/>
      <c r="F8" s="48" t="str">
        <f>IF(ISBLANK(E8)," - ",IF(G8=0,E8,E8+G8-1))</f>
        <v xml:space="preserve"> - </v>
      </c>
      <c r="G8" s="33"/>
      <c r="H8" s="34"/>
      <c r="I8" s="35" t="str">
        <f t="shared" ref="I8:I27" si="4">IF(OR(F8=0,E8=0)," - ",NETWORKDAYS(E8,F8))</f>
        <v xml:space="preserve"> - </v>
      </c>
      <c r="J8" s="38"/>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1:66" s="17" customFormat="1" ht="17.399999999999999" x14ac:dyDescent="0.25">
      <c r="A9" s="66"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7" t="s">
        <v>14</v>
      </c>
      <c r="C9" s="68"/>
      <c r="D9" s="58"/>
      <c r="E9" s="62">
        <v>45194</v>
      </c>
      <c r="F9" s="63">
        <f>IF(ISBLANK(E9)," - ",IF(G9=0,E9,E9+G9-1))</f>
        <v>45200</v>
      </c>
      <c r="G9" s="18">
        <v>7</v>
      </c>
      <c r="H9" s="19">
        <v>0.9</v>
      </c>
      <c r="I9" s="20">
        <f>IF(OR(F9=0,E9=0)," - ",NETWORKDAYS(E9,F9))</f>
        <v>5</v>
      </c>
      <c r="J9" s="39"/>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row>
    <row r="10" spans="1:66" s="17" customFormat="1" ht="17.399999999999999" x14ac:dyDescent="0.25">
      <c r="A10" s="66" t="str">
        <f t="shared" si="5"/>
        <v>1.2</v>
      </c>
      <c r="B10" s="67" t="s">
        <v>15</v>
      </c>
      <c r="C10" s="68"/>
      <c r="D10" s="58"/>
      <c r="E10" s="62">
        <v>45201</v>
      </c>
      <c r="F10" s="63">
        <f t="shared" ref="F10:F26" si="6">IF(ISBLANK(E10)," - ",IF(G10=0,E10,E10+G10-1))</f>
        <v>45201</v>
      </c>
      <c r="G10" s="18">
        <v>1</v>
      </c>
      <c r="H10" s="19">
        <v>0.9</v>
      </c>
      <c r="I10" s="20">
        <f t="shared" si="4"/>
        <v>1</v>
      </c>
      <c r="J10" s="39"/>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s="17" customFormat="1" ht="22.8" x14ac:dyDescent="0.25">
      <c r="A11" s="66" t="str">
        <f t="shared" si="5"/>
        <v>1.3</v>
      </c>
      <c r="B11" s="67" t="s">
        <v>16</v>
      </c>
      <c r="C11" s="68"/>
      <c r="D11" s="58"/>
      <c r="E11" s="62">
        <v>45194</v>
      </c>
      <c r="F11" s="63">
        <f t="shared" si="6"/>
        <v>45198</v>
      </c>
      <c r="G11" s="18">
        <v>5</v>
      </c>
      <c r="H11" s="19">
        <v>1</v>
      </c>
      <c r="I11" s="20">
        <f t="shared" si="4"/>
        <v>5</v>
      </c>
      <c r="J11" s="39"/>
      <c r="K11" s="16"/>
      <c r="L11" s="16"/>
      <c r="M11" s="44"/>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6" s="17" customFormat="1" ht="22.8" x14ac:dyDescent="0.25">
      <c r="A12" s="16" t="str">
        <f t="shared" si="5"/>
        <v>1.4</v>
      </c>
      <c r="B12" s="57" t="s">
        <v>24</v>
      </c>
      <c r="D12" s="58"/>
      <c r="E12" s="62">
        <v>45201</v>
      </c>
      <c r="F12" s="63">
        <f t="shared" si="6"/>
        <v>45205</v>
      </c>
      <c r="G12" s="18">
        <v>5</v>
      </c>
      <c r="H12" s="19">
        <v>0.8</v>
      </c>
      <c r="I12" s="20">
        <f t="shared" si="4"/>
        <v>5</v>
      </c>
      <c r="J12" s="39"/>
      <c r="K12" s="16"/>
      <c r="L12" s="16"/>
      <c r="M12" s="44"/>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6" s="17" customFormat="1" ht="17.399999999999999" x14ac:dyDescent="0.25">
      <c r="A13" s="16" t="str">
        <f t="shared" si="5"/>
        <v>1.5</v>
      </c>
      <c r="B13" s="57" t="s">
        <v>23</v>
      </c>
      <c r="D13" s="58"/>
      <c r="E13" s="62">
        <v>45208</v>
      </c>
      <c r="F13" s="63">
        <f t="shared" si="6"/>
        <v>45221</v>
      </c>
      <c r="G13" s="18">
        <v>14</v>
      </c>
      <c r="H13" s="19">
        <v>0.2</v>
      </c>
      <c r="I13" s="20">
        <f t="shared" si="4"/>
        <v>10</v>
      </c>
      <c r="J13" s="39"/>
      <c r="K13" s="16"/>
      <c r="L13" s="16"/>
      <c r="M13" s="44"/>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6" s="11" customFormat="1" ht="17.399999999999999" x14ac:dyDescent="0.25">
      <c r="A14" s="9" t="str">
        <f>IF(ISERROR(VALUE(SUBSTITUTE(prevWBS,".",""))),"1",IF(ISERROR(FIND("`",SUBSTITUTE(prevWBS,".","`",1))),TEXT(VALUE(prevWBS)+1,"#"),TEXT(VALUE(LEFT(prevWBS,FIND("`",SUBSTITUTE(prevWBS,".","`",1))-1))+1,"#")))</f>
        <v>2</v>
      </c>
      <c r="B14" s="10" t="s">
        <v>22</v>
      </c>
      <c r="D14" s="12"/>
      <c r="E14" s="64"/>
      <c r="F14" s="64" t="str">
        <f t="shared" ref="F14" si="7">IF(ISBLANK(E14)," - ",IF(G14=0,E14,E14+G14-1))</f>
        <v xml:space="preserve"> - </v>
      </c>
      <c r="G14" s="13"/>
      <c r="H14" s="14"/>
      <c r="I14" s="15" t="str">
        <f t="shared" ref="I14" si="8">IF(OR(F14=0,E14=0)," - ",NETWORKDAYS(E14,F14))</f>
        <v xml:space="preserve"> - </v>
      </c>
      <c r="J14" s="40"/>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7" customFormat="1" ht="22.8" x14ac:dyDescent="0.25">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57" t="s">
        <v>25</v>
      </c>
      <c r="D15" s="58"/>
      <c r="E15" s="62">
        <v>45222</v>
      </c>
      <c r="F15" s="63">
        <f t="shared" si="6"/>
        <v>45228</v>
      </c>
      <c r="G15" s="18">
        <v>7</v>
      </c>
      <c r="H15" s="19">
        <v>0</v>
      </c>
      <c r="I15" s="20">
        <f t="shared" si="4"/>
        <v>5</v>
      </c>
      <c r="J15" s="39"/>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6" s="17" customFormat="1" ht="17.399999999999999" x14ac:dyDescent="0.25">
      <c r="A16"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7" t="s">
        <v>26</v>
      </c>
      <c r="C16" s="68"/>
      <c r="D16" s="58"/>
      <c r="E16" s="62">
        <v>45229</v>
      </c>
      <c r="F16" s="63">
        <f t="shared" si="6"/>
        <v>45235</v>
      </c>
      <c r="G16" s="18">
        <v>7</v>
      </c>
      <c r="H16" s="19">
        <v>0</v>
      </c>
      <c r="I16" s="20">
        <f t="shared" si="4"/>
        <v>5</v>
      </c>
      <c r="J16" s="39"/>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66" s="17" customFormat="1" ht="17.399999999999999" x14ac:dyDescent="0.25">
      <c r="A17"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57" t="s">
        <v>27</v>
      </c>
      <c r="D17" s="58"/>
      <c r="E17" s="62">
        <v>45236</v>
      </c>
      <c r="F17" s="63">
        <f t="shared" si="6"/>
        <v>45242</v>
      </c>
      <c r="G17" s="18">
        <v>7</v>
      </c>
      <c r="H17" s="19">
        <v>0</v>
      </c>
      <c r="I17" s="20">
        <f t="shared" si="4"/>
        <v>5</v>
      </c>
      <c r="J17" s="39"/>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row>
    <row r="18" spans="1:66" s="17" customFormat="1" ht="22.8" x14ac:dyDescent="0.25">
      <c r="A18"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57" t="s">
        <v>28</v>
      </c>
      <c r="D18" s="58"/>
      <c r="E18" s="62">
        <v>45243</v>
      </c>
      <c r="F18" s="63">
        <f t="shared" si="6"/>
        <v>45249</v>
      </c>
      <c r="G18" s="18">
        <v>7</v>
      </c>
      <c r="H18" s="19">
        <v>0</v>
      </c>
      <c r="I18" s="20">
        <f t="shared" si="4"/>
        <v>5</v>
      </c>
      <c r="J18" s="39"/>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66" s="11" customFormat="1" ht="17.399999999999999" x14ac:dyDescent="0.25">
      <c r="A19" s="9" t="str">
        <f>IF(ISERROR(VALUE(SUBSTITUTE(prevWBS,".",""))),"1",IF(ISERROR(FIND("`",SUBSTITUTE(prevWBS,".","`",1))),TEXT(VALUE(prevWBS)+1,"#"),TEXT(VALUE(LEFT(prevWBS,FIND("`",SUBSTITUTE(prevWBS,".","`",1))-1))+1,"#")))</f>
        <v>3</v>
      </c>
      <c r="B19" s="10" t="s">
        <v>29</v>
      </c>
      <c r="D19" s="12"/>
      <c r="E19" s="64"/>
      <c r="F19" s="64" t="str">
        <f t="shared" si="6"/>
        <v xml:space="preserve"> - </v>
      </c>
      <c r="G19" s="13"/>
      <c r="H19" s="14"/>
      <c r="I19" s="15" t="str">
        <f t="shared" si="4"/>
        <v xml:space="preserve"> - </v>
      </c>
      <c r="J19" s="40"/>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7" customFormat="1" ht="34.200000000000003" x14ac:dyDescent="0.25">
      <c r="A20"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67" t="s">
        <v>33</v>
      </c>
      <c r="C20" s="68"/>
      <c r="D20" s="58"/>
      <c r="E20" s="62">
        <v>45250</v>
      </c>
      <c r="F20" s="63">
        <f t="shared" si="6"/>
        <v>45270</v>
      </c>
      <c r="G20" s="18">
        <v>21</v>
      </c>
      <c r="H20" s="19">
        <v>0</v>
      </c>
      <c r="I20" s="20">
        <f t="shared" si="4"/>
        <v>15</v>
      </c>
      <c r="J20" s="39"/>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66" s="17" customFormat="1" ht="17.399999999999999" x14ac:dyDescent="0.25">
      <c r="A21"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57" t="s">
        <v>30</v>
      </c>
      <c r="D21" s="58"/>
      <c r="E21" s="62">
        <v>45271</v>
      </c>
      <c r="F21" s="63">
        <f t="shared" si="6"/>
        <v>45277</v>
      </c>
      <c r="G21" s="18">
        <v>7</v>
      </c>
      <c r="H21" s="19">
        <v>0</v>
      </c>
      <c r="I21" s="20">
        <f t="shared" si="4"/>
        <v>5</v>
      </c>
      <c r="J21" s="39"/>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66" s="17" customFormat="1" ht="22.8" x14ac:dyDescent="0.25">
      <c r="A22"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57" t="s">
        <v>31</v>
      </c>
      <c r="D22" s="58"/>
      <c r="E22" s="62">
        <v>45278</v>
      </c>
      <c r="F22" s="63">
        <f t="shared" si="6"/>
        <v>45284</v>
      </c>
      <c r="G22" s="18">
        <v>7</v>
      </c>
      <c r="H22" s="19">
        <v>0</v>
      </c>
      <c r="I22" s="20">
        <f t="shared" si="4"/>
        <v>5</v>
      </c>
      <c r="J22" s="39"/>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66" s="11" customFormat="1" ht="17.399999999999999" x14ac:dyDescent="0.25">
      <c r="A23" s="9" t="str">
        <f>IF(ISERROR(VALUE(SUBSTITUTE(prevWBS,".",""))),"1",IF(ISERROR(FIND("`",SUBSTITUTE(prevWBS,".","`",1))),TEXT(VALUE(prevWBS)+1,"#"),TEXT(VALUE(LEFT(prevWBS,FIND("`",SUBSTITUTE(prevWBS,".","`",1))-1))+1,"#")))</f>
        <v>4</v>
      </c>
      <c r="B23" s="10" t="s">
        <v>32</v>
      </c>
      <c r="D23" s="12"/>
      <c r="E23" s="64"/>
      <c r="F23" s="64" t="str">
        <f t="shared" si="6"/>
        <v xml:space="preserve"> - </v>
      </c>
      <c r="G23" s="13"/>
      <c r="H23" s="14"/>
      <c r="I23" s="15" t="str">
        <f t="shared" si="4"/>
        <v xml:space="preserve"> - </v>
      </c>
      <c r="J23" s="40"/>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7" customFormat="1" ht="22.8" x14ac:dyDescent="0.25">
      <c r="A24"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67" t="s">
        <v>17</v>
      </c>
      <c r="C24" s="68"/>
      <c r="D24" s="58"/>
      <c r="E24" s="62">
        <v>45285</v>
      </c>
      <c r="F24" s="63">
        <f t="shared" si="6"/>
        <v>45298</v>
      </c>
      <c r="G24" s="18">
        <v>14</v>
      </c>
      <c r="H24" s="19">
        <v>0</v>
      </c>
      <c r="I24" s="20">
        <f t="shared" si="4"/>
        <v>10</v>
      </c>
      <c r="J24" s="39"/>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66" s="17" customFormat="1" ht="17.399999999999999" x14ac:dyDescent="0.25">
      <c r="A2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57" t="s">
        <v>18</v>
      </c>
      <c r="D25" s="58"/>
      <c r="E25" s="62">
        <v>45299</v>
      </c>
      <c r="F25" s="63">
        <f t="shared" si="6"/>
        <v>45312</v>
      </c>
      <c r="G25" s="18">
        <v>14</v>
      </c>
      <c r="H25" s="19">
        <v>0</v>
      </c>
      <c r="I25" s="20">
        <f t="shared" si="4"/>
        <v>10</v>
      </c>
      <c r="J25" s="39"/>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row>
    <row r="26" spans="1:66" s="17" customFormat="1" ht="22.8" x14ac:dyDescent="0.25">
      <c r="A26"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57" t="s">
        <v>19</v>
      </c>
      <c r="D26" s="58"/>
      <c r="E26" s="62">
        <v>45313</v>
      </c>
      <c r="F26" s="63">
        <f t="shared" si="6"/>
        <v>45319</v>
      </c>
      <c r="G26" s="18">
        <v>7</v>
      </c>
      <c r="H26" s="19">
        <v>0</v>
      </c>
      <c r="I26" s="20">
        <f t="shared" si="4"/>
        <v>5</v>
      </c>
      <c r="J26" s="39"/>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66" s="26" customFormat="1" ht="17.399999999999999" x14ac:dyDescent="0.25">
      <c r="A27" s="16"/>
      <c r="B27" s="21"/>
      <c r="C27" s="21"/>
      <c r="D27" s="22"/>
      <c r="E27" s="42"/>
      <c r="F27" s="42"/>
      <c r="G27" s="23"/>
      <c r="H27" s="24"/>
      <c r="I27" s="25" t="str">
        <f t="shared" si="4"/>
        <v xml:space="preserve"> - </v>
      </c>
      <c r="J27" s="41"/>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7">
    <cfRule type="expression" dxfId="2" priority="48">
      <formula>AND($E8&lt;=K$6,ROUNDDOWN(($F8-$E8+1)*$H8,0)+$E8-1&gt;=K$6)</formula>
    </cfRule>
    <cfRule type="expression" dxfId="1" priority="49">
      <formula>AND(NOT(ISBLANK($E8)),$E8&lt;=K$6,$F8&gt;=K$6)</formula>
    </cfRule>
  </conditionalFormatting>
  <conditionalFormatting sqref="K6:BN27">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58" fitToHeight="0" orientation="landscape" r:id="rId1"/>
  <headerFooter alignWithMargins="0"/>
  <ignoredErrors>
    <ignoredError sqref="A27:B27 E19 E23 E27:H27 H19 G23:H23 H22 H24:H26" unlockedFormula="1"/>
    <ignoredError sqref="A2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GanttChart</vt:lpstr>
      <vt:lpstr>GanttChart!Impression_des_titres</vt:lpstr>
      <vt:lpstr>GanttChart!prevWBS</vt:lpstr>
      <vt:lpstr>GanttChart!Zone_d_impression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Dridi Firas</cp:lastModifiedBy>
  <cp:lastPrinted>2023-10-02T11:48:49Z</cp:lastPrinted>
  <dcterms:created xsi:type="dcterms:W3CDTF">2010-06-09T16:05:03Z</dcterms:created>
  <dcterms:modified xsi:type="dcterms:W3CDTF">2023-10-24T17:32:02Z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