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92693\HOME\git\ici-automatiseret-test2\src\testdata\"/>
    </mc:Choice>
  </mc:AlternateContent>
  <bookViews>
    <workbookView xWindow="0" yWindow="0" windowWidth="15300" windowHeight="4890" firstSheet="24" activeTab="25"/>
  </bookViews>
  <sheets>
    <sheet name="CPR" sheetId="77" r:id="rId1"/>
    <sheet name="Fordring_template" sheetId="66" r:id="rId2"/>
    <sheet name="NewTestCaseTemplate" sheetId="73" r:id="rId3"/>
    <sheet name="TC_Opret_IndbetalingskontrolALL" sheetId="20" r:id="rId4"/>
    <sheet name="TC_Opret_Indbetalingskontrol_ID" sheetId="8" r:id="rId5"/>
    <sheet name="TC_Brevgenerering" sheetId="10" r:id="rId6"/>
    <sheet name="TC_VAL_108_Fordring" sheetId="67" r:id="rId7"/>
    <sheet name="TC_VAL_108" sheetId="63" r:id="rId8"/>
    <sheet name="H_Påkrav_Fordring (3)" sheetId="65" r:id="rId9"/>
    <sheet name="TC_VAL_170_Fordring" sheetId="57" r:id="rId10"/>
    <sheet name="TC_VAL_170" sheetId="56" r:id="rId11"/>
    <sheet name="TC_VAL_171_Fordring" sheetId="51" r:id="rId12"/>
    <sheet name="TC_VAL_171" sheetId="52" r:id="rId13"/>
    <sheet name="TC_VAL_251_Fordring" sheetId="49" r:id="rId14"/>
    <sheet name="TC_VAL_251" sheetId="50" r:id="rId15"/>
    <sheet name="TC_VAL_257_Fordring" sheetId="69" r:id="rId16"/>
    <sheet name="TC_VAL_257" sheetId="68" r:id="rId17"/>
    <sheet name="TC_VAL_296_Fordring" sheetId="71" r:id="rId18"/>
    <sheet name="TC_VAL_296_Fordring_260" sheetId="75" r:id="rId19"/>
    <sheet name="TC_VAL_332_Fordring" sheetId="47" r:id="rId20"/>
    <sheet name="VAL_938" sheetId="58" r:id="rId21"/>
    <sheet name="TC_VAL_332" sheetId="48" r:id="rId22"/>
    <sheet name="TC_VAL_902_Fordring" sheetId="41" r:id="rId23"/>
    <sheet name="TC_VAL_902" sheetId="42" r:id="rId24"/>
    <sheet name="TC_VAL_917" sheetId="78" r:id="rId25"/>
    <sheet name="TC_VAL_917_Fordring" sheetId="76" r:id="rId26"/>
    <sheet name="TC_VAL_938_Fordring" sheetId="53" r:id="rId27"/>
    <sheet name="TC_VAL_938" sheetId="54" r:id="rId28"/>
    <sheet name="H_Påkrav_Fordring (2)" sheetId="64" r:id="rId29"/>
    <sheet name="H_Påkrav_Fordring" sheetId="35" r:id="rId30"/>
    <sheet name="H_Påkrav" sheetId="24" r:id="rId31"/>
    <sheet name="H_OCR_Fordring" sheetId="28" r:id="rId32"/>
    <sheet name="H_OCR" sheetId="26" r:id="rId33"/>
    <sheet name="H_Betalingsevne_Afdrag_Fordring" sheetId="30" r:id="rId34"/>
    <sheet name="H_Betalingsevne_Afdrag" sheetId="29" r:id="rId35"/>
    <sheet name="H_Nedskriv_Fordring" sheetId="32" r:id="rId36"/>
    <sheet name="H_Nedskriv" sheetId="31" r:id="rId37"/>
    <sheet name="H_Afskriv_Fordring" sheetId="36" r:id="rId38"/>
    <sheet name="H_Afskriv" sheetId="38" r:id="rId39"/>
    <sheet name="VAL_171" sheetId="60" r:id="rId40"/>
    <sheet name="H_Indbetaling_Fordring" sheetId="33" r:id="rId41"/>
    <sheet name="H_Indbetaling" sheetId="34" r:id="rId42"/>
    <sheet name="H_Tilbagesend_Fordring" sheetId="39" r:id="rId43"/>
    <sheet name="H_Tilbagesend" sheetId="40" r:id="rId4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 i="76" l="1"/>
  <c r="G2" i="76"/>
  <c r="B2" i="78" l="1"/>
  <c r="H2" i="76" l="1"/>
  <c r="I2" i="76" s="1"/>
  <c r="L2" i="76" l="1"/>
  <c r="M2" i="76" s="1"/>
  <c r="R3" i="71" l="1"/>
  <c r="AU2" i="76" l="1"/>
  <c r="D3" i="77" l="1"/>
  <c r="D4" i="77"/>
  <c r="D5" i="77"/>
  <c r="D6" i="77"/>
  <c r="D7" i="77"/>
  <c r="D8" i="77"/>
  <c r="D9" i="77"/>
  <c r="D10" i="77"/>
  <c r="D11" i="77"/>
  <c r="D2" i="77"/>
  <c r="B4" i="77"/>
  <c r="B5" i="77"/>
  <c r="B6" i="77"/>
  <c r="B7" i="77"/>
  <c r="B8" i="77"/>
  <c r="B9" i="77"/>
  <c r="B10" i="77"/>
  <c r="B11" i="77"/>
  <c r="B3" i="77"/>
  <c r="BB2" i="76" l="1"/>
  <c r="G3" i="71" l="1"/>
  <c r="E2" i="75" s="1"/>
  <c r="B2" i="75" l="1"/>
  <c r="R2" i="71" l="1"/>
  <c r="AU2" i="71" l="1"/>
  <c r="G2" i="71"/>
  <c r="AT5" i="71" l="1"/>
  <c r="AT6" i="71"/>
  <c r="AT7" i="71"/>
  <c r="AT8" i="71"/>
  <c r="AT4" i="71"/>
  <c r="R8" i="71" l="1"/>
  <c r="R7" i="71"/>
  <c r="R6" i="71"/>
  <c r="R5" i="71"/>
  <c r="R4" i="71"/>
  <c r="S6" i="71"/>
  <c r="G4" i="71" l="1"/>
  <c r="F2" i="75" s="1"/>
  <c r="S5" i="71"/>
  <c r="S8" i="71" l="1"/>
  <c r="S7" i="71"/>
  <c r="G5" i="71"/>
  <c r="O2" i="68"/>
  <c r="P2" i="68" s="1"/>
  <c r="M2" i="68"/>
  <c r="N2" i="68" s="1"/>
  <c r="G6" i="71" l="1"/>
  <c r="H2" i="75"/>
  <c r="G2" i="69"/>
  <c r="I2" i="68" s="1"/>
  <c r="B2" i="68"/>
  <c r="G7" i="71" l="1"/>
  <c r="G2" i="75"/>
  <c r="G2" i="57"/>
  <c r="G8" i="71" l="1"/>
  <c r="I2" i="75" s="1"/>
  <c r="J2" i="75"/>
  <c r="E2" i="56"/>
  <c r="B2" i="56"/>
  <c r="G3" i="57"/>
  <c r="R3" i="57"/>
  <c r="G3" i="67" l="1"/>
  <c r="B2" i="63" l="1"/>
  <c r="G4" i="67" l="1"/>
  <c r="R4" i="67"/>
  <c r="R3" i="67"/>
  <c r="S4" i="67"/>
  <c r="S3" i="67"/>
  <c r="BB2" i="71"/>
</calcChain>
</file>

<file path=xl/comments1.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10.xml><?xml version="1.0" encoding="utf-8"?>
<comments xmlns="http://schemas.openxmlformats.org/spreadsheetml/2006/main">
  <authors>
    <author>Jakob Rahr Bork Jensen</author>
  </authors>
  <commentList>
    <comment ref="D1" authorId="0" shapeId="0">
      <text>
        <r>
          <rPr>
            <sz val="9"/>
            <color indexed="81"/>
            <rFont val="Tahoma"/>
            <family val="2"/>
          </rPr>
          <t>Muligheder:
OBLG = Fordring
ACCT = Konto
CASE = Sag</t>
        </r>
      </text>
    </comment>
    <comment ref="E1" authorId="0" shapeId="0">
      <text>
        <r>
          <rPr>
            <sz val="9"/>
            <color indexed="81"/>
            <rFont val="Tahoma"/>
            <family val="2"/>
          </rPr>
          <t>Muligheder:
0 = Alle fordringer
1+ = NrFordring</t>
        </r>
      </text>
    </comment>
    <comment ref="F1" authorId="0" shapeId="0">
      <text>
        <r>
          <rPr>
            <sz val="9"/>
            <color indexed="81"/>
            <rFont val="Tahoma"/>
            <family val="2"/>
          </rPr>
          <t>Muligheder:
ADHC: Ad Hoc
APAY: Auto Pay
LOCK: Lockbox
CASH: Online Cashiering</t>
        </r>
      </text>
    </comment>
    <comment ref="G1" authorId="0" shapeId="0">
      <text>
        <r>
          <rPr>
            <sz val="9"/>
            <color indexed="81"/>
            <rFont val="Tahoma"/>
            <family val="2"/>
          </rPr>
          <t>Muligheder:
30 = Balanced
20 = Balancing in Progress
10 = Open</t>
        </r>
      </text>
    </comment>
    <comment ref="J1" authorId="0" shapeId="0">
      <text>
        <r>
          <rPr>
            <sz val="9"/>
            <color indexed="81"/>
            <rFont val="Tahoma"/>
            <family val="2"/>
          </rPr>
          <t>Muligheder:
DEML = Påkrav</t>
        </r>
      </text>
    </comment>
    <comment ref="K1" authorId="0" shapeId="0">
      <text>
        <r>
          <rPr>
            <sz val="9"/>
            <color indexed="81"/>
            <rFont val="Tahoma"/>
            <family val="2"/>
          </rPr>
          <t>Muligheder:
IND0704AFD01 = Påkravsbrev - ingen betalingsevne
IND0704AFD02 = Demand Letter - With Payment Ability
IND0705AFD01 = First Demand Letter - With Payment Ability
IND0705AFD02 = Afgørelsesbrev - Afdragsbeslutning(tabeltræk)</t>
        </r>
      </text>
    </comment>
    <comment ref="I2" authorId="0" shapeId="0">
      <text>
        <r>
          <rPr>
            <sz val="9"/>
            <color indexed="81"/>
            <rFont val="Tahoma"/>
            <family val="2"/>
          </rPr>
          <t>Muligheder:
DK-PAYACC = Indbetal på konto
DK-PAYOCR = Indbetal på OCR linje</t>
        </r>
      </text>
    </comment>
  </commentList>
</comments>
</file>

<file path=xl/comments11.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12.xml><?xml version="1.0" encoding="utf-8"?>
<comments xmlns="http://schemas.openxmlformats.org/spreadsheetml/2006/main">
  <authors>
    <author>Jakob Rahr Bork Jensen</author>
  </authors>
  <commentList>
    <comment ref="D1" authorId="0" shapeId="0">
      <text>
        <r>
          <rPr>
            <sz val="9"/>
            <color indexed="81"/>
            <rFont val="Tahoma"/>
            <family val="2"/>
          </rPr>
          <t>Muligheder:
DEML = Påkrav</t>
        </r>
      </text>
    </comment>
    <comment ref="E1" authorId="0" shapeId="0">
      <text>
        <r>
          <rPr>
            <sz val="9"/>
            <color indexed="81"/>
            <rFont val="Tahoma"/>
            <family val="2"/>
          </rPr>
          <t>Muligheder:
IND0704AFD01 = Påkravsbrev - ingen betalingsevne
IND0704AFD02 = Demand Letter - With Payment Ability
IND0705AFD01 = First Demand Letter - With Payment Ability
IND0705AFD02 = Afgørelsesbrev - Afdragsbeslutning(tabeltræk)</t>
        </r>
      </text>
    </comment>
    <comment ref="G1" authorId="0" shapeId="0">
      <text>
        <r>
          <rPr>
            <sz val="9"/>
            <color indexed="81"/>
            <rFont val="Tahoma"/>
            <family val="2"/>
          </rPr>
          <t>Muligheder:
ADHC: Ad Hoc
APAY: Auto Pay
LOCK: Lockbox
CASH: Online Cashiering</t>
        </r>
      </text>
    </comment>
    <comment ref="H1" authorId="0" shapeId="0">
      <text>
        <r>
          <rPr>
            <sz val="9"/>
            <color indexed="81"/>
            <rFont val="Tahoma"/>
            <family val="2"/>
          </rPr>
          <t>Muligheder:
30 = Balanced
20 = Balancing in Progress
10 = Open</t>
        </r>
      </text>
    </comment>
    <comment ref="K1" authorId="0" shapeId="0">
      <text>
        <r>
          <rPr>
            <sz val="9"/>
            <color indexed="81"/>
            <rFont val="Tahoma"/>
            <family val="2"/>
          </rPr>
          <t>Muligheder:
OBLG = Fordring
ACCT = Konto
CASE = Sag</t>
        </r>
      </text>
    </comment>
    <comment ref="J2" authorId="0" shapeId="0">
      <text>
        <r>
          <rPr>
            <sz val="9"/>
            <color indexed="81"/>
            <rFont val="Tahoma"/>
            <family val="2"/>
          </rPr>
          <t>Muligheder:
DK-PAYACC = Indbetal på konto
DK-PAYOCR = Indbetal på OCR linje</t>
        </r>
      </text>
    </comment>
  </commentList>
</comments>
</file>

<file path=xl/comments13.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14.xml><?xml version="1.0" encoding="utf-8"?>
<comments xmlns="http://schemas.openxmlformats.org/spreadsheetml/2006/main">
  <authors>
    <author>Jakob Rahr Bork Jensen</author>
  </authors>
  <commentList>
    <comment ref="D1" authorId="0" shapeId="0">
      <text>
        <r>
          <rPr>
            <sz val="9"/>
            <color indexed="81"/>
            <rFont val="Tahoma"/>
            <family val="2"/>
          </rPr>
          <t>Muligheder:</t>
        </r>
        <r>
          <rPr>
            <sz val="9"/>
            <color indexed="81"/>
            <rFont val="Tahoma"/>
            <charset val="1"/>
          </rPr>
          <t xml:space="preserve">
CALCPAYABILITY = Beregnet betalingsevne
PAYMENTABILITY = Grundlag for betalingsevne</t>
        </r>
      </text>
    </comment>
    <comment ref="G1" authorId="0" shapeId="0">
      <text>
        <r>
          <rPr>
            <sz val="9"/>
            <color indexed="81"/>
            <rFont val="Tahoma"/>
            <family val="2"/>
          </rPr>
          <t>Muligheder:</t>
        </r>
        <r>
          <rPr>
            <sz val="9"/>
            <color indexed="81"/>
            <rFont val="Tahoma"/>
            <charset val="1"/>
          </rPr>
          <t xml:space="preserve">
BDG = Budget
LUP = Lookup</t>
        </r>
      </text>
    </comment>
    <comment ref="H1" authorId="0" shapeId="0">
      <text>
        <r>
          <rPr>
            <sz val="9"/>
            <color indexed="81"/>
            <rFont val="Tahoma"/>
            <family val="2"/>
          </rPr>
          <t>Muligheder:</t>
        </r>
        <r>
          <rPr>
            <sz val="9"/>
            <color indexed="81"/>
            <rFont val="Tahoma"/>
            <charset val="1"/>
          </rPr>
          <t xml:space="preserve">
PAB = Baseret på betalingsevne udfra budget
PAL = Baseret på betalingsevne udfra tabeltræk
SZD = Baseret på gældens størrelse
FRN = Baseret på kulance aftale
COL = Baseret på sikkerhedsstillelse
ADS = Bobehandling
VLT = Frivillig afdragsordning</t>
        </r>
      </text>
    </comment>
    <comment ref="J1" authorId="0" shapeId="0">
      <text>
        <r>
          <rPr>
            <sz val="9"/>
            <color indexed="81"/>
            <rFont val="Tahoma"/>
            <family val="2"/>
          </rPr>
          <t>Muligheder:</t>
        </r>
        <r>
          <rPr>
            <sz val="9"/>
            <color indexed="81"/>
            <rFont val="Tahoma"/>
            <charset val="1"/>
          </rPr>
          <t xml:space="preserve">
FTD = Hver 14. dag
HFY = Hvert halve år
QUR = Hvert kvartal
MON = Månedlig
YRL = Årlig</t>
        </r>
      </text>
    </comment>
    <comment ref="L1" authorId="0" shapeId="0">
      <text>
        <r>
          <rPr>
            <sz val="9"/>
            <color indexed="81"/>
            <rFont val="Tahoma"/>
            <family val="2"/>
          </rPr>
          <t>Muligheder:</t>
        </r>
        <r>
          <rPr>
            <sz val="9"/>
            <color indexed="81"/>
            <rFont val="Tahoma"/>
            <charset val="1"/>
          </rPr>
          <t xml:space="preserve">
CSA = Opret adresse for afdragsordning
DBD = Samme som skyldners kontaktadresse</t>
        </r>
      </text>
    </comment>
    <comment ref="M1" authorId="0" shapeId="0">
      <text>
        <r>
          <rPr>
            <sz val="9"/>
            <color indexed="81"/>
            <rFont val="Tahoma"/>
            <family val="2"/>
          </rPr>
          <t>Muligheder:
ADHC: Ad Hoc
APAY: Auto Pay
LOCK: Lockbox
CASH: Online Cashiering</t>
        </r>
      </text>
    </comment>
    <comment ref="N1" authorId="0" shapeId="0">
      <text>
        <r>
          <rPr>
            <sz val="9"/>
            <color indexed="81"/>
            <rFont val="Tahoma"/>
            <family val="2"/>
          </rPr>
          <t>Muligheder:
30 = Balanced
20 = Balancing in Progress
10 = Open</t>
        </r>
      </text>
    </comment>
    <comment ref="Q1" authorId="0" shapeId="0">
      <text>
        <r>
          <rPr>
            <sz val="9"/>
            <color indexed="81"/>
            <rFont val="Tahoma"/>
            <family val="2"/>
          </rPr>
          <t>Muligheder:
OBLG = Fordring
ACCT = Konto
CASE = Sag</t>
        </r>
      </text>
    </comment>
    <comment ref="R1" authorId="0" shapeId="0">
      <text>
        <r>
          <rPr>
            <sz val="9"/>
            <color indexed="81"/>
            <rFont val="Tahoma"/>
            <family val="2"/>
          </rPr>
          <t>Muligheder:</t>
        </r>
        <r>
          <rPr>
            <sz val="9"/>
            <color indexed="81"/>
            <rFont val="Tahoma"/>
            <charset val="1"/>
          </rPr>
          <t xml:space="preserve">
FIX = Fast beløb
PRC = Procent</t>
        </r>
      </text>
    </comment>
    <comment ref="S1" authorId="0" shapeId="0">
      <text>
        <r>
          <rPr>
            <sz val="9"/>
            <color indexed="81"/>
            <rFont val="Tahoma"/>
            <family val="2"/>
          </rPr>
          <t>Muligheder:</t>
        </r>
        <r>
          <rPr>
            <sz val="9"/>
            <color indexed="81"/>
            <rFont val="Tahoma"/>
            <charset val="1"/>
          </rPr>
          <t xml:space="preserve">
OTH = Andet
DTH = Død / dødsbo-behandling
REM = Eftergivelse
WAT = Fejlagtig pålignet
OTD = Forældelse
DBS = Gældssanering
BNR = Konkurs
CRA = Kreditordning
RCS = Rekonstruktion
COD = Tvangsopløsning</t>
        </r>
      </text>
    </comment>
    <comment ref="P2" authorId="0" shapeId="0">
      <text>
        <r>
          <rPr>
            <sz val="9"/>
            <color indexed="81"/>
            <rFont val="Tahoma"/>
            <family val="2"/>
          </rPr>
          <t>Muligheder:
DK-PAYACC = Indbetal på konto
DK-PAYOCR = Indbetal på OCR linje</t>
        </r>
      </text>
    </comment>
  </commentList>
</comments>
</file>

<file path=xl/comments15.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 ref="R2" authorId="0" shapeId="0">
      <text>
        <r>
          <rPr>
            <b/>
            <sz val="9"/>
            <color indexed="81"/>
            <rFont val="Tahoma"/>
            <charset val="1"/>
          </rPr>
          <t>Min konvention for CPR: 0505xxyyyy
hvor xx er fortløbende værdier til test, typisk startende fra 60, og yyyy er test case nummer. 
Denne celle bliver refereret til af tilnkyttede ark, som også sørger for unikke fordrings-ID'er.</t>
        </r>
      </text>
    </comment>
  </commentList>
</comments>
</file>

<file path=xl/comments16.xml><?xml version="1.0" encoding="utf-8"?>
<comments xmlns="http://schemas.openxmlformats.org/spreadsheetml/2006/main">
  <authors>
    <author>Jakob Rahr Bork Jensen</author>
  </authors>
  <commentList>
    <comment ref="D1" authorId="0" shapeId="0">
      <text>
        <r>
          <rPr>
            <sz val="9"/>
            <color indexed="81"/>
            <rFont val="Tahoma"/>
            <family val="2"/>
          </rPr>
          <t>Muligheder:</t>
        </r>
        <r>
          <rPr>
            <sz val="9"/>
            <color indexed="81"/>
            <rFont val="Tahoma"/>
            <charset val="1"/>
          </rPr>
          <t xml:space="preserve">
CALCPAYABILITY = Beregnet betalingsevne
PAYMENTABILITY = Grundlag for betalingsevne</t>
        </r>
      </text>
    </comment>
    <comment ref="G1" authorId="0" shapeId="0">
      <text>
        <r>
          <rPr>
            <sz val="9"/>
            <color indexed="81"/>
            <rFont val="Tahoma"/>
            <family val="2"/>
          </rPr>
          <t>Muligheder:</t>
        </r>
        <r>
          <rPr>
            <sz val="9"/>
            <color indexed="81"/>
            <rFont val="Tahoma"/>
            <charset val="1"/>
          </rPr>
          <t xml:space="preserve">
BDG = Budget
LUP = Lookup</t>
        </r>
      </text>
    </comment>
    <comment ref="H1" authorId="0" shapeId="0">
      <text>
        <r>
          <rPr>
            <sz val="9"/>
            <color indexed="81"/>
            <rFont val="Tahoma"/>
            <family val="2"/>
          </rPr>
          <t>Muligheder:</t>
        </r>
        <r>
          <rPr>
            <sz val="9"/>
            <color indexed="81"/>
            <rFont val="Tahoma"/>
            <charset val="1"/>
          </rPr>
          <t xml:space="preserve">
PAB = Baseret på betalingsevne udfra budget
PAL = Baseret på betalingsevne udfra tabeltræk
SZD = Baseret på gældens størrelse
FRN = Baseret på kulance aftale
COL = Baseret på sikkerhedsstillelse
ADS = Bobehandling
VLT = Frivillig afdragsordning</t>
        </r>
      </text>
    </comment>
    <comment ref="J1" authorId="0" shapeId="0">
      <text>
        <r>
          <rPr>
            <sz val="9"/>
            <color indexed="81"/>
            <rFont val="Tahoma"/>
            <family val="2"/>
          </rPr>
          <t>Muligheder:</t>
        </r>
        <r>
          <rPr>
            <sz val="9"/>
            <color indexed="81"/>
            <rFont val="Tahoma"/>
            <charset val="1"/>
          </rPr>
          <t xml:space="preserve">
FTD = Hver 14. dag
HFY = Hvert halve år
QUR = Hvert kvartal
MON = Månedlig
YRL = Årlig</t>
        </r>
      </text>
    </comment>
    <comment ref="L1" authorId="0" shapeId="0">
      <text>
        <r>
          <rPr>
            <sz val="9"/>
            <color indexed="81"/>
            <rFont val="Tahoma"/>
            <family val="2"/>
          </rPr>
          <t>Muligheder:</t>
        </r>
        <r>
          <rPr>
            <sz val="9"/>
            <color indexed="81"/>
            <rFont val="Tahoma"/>
            <charset val="1"/>
          </rPr>
          <t xml:space="preserve">
CSA = Opret adresse for afdragsordning
DBD = Samme som skyldners kontaktadresse</t>
        </r>
      </text>
    </comment>
  </commentList>
</comments>
</file>

<file path=xl/comments17.xml><?xml version="1.0" encoding="utf-8"?>
<comments xmlns="http://schemas.openxmlformats.org/spreadsheetml/2006/main">
  <authors>
    <author>Jakob RB. Jensen</author>
    <author>Jakob Rahr Bork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 ref="AW1" authorId="1" shapeId="0">
      <text>
        <r>
          <rPr>
            <sz val="9"/>
            <color indexed="81"/>
            <rFont val="Tahoma"/>
            <family val="2"/>
          </rPr>
          <t>Muligheder:</t>
        </r>
        <r>
          <rPr>
            <sz val="9"/>
            <color indexed="81"/>
            <rFont val="Tahoma"/>
            <charset val="1"/>
          </rPr>
          <t xml:space="preserve">
CALCPAYABILITY = Beregnet betalingsevne
PAYMENTABILITY = Grundlag for betalingsevne</t>
        </r>
      </text>
    </comment>
    <comment ref="AZ1" authorId="1" shapeId="0">
      <text>
        <r>
          <rPr>
            <sz val="9"/>
            <color indexed="81"/>
            <rFont val="Tahoma"/>
            <family val="2"/>
          </rPr>
          <t>Muligheder:</t>
        </r>
        <r>
          <rPr>
            <sz val="9"/>
            <color indexed="81"/>
            <rFont val="Tahoma"/>
            <charset val="1"/>
          </rPr>
          <t xml:space="preserve">
BDG = Budget
LUP = Lookup</t>
        </r>
      </text>
    </comment>
    <comment ref="BA1" authorId="1" shapeId="0">
      <text>
        <r>
          <rPr>
            <sz val="9"/>
            <color indexed="81"/>
            <rFont val="Tahoma"/>
            <family val="2"/>
          </rPr>
          <t>Muligheder:</t>
        </r>
        <r>
          <rPr>
            <sz val="9"/>
            <color indexed="81"/>
            <rFont val="Tahoma"/>
            <charset val="1"/>
          </rPr>
          <t xml:space="preserve">
PAB = Baseret på betalingsevne udfra budget
PAL = Baseret på betalingsevne udfra tabeltræk
SZD = Baseret på gældens størrelse
FRN = Baseret på kulance aftale
COL = Baseret på sikkerhedsstillelse
ADS = Bobehandling
VLT = Frivillig afdragsordning</t>
        </r>
      </text>
    </comment>
    <comment ref="BC1" authorId="1" shapeId="0">
      <text>
        <r>
          <rPr>
            <sz val="9"/>
            <color indexed="81"/>
            <rFont val="Tahoma"/>
            <family val="2"/>
          </rPr>
          <t>Muligheder:</t>
        </r>
        <r>
          <rPr>
            <sz val="9"/>
            <color indexed="81"/>
            <rFont val="Tahoma"/>
            <charset val="1"/>
          </rPr>
          <t xml:space="preserve">
FTD = Hver 14. dag
HFY = Hvert halve år
QUR = Hvert kvartal
MON = Månedlig
YRL = Årlig</t>
        </r>
      </text>
    </comment>
    <comment ref="BE1" authorId="1" shapeId="0">
      <text>
        <r>
          <rPr>
            <sz val="9"/>
            <color indexed="81"/>
            <rFont val="Tahoma"/>
            <family val="2"/>
          </rPr>
          <t>Muligheder:</t>
        </r>
        <r>
          <rPr>
            <sz val="9"/>
            <color indexed="81"/>
            <rFont val="Tahoma"/>
            <charset val="1"/>
          </rPr>
          <t xml:space="preserve">
CSA = Opret adresse for afdragsordning
DBD = Samme som skyldners kontaktadresse</t>
        </r>
      </text>
    </comment>
    <comment ref="BF1" authorId="1" shapeId="0">
      <text>
        <r>
          <rPr>
            <sz val="9"/>
            <color indexed="81"/>
            <rFont val="Tahoma"/>
            <family val="2"/>
          </rPr>
          <t>Muligheder:
ADHC: Ad Hoc
APAY: Auto Pay
LOCK: Lockbox
CASH: Online Cashiering</t>
        </r>
      </text>
    </comment>
    <comment ref="BG1" authorId="1" shapeId="0">
      <text>
        <r>
          <rPr>
            <sz val="9"/>
            <color indexed="81"/>
            <rFont val="Tahoma"/>
            <family val="2"/>
          </rPr>
          <t>Muligheder:
30 = Balanced
20 = Balancing in Progress
10 = Open</t>
        </r>
      </text>
    </comment>
    <comment ref="BJ1" authorId="1" shapeId="0">
      <text>
        <r>
          <rPr>
            <sz val="9"/>
            <color indexed="81"/>
            <rFont val="Tahoma"/>
            <family val="2"/>
          </rPr>
          <t>Muligheder:
OBLG = Fordring
ACCT = Konto
CASE = Sag</t>
        </r>
      </text>
    </comment>
    <comment ref="A2" authorId="0" shapeId="0">
      <text>
        <r>
          <rPr>
            <b/>
            <sz val="9"/>
            <color indexed="81"/>
            <rFont val="Tahoma"/>
            <charset val="1"/>
          </rPr>
          <t xml:space="preserve">Morten:
</t>
        </r>
        <r>
          <rPr>
            <sz val="9"/>
            <color indexed="81"/>
            <rFont val="Tahoma"/>
            <family val="2"/>
          </rPr>
          <t>Denne fordring skal have oprettet en aktiv afdragsordning fastsat efter tabeltræk.</t>
        </r>
      </text>
    </comment>
    <comment ref="BI2" authorId="1" shapeId="0">
      <text>
        <r>
          <rPr>
            <sz val="9"/>
            <color indexed="81"/>
            <rFont val="Tahoma"/>
            <family val="2"/>
          </rPr>
          <t>Muligheder:
DK-PAYACC = Indbetal på konto
DK-PAYOCR = Indbetal på OCR linje</t>
        </r>
      </text>
    </comment>
    <comment ref="R4" authorId="0" shapeId="0">
      <text>
        <r>
          <rPr>
            <b/>
            <sz val="9"/>
            <color indexed="81"/>
            <rFont val="Tahoma"/>
            <charset val="1"/>
          </rPr>
          <t>Min konvention for CPR: 0505xxyyyy
hvor xx er fortløbende værdier til test, typisk startende fra 60, og yyyy er test case nummer. 
Denne celle bliver refereret til af tilnkyttede ark, som også sørger for unikke fordrings-ID'er.</t>
        </r>
      </text>
    </comment>
    <comment ref="F5" authorId="0" shapeId="0">
      <text>
        <r>
          <rPr>
            <b/>
            <sz val="9"/>
            <color indexed="81"/>
            <rFont val="Tahoma"/>
            <family val="2"/>
          </rPr>
          <t>Renteopkrævning</t>
        </r>
      </text>
    </comment>
    <comment ref="F6" authorId="0" shapeId="0">
      <text>
        <r>
          <rPr>
            <b/>
            <sz val="9"/>
            <color indexed="81"/>
            <rFont val="Tahoma"/>
            <family val="2"/>
          </rPr>
          <t xml:space="preserve">Oprkævningsgebyr
</t>
        </r>
      </text>
    </comment>
  </commentList>
</comments>
</file>

<file path=xl/comments18.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19.xml><?xml version="1.0" encoding="utf-8"?>
<comments xmlns="http://schemas.openxmlformats.org/spreadsheetml/2006/main">
  <authors>
    <author>Jakob Rahr Bork Jensen</author>
  </authors>
  <commentList>
    <comment ref="D1" authorId="0" shapeId="0">
      <text>
        <r>
          <rPr>
            <sz val="9"/>
            <color indexed="81"/>
            <rFont val="Tahoma"/>
            <family val="2"/>
          </rPr>
          <t>Muligheder:
DEML = Påkrav</t>
        </r>
      </text>
    </comment>
    <comment ref="E1" authorId="0" shapeId="0">
      <text>
        <r>
          <rPr>
            <sz val="9"/>
            <color indexed="81"/>
            <rFont val="Tahoma"/>
            <family val="2"/>
          </rPr>
          <t>Muligheder:
IND0704AFD01 = Påkravsbrev - ingen betalingsevne
IND0704AFD02 = Demand Letter - With Payment Ability
IND0705AFD01 = First Demand Letter - With Payment Ability
IND0705AFD02 = Afgørelsesbrev - Afdragsbeslutning(tabeltræk)</t>
        </r>
      </text>
    </comment>
    <comment ref="G1" authorId="0" shapeId="0">
      <text>
        <r>
          <rPr>
            <sz val="9"/>
            <color indexed="81"/>
            <rFont val="Tahoma"/>
            <family val="2"/>
          </rPr>
          <t>Muligheder:
ADHC: Ad Hoc
APAY: Auto Pay
LOCK: Lockbox
CASH: Online Cashiering</t>
        </r>
      </text>
    </comment>
    <comment ref="H1" authorId="0" shapeId="0">
      <text>
        <r>
          <rPr>
            <sz val="9"/>
            <color indexed="81"/>
            <rFont val="Tahoma"/>
            <family val="2"/>
          </rPr>
          <t>Muligheder:
30 = Balanced
20 = Balancing in Progress
10 = Open</t>
        </r>
      </text>
    </comment>
    <comment ref="K1" authorId="0" shapeId="0">
      <text>
        <r>
          <rPr>
            <sz val="9"/>
            <color indexed="81"/>
            <rFont val="Tahoma"/>
            <family val="2"/>
          </rPr>
          <t>Muligheder:
OBLG = Fordring
ACCT = Konto
CASE = Sag</t>
        </r>
      </text>
    </comment>
    <comment ref="J2" authorId="0" shapeId="0">
      <text>
        <r>
          <rPr>
            <sz val="9"/>
            <color indexed="81"/>
            <rFont val="Tahoma"/>
            <family val="2"/>
          </rPr>
          <t>Muligheder:
DK-PAYACC = Indbetal på konto
DK-PAYOCR = Indbetal på OCR linje</t>
        </r>
      </text>
    </comment>
  </commentList>
</comments>
</file>

<file path=xl/comments2.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20.xml><?xml version="1.0" encoding="utf-8"?>
<comments xmlns="http://schemas.openxmlformats.org/spreadsheetml/2006/main">
  <authors>
    <author>Jakob Rahr Bork Jensen</author>
  </authors>
  <commentList>
    <comment ref="D1" authorId="0" shapeId="0">
      <text>
        <r>
          <rPr>
            <sz val="9"/>
            <color indexed="81"/>
            <rFont val="Tahoma"/>
            <family val="2"/>
          </rPr>
          <t>Muligheder:</t>
        </r>
        <r>
          <rPr>
            <sz val="9"/>
            <color indexed="81"/>
            <rFont val="Tahoma"/>
            <charset val="1"/>
          </rPr>
          <t xml:space="preserve">
CALCPAYABILITY = Beregnet betalingsevne
PAYMENTABILITY = Grundlag for betalingsevne</t>
        </r>
      </text>
    </comment>
    <comment ref="G1" authorId="0" shapeId="0">
      <text>
        <r>
          <rPr>
            <sz val="9"/>
            <color indexed="81"/>
            <rFont val="Tahoma"/>
            <family val="2"/>
          </rPr>
          <t>Muligheder:</t>
        </r>
        <r>
          <rPr>
            <sz val="9"/>
            <color indexed="81"/>
            <rFont val="Tahoma"/>
            <charset val="1"/>
          </rPr>
          <t xml:space="preserve">
BDG = Budget
LUP = Lookup</t>
        </r>
      </text>
    </comment>
    <comment ref="H1" authorId="0" shapeId="0">
      <text>
        <r>
          <rPr>
            <sz val="9"/>
            <color indexed="81"/>
            <rFont val="Tahoma"/>
            <family val="2"/>
          </rPr>
          <t>Muligheder:</t>
        </r>
        <r>
          <rPr>
            <sz val="9"/>
            <color indexed="81"/>
            <rFont val="Tahoma"/>
            <charset val="1"/>
          </rPr>
          <t xml:space="preserve">
PAB = Baseret på betalingsevne udfra budget
PAL = Baseret på betalingsevne udfra tabeltræk
SZD = Baseret på gældens størrelse
FRN = Baseret på kulance aftale
COL = Baseret på sikkerhedsstillelse
ADS = Bobehandling
VLT = Frivillig afdragsordning</t>
        </r>
      </text>
    </comment>
    <comment ref="J1" authorId="0" shapeId="0">
      <text>
        <r>
          <rPr>
            <sz val="9"/>
            <color indexed="81"/>
            <rFont val="Tahoma"/>
            <family val="2"/>
          </rPr>
          <t>Muligheder:</t>
        </r>
        <r>
          <rPr>
            <sz val="9"/>
            <color indexed="81"/>
            <rFont val="Tahoma"/>
            <charset val="1"/>
          </rPr>
          <t xml:space="preserve">
FTD = Hver 14. dag
HFY = Hvert halve år
QUR = Hvert kvartal
MON = Månedlig
YRL = Årlig</t>
        </r>
      </text>
    </comment>
    <comment ref="L1" authorId="0" shapeId="0">
      <text>
        <r>
          <rPr>
            <sz val="9"/>
            <color indexed="81"/>
            <rFont val="Tahoma"/>
            <family val="2"/>
          </rPr>
          <t>Muligheder:</t>
        </r>
        <r>
          <rPr>
            <sz val="9"/>
            <color indexed="81"/>
            <rFont val="Tahoma"/>
            <charset val="1"/>
          </rPr>
          <t xml:space="preserve">
CSA = Opret adresse for afdragsordning
DBD = Samme som skyldners kontaktadresse</t>
        </r>
      </text>
    </comment>
    <comment ref="M1" authorId="0" shapeId="0">
      <text>
        <r>
          <rPr>
            <sz val="9"/>
            <color indexed="81"/>
            <rFont val="Tahoma"/>
            <family val="2"/>
          </rPr>
          <t>Muligheder:
ADHC: Ad Hoc
APAY: Auto Pay
LOCK: Lockbox
CASH: Online Cashiering</t>
        </r>
      </text>
    </comment>
    <comment ref="N1" authorId="0" shapeId="0">
      <text>
        <r>
          <rPr>
            <sz val="9"/>
            <color indexed="81"/>
            <rFont val="Tahoma"/>
            <family val="2"/>
          </rPr>
          <t>Muligheder:
30 = Balanced
20 = Balancing in Progress
10 = Open</t>
        </r>
      </text>
    </comment>
    <comment ref="Q1" authorId="0" shapeId="0">
      <text>
        <r>
          <rPr>
            <sz val="9"/>
            <color indexed="81"/>
            <rFont val="Tahoma"/>
            <family val="2"/>
          </rPr>
          <t>Muligheder:
OBLG = Fordring
ACCT = Konto
CASE = Sag</t>
        </r>
      </text>
    </comment>
    <comment ref="P2" authorId="0" shapeId="0">
      <text>
        <r>
          <rPr>
            <sz val="9"/>
            <color indexed="81"/>
            <rFont val="Tahoma"/>
            <family val="2"/>
          </rPr>
          <t>Muligheder:
DK-PAYACC = Indbetal på konto
DK-PAYOCR = Indbetal på OCR linje</t>
        </r>
      </text>
    </comment>
  </commentList>
</comments>
</file>

<file path=xl/comments21.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22.xml><?xml version="1.0" encoding="utf-8"?>
<comments xmlns="http://schemas.openxmlformats.org/spreadsheetml/2006/main">
  <authors>
    <author>Jakob Rahr Bork Jensen</author>
  </authors>
  <commentList>
    <comment ref="D1" authorId="0" shapeId="0">
      <text>
        <r>
          <rPr>
            <sz val="9"/>
            <color indexed="81"/>
            <rFont val="Tahoma"/>
            <family val="2"/>
          </rPr>
          <t>Muligheder:
OBLG = Fordring
ACCT = Konto
CASE = Sag</t>
        </r>
      </text>
    </comment>
    <comment ref="E1" authorId="0" shapeId="0">
      <text>
        <r>
          <rPr>
            <sz val="9"/>
            <color indexed="81"/>
            <rFont val="Tahoma"/>
            <family val="2"/>
          </rPr>
          <t>Muligheder:
0 = Alle fordringer
1+ = NrFordring</t>
        </r>
      </text>
    </comment>
    <comment ref="F1" authorId="0" shapeId="0">
      <text>
        <r>
          <rPr>
            <sz val="9"/>
            <color indexed="81"/>
            <rFont val="Tahoma"/>
            <family val="2"/>
          </rPr>
          <t>Muligheder:
ADHC: Ad Hoc
APAY: Auto Pay
LOCK: Lockbox
CASH: Online Cashiering</t>
        </r>
      </text>
    </comment>
    <comment ref="G1" authorId="0" shapeId="0">
      <text>
        <r>
          <rPr>
            <sz val="9"/>
            <color indexed="81"/>
            <rFont val="Tahoma"/>
            <family val="2"/>
          </rPr>
          <t>Muligheder:
30 = Balanced
20 = Balancing in Progress
10 = Open</t>
        </r>
      </text>
    </comment>
    <comment ref="I2" authorId="0" shapeId="0">
      <text>
        <r>
          <rPr>
            <sz val="9"/>
            <color indexed="81"/>
            <rFont val="Tahoma"/>
            <family val="2"/>
          </rPr>
          <t>Muligheder:
DK-PAYACC = Indbetal på konto
DK-PAYOCR = Indbetal på OCR linje</t>
        </r>
      </text>
    </comment>
  </commentList>
</comments>
</file>

<file path=xl/comments23.xml><?xml version="1.0" encoding="utf-8"?>
<comments xmlns="http://schemas.openxmlformats.org/spreadsheetml/2006/main">
  <authors>
    <author>Jakob RB. Jensen</author>
    <author>Jakob Rahr Bork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 ref="AW1" authorId="1" shapeId="0">
      <text>
        <r>
          <rPr>
            <sz val="9"/>
            <color indexed="81"/>
            <rFont val="Tahoma"/>
            <family val="2"/>
          </rPr>
          <t>Muligheder:</t>
        </r>
        <r>
          <rPr>
            <sz val="9"/>
            <color indexed="81"/>
            <rFont val="Tahoma"/>
            <charset val="1"/>
          </rPr>
          <t xml:space="preserve">
CALCPAYABILITY = Beregnet betalingsevne
PAYMENTABILITY = Grundlag for betalingsevne</t>
        </r>
      </text>
    </comment>
    <comment ref="AZ1" authorId="1" shapeId="0">
      <text>
        <r>
          <rPr>
            <sz val="9"/>
            <color indexed="81"/>
            <rFont val="Tahoma"/>
            <family val="2"/>
          </rPr>
          <t>Muligheder:</t>
        </r>
        <r>
          <rPr>
            <sz val="9"/>
            <color indexed="81"/>
            <rFont val="Tahoma"/>
            <charset val="1"/>
          </rPr>
          <t xml:space="preserve">
BDG = Budget
LUP = Lookup</t>
        </r>
      </text>
    </comment>
    <comment ref="BA1" authorId="1" shapeId="0">
      <text>
        <r>
          <rPr>
            <sz val="9"/>
            <color indexed="81"/>
            <rFont val="Tahoma"/>
            <family val="2"/>
          </rPr>
          <t>Muligheder:</t>
        </r>
        <r>
          <rPr>
            <sz val="9"/>
            <color indexed="81"/>
            <rFont val="Tahoma"/>
            <charset val="1"/>
          </rPr>
          <t xml:space="preserve">
PAB = Baseret på betalingsevne udfra budget
PAL = Baseret på betalingsevne udfra tabeltræk
SZD = Baseret på gældens størrelse
FRN = Baseret på kulance aftale
COL = Baseret på sikkerhedsstillelse
ADS = Bobehandling
VLT = Frivillig afdragsordning</t>
        </r>
      </text>
    </comment>
    <comment ref="BC1" authorId="1" shapeId="0">
      <text>
        <r>
          <rPr>
            <sz val="9"/>
            <color indexed="81"/>
            <rFont val="Tahoma"/>
            <family val="2"/>
          </rPr>
          <t>Muligheder:</t>
        </r>
        <r>
          <rPr>
            <sz val="9"/>
            <color indexed="81"/>
            <rFont val="Tahoma"/>
            <charset val="1"/>
          </rPr>
          <t xml:space="preserve">
FTD = Hver 14. dag
HFY = Hvert halve år
QUR = Hvert kvartal
MON = Månedlig
YRL = Årlig</t>
        </r>
      </text>
    </comment>
    <comment ref="BE1" authorId="1" shapeId="0">
      <text>
        <r>
          <rPr>
            <sz val="9"/>
            <color indexed="81"/>
            <rFont val="Tahoma"/>
            <family val="2"/>
          </rPr>
          <t>Muligheder:</t>
        </r>
        <r>
          <rPr>
            <sz val="9"/>
            <color indexed="81"/>
            <rFont val="Tahoma"/>
            <charset val="1"/>
          </rPr>
          <t xml:space="preserve">
CSA = Opret adresse for afdragsordning
DBD = Samme som skyldners kontaktadresse</t>
        </r>
      </text>
    </comment>
    <comment ref="BF1" authorId="1" shapeId="0">
      <text>
        <r>
          <rPr>
            <sz val="9"/>
            <color indexed="81"/>
            <rFont val="Tahoma"/>
            <family val="2"/>
          </rPr>
          <t>Muligheder:
ADHC: Ad Hoc
APAY: Auto Pay
LOCK: Lockbox
CASH: Online Cashiering</t>
        </r>
      </text>
    </comment>
    <comment ref="BG1" authorId="1" shapeId="0">
      <text>
        <r>
          <rPr>
            <sz val="9"/>
            <color indexed="81"/>
            <rFont val="Tahoma"/>
            <family val="2"/>
          </rPr>
          <t>Muligheder:
30 = Balanced
20 = Balancing in Progress
10 = Open</t>
        </r>
      </text>
    </comment>
    <comment ref="BJ1" authorId="1" shapeId="0">
      <text>
        <r>
          <rPr>
            <sz val="9"/>
            <color indexed="81"/>
            <rFont val="Tahoma"/>
            <family val="2"/>
          </rPr>
          <t>Muligheder:
OBLG = Fordring
ACCT = Konto
CASE = Sag</t>
        </r>
      </text>
    </comment>
    <comment ref="A2" authorId="0" shapeId="0">
      <text>
        <r>
          <rPr>
            <b/>
            <sz val="9"/>
            <color indexed="81"/>
            <rFont val="Tahoma"/>
            <charset val="1"/>
          </rPr>
          <t xml:space="preserve">Morten:
</t>
        </r>
        <r>
          <rPr>
            <sz val="9"/>
            <color indexed="81"/>
            <rFont val="Tahoma"/>
            <family val="2"/>
          </rPr>
          <t>Denne fordring skal have oprettet en aktiv afdragsordning fastsat efter tabeltræk.</t>
        </r>
      </text>
    </comment>
    <comment ref="BI2" authorId="1" shapeId="0">
      <text>
        <r>
          <rPr>
            <sz val="9"/>
            <color indexed="81"/>
            <rFont val="Tahoma"/>
            <family val="2"/>
          </rPr>
          <t>Muligheder:
DK-PAYACC = Indbetal på konto
DK-PAYOCR = Indbetal på OCR linje</t>
        </r>
      </text>
    </comment>
  </commentList>
</comments>
</file>

<file path=xl/comments24.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25.xml><?xml version="1.0" encoding="utf-8"?>
<comments xmlns="http://schemas.openxmlformats.org/spreadsheetml/2006/main">
  <authors>
    <author>Jakob Rahr Bork Jensen</author>
  </authors>
  <commentList>
    <comment ref="D1" authorId="0" shapeId="0">
      <text>
        <r>
          <rPr>
            <sz val="9"/>
            <color indexed="81"/>
            <rFont val="Tahoma"/>
            <family val="2"/>
          </rPr>
          <t>Muligheder:
DEML = Påkrav</t>
        </r>
      </text>
    </comment>
    <comment ref="E1" authorId="0" shapeId="0">
      <text>
        <r>
          <rPr>
            <sz val="9"/>
            <color indexed="81"/>
            <rFont val="Tahoma"/>
            <family val="2"/>
          </rPr>
          <t>Muligheder:
IND0704AFD01 = Påkravsbrev - ingen betalingsevne
IND0704AFD02 = Demand Letter - With Payment Ability
IND0705AFD01 = First Demand Letter - With Payment Ability
IND0705AFD02 = Afgørelsesbrev - Afdragsbeslutning(tabeltræk)</t>
        </r>
      </text>
    </comment>
    <comment ref="G1" authorId="0" shapeId="0">
      <text>
        <r>
          <rPr>
            <sz val="9"/>
            <color indexed="81"/>
            <rFont val="Tahoma"/>
            <family val="2"/>
          </rPr>
          <t>Muligheder:
ADHC: Ad Hoc
APAY: Auto Pay
LOCK: Lockbox
CASH: Online Cashiering</t>
        </r>
      </text>
    </comment>
    <comment ref="H1" authorId="0" shapeId="0">
      <text>
        <r>
          <rPr>
            <sz val="9"/>
            <color indexed="81"/>
            <rFont val="Tahoma"/>
            <family val="2"/>
          </rPr>
          <t>Muligheder:
30 = Balanced
20 = Balancing in Progress
10 = Open</t>
        </r>
      </text>
    </comment>
    <comment ref="K1" authorId="0" shapeId="0">
      <text>
        <r>
          <rPr>
            <sz val="9"/>
            <color indexed="81"/>
            <rFont val="Tahoma"/>
            <family val="2"/>
          </rPr>
          <t>Muligheder:
OBLG = Fordring
ACCT = Konto
CASE = Sag</t>
        </r>
      </text>
    </comment>
    <comment ref="J2" authorId="0" shapeId="0">
      <text>
        <r>
          <rPr>
            <sz val="9"/>
            <color indexed="81"/>
            <rFont val="Tahoma"/>
            <family val="2"/>
          </rPr>
          <t>Muligheder:
DK-PAYACC = Indbetal på konto
DK-PAYOCR = Indbetal på OCR linje</t>
        </r>
      </text>
    </comment>
  </commentList>
</comments>
</file>

<file path=xl/comments26.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27.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 ref="AP2" authorId="0" shapeId="0">
      <text>
        <r>
          <rPr>
            <b/>
            <sz val="9"/>
            <color indexed="81"/>
            <rFont val="Tahoma"/>
            <charset val="1"/>
          </rPr>
          <t>Muligheder:</t>
        </r>
        <r>
          <rPr>
            <sz val="9"/>
            <color indexed="81"/>
            <rFont val="Tahoma"/>
            <charset val="1"/>
          </rPr>
          <t xml:space="preserve">
'true
'false</t>
        </r>
      </text>
    </comment>
  </commentList>
</comments>
</file>

<file path=xl/comments28.xml><?xml version="1.0" encoding="utf-8"?>
<comments xmlns="http://schemas.openxmlformats.org/spreadsheetml/2006/main">
  <authors>
    <author>Jakob Rahr Bork Jensen</author>
  </authors>
  <commentList>
    <comment ref="D1" authorId="0" shapeId="0">
      <text>
        <r>
          <rPr>
            <sz val="9"/>
            <color indexed="81"/>
            <rFont val="Tahoma"/>
            <family val="2"/>
          </rPr>
          <t>Muligheder:
DEML = Påkrav</t>
        </r>
      </text>
    </comment>
    <comment ref="E1" authorId="0" shapeId="0">
      <text>
        <r>
          <rPr>
            <sz val="9"/>
            <color indexed="81"/>
            <rFont val="Tahoma"/>
            <family val="2"/>
          </rPr>
          <t>Muligheder:
IND0704AFD01 = Påkravsbrev - ingen betalingsevne
IND0704AFD02 = Demand Letter - With Payment Ability
IND0705AFD01 = First Demand Letter - With Payment Ability
IND0705AFD02 = Afgørelsesbrev - Afdragsbeslutning(tabeltræk)</t>
        </r>
      </text>
    </comment>
    <comment ref="G1" authorId="0" shapeId="0">
      <text>
        <r>
          <rPr>
            <sz val="9"/>
            <color indexed="81"/>
            <rFont val="Tahoma"/>
            <family val="2"/>
          </rPr>
          <t>Muligheder:
ADHC: Ad Hoc
APAY: Auto Pay
LOCK: Lockbox
CASH: Online Cashiering</t>
        </r>
      </text>
    </comment>
    <comment ref="H1" authorId="0" shapeId="0">
      <text>
        <r>
          <rPr>
            <sz val="9"/>
            <color indexed="81"/>
            <rFont val="Tahoma"/>
            <family val="2"/>
          </rPr>
          <t>Muligheder:
30 = Balanced
20 = Balancing in Progress
10 = Open</t>
        </r>
      </text>
    </comment>
    <comment ref="K1" authorId="0" shapeId="0">
      <text>
        <r>
          <rPr>
            <sz val="9"/>
            <color indexed="81"/>
            <rFont val="Tahoma"/>
            <family val="2"/>
          </rPr>
          <t>Muligheder:
OBLG = Fordring
ACCT = Konto
CASE = Sag</t>
        </r>
      </text>
    </comment>
    <comment ref="J2" authorId="0" shapeId="0">
      <text>
        <r>
          <rPr>
            <sz val="9"/>
            <color indexed="81"/>
            <rFont val="Tahoma"/>
            <family val="2"/>
          </rPr>
          <t>Muligheder:
DK-PAYACC = Indbetal på konto
DK-PAYOCR = Indbetal på OCR linje</t>
        </r>
      </text>
    </comment>
  </commentList>
</comments>
</file>

<file path=xl/comments29.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3.xml><?xml version="1.0" encoding="utf-8"?>
<comments xmlns="http://schemas.openxmlformats.org/spreadsheetml/2006/main">
  <authors>
    <author>Jakob Rahr Bork Jensen</author>
  </authors>
  <commentList>
    <comment ref="B1" authorId="0" shapeId="0">
      <text>
        <r>
          <rPr>
            <sz val="9"/>
            <color indexed="81"/>
            <rFont val="Tahoma"/>
            <family val="2"/>
          </rPr>
          <t>Muligheder:
ADHC: Ad Hoc
APAY: Auto Pay
LOCK: Lockbox
CASH: Online Cashiering</t>
        </r>
      </text>
    </comment>
    <comment ref="C1" authorId="0" shapeId="0">
      <text>
        <r>
          <rPr>
            <sz val="9"/>
            <color indexed="81"/>
            <rFont val="Tahoma"/>
            <family val="2"/>
          </rPr>
          <t>Muligheder:
BNK = Indb. Udland
BNKU = 3. mands indb.
BS = Div. indb. (KMD)
FIK = Indbetaling OCR
KUB = 3. mands indb.
NETS = NETS
OCR = Indbetaling OCR
SAP38 = NETS handles payments and bills
SKB = NETS
TM = Indbetaling OCR
WSS = Web Self Service</t>
        </r>
      </text>
    </comment>
    <comment ref="D1" authorId="0" shapeId="0">
      <text>
        <r>
          <rPr>
            <sz val="9"/>
            <color indexed="81"/>
            <rFont val="Tahoma"/>
            <family val="2"/>
          </rPr>
          <t>Muligheder:
30 = Balanced
20 = Balancing in Progress
10 = Open</t>
        </r>
      </text>
    </comment>
  </commentList>
</comments>
</file>

<file path=xl/comments30.xml><?xml version="1.0" encoding="utf-8"?>
<comments xmlns="http://schemas.openxmlformats.org/spreadsheetml/2006/main">
  <authors>
    <author>Jakob Rahr Bork Jensen</author>
  </authors>
  <commentList>
    <comment ref="D1" authorId="0" shapeId="0">
      <text>
        <r>
          <rPr>
            <sz val="9"/>
            <color indexed="81"/>
            <rFont val="Tahoma"/>
            <family val="2"/>
          </rPr>
          <t>Muligheder:
OBLG = Fordring
ACCT = Konto
CASE = Sag</t>
        </r>
      </text>
    </comment>
    <comment ref="E1" authorId="0" shapeId="0">
      <text>
        <r>
          <rPr>
            <sz val="9"/>
            <color indexed="81"/>
            <rFont val="Tahoma"/>
            <family val="2"/>
          </rPr>
          <t>Muligheder:
0 = Alle fordringer
1+ = NrFordring</t>
        </r>
      </text>
    </comment>
    <comment ref="F1" authorId="0" shapeId="0">
      <text>
        <r>
          <rPr>
            <sz val="9"/>
            <color indexed="81"/>
            <rFont val="Tahoma"/>
            <family val="2"/>
          </rPr>
          <t>Muligheder:
OBLG = Fordring
ACCT = Konto
CASE = Sag</t>
        </r>
      </text>
    </comment>
    <comment ref="G1" authorId="0" shapeId="0">
      <text>
        <r>
          <rPr>
            <sz val="9"/>
            <color indexed="81"/>
            <rFont val="Tahoma"/>
            <family val="2"/>
          </rPr>
          <t>Muligheder:
0 = Alle fordringer
1+ = NrFordring</t>
        </r>
      </text>
    </comment>
    <comment ref="H1" authorId="0" shapeId="0">
      <text>
        <r>
          <rPr>
            <sz val="9"/>
            <color indexed="81"/>
            <rFont val="Tahoma"/>
            <family val="2"/>
          </rPr>
          <t>Muligheder:
ADHC: Ad Hoc
APAY: Auto Pay
LOCK: Lockbox
CASH: Online Cashiering</t>
        </r>
      </text>
    </comment>
    <comment ref="I1" authorId="0" shapeId="0">
      <text>
        <r>
          <rPr>
            <sz val="9"/>
            <color indexed="81"/>
            <rFont val="Tahoma"/>
            <family val="2"/>
          </rPr>
          <t>Muligheder:
30 = Balanced
20 = Balancing in Progress
10 = Open</t>
        </r>
      </text>
    </comment>
    <comment ref="K2" authorId="0" shapeId="0">
      <text>
        <r>
          <rPr>
            <sz val="9"/>
            <color indexed="81"/>
            <rFont val="Tahoma"/>
            <family val="2"/>
          </rPr>
          <t>Muligheder:
DK-PAYACC = Indbetal på konto
DK-PAYOCR = Indbetal på OCR linje</t>
        </r>
      </text>
    </comment>
    <comment ref="M2" authorId="0" shapeId="0">
      <text>
        <r>
          <rPr>
            <sz val="9"/>
            <color indexed="81"/>
            <rFont val="Tahoma"/>
            <family val="2"/>
          </rPr>
          <t>Muligheder:
DK-PAYACC = Indbetal på konto
DK-PAYOCR = Indbetal på OCR linje</t>
        </r>
      </text>
    </comment>
  </commentList>
</comments>
</file>

<file path=xl/comments31.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32.xml><?xml version="1.0" encoding="utf-8"?>
<comments xmlns="http://schemas.openxmlformats.org/spreadsheetml/2006/main">
  <authors>
    <author>Jakob Rahr Bork Jensen</author>
  </authors>
  <commentList>
    <comment ref="D1" authorId="0" shapeId="0">
      <text>
        <r>
          <rPr>
            <sz val="9"/>
            <color indexed="81"/>
            <rFont val="Tahoma"/>
            <family val="2"/>
          </rPr>
          <t>Muligheder:</t>
        </r>
        <r>
          <rPr>
            <sz val="9"/>
            <color indexed="81"/>
            <rFont val="Tahoma"/>
            <charset val="1"/>
          </rPr>
          <t xml:space="preserve">
CALCPAYABILITY = Beregnet betalingsevne
PAYMENTABILITY = Grundlag for betalingsevne</t>
        </r>
      </text>
    </comment>
    <comment ref="G1" authorId="0" shapeId="0">
      <text>
        <r>
          <rPr>
            <sz val="9"/>
            <color indexed="81"/>
            <rFont val="Tahoma"/>
            <family val="2"/>
          </rPr>
          <t>Muligheder:</t>
        </r>
        <r>
          <rPr>
            <sz val="9"/>
            <color indexed="81"/>
            <rFont val="Tahoma"/>
            <charset val="1"/>
          </rPr>
          <t xml:space="preserve">
BDG = Budget
LUP = Lookup</t>
        </r>
      </text>
    </comment>
    <comment ref="H1" authorId="0" shapeId="0">
      <text>
        <r>
          <rPr>
            <sz val="9"/>
            <color indexed="81"/>
            <rFont val="Tahoma"/>
            <family val="2"/>
          </rPr>
          <t>Muligheder:</t>
        </r>
        <r>
          <rPr>
            <sz val="9"/>
            <color indexed="81"/>
            <rFont val="Tahoma"/>
            <charset val="1"/>
          </rPr>
          <t xml:space="preserve">
PAB = Baseret på betalingsevne udfra budget
PAL = Baseret på betalingsevne udfra tabeltræk
SZD = Baseret på gældens størrelse
FRN = Baseret på kulance aftale
COL = Baseret på sikkerhedsstillelse
ADS = Bobehandling
VLT = Frivillig afdragsordning</t>
        </r>
      </text>
    </comment>
    <comment ref="J1" authorId="0" shapeId="0">
      <text>
        <r>
          <rPr>
            <sz val="9"/>
            <color indexed="81"/>
            <rFont val="Tahoma"/>
            <family val="2"/>
          </rPr>
          <t>Muligheder:</t>
        </r>
        <r>
          <rPr>
            <sz val="9"/>
            <color indexed="81"/>
            <rFont val="Tahoma"/>
            <charset val="1"/>
          </rPr>
          <t xml:space="preserve">
FTD = Hver 14. dag
HFY = Hvert halve år
QUR = Hvert kvartal
MON = Månedlig
YRL = Årlig</t>
        </r>
      </text>
    </comment>
    <comment ref="L1" authorId="0" shapeId="0">
      <text>
        <r>
          <rPr>
            <sz val="9"/>
            <color indexed="81"/>
            <rFont val="Tahoma"/>
            <family val="2"/>
          </rPr>
          <t>Muligheder:</t>
        </r>
        <r>
          <rPr>
            <sz val="9"/>
            <color indexed="81"/>
            <rFont val="Tahoma"/>
            <charset val="1"/>
          </rPr>
          <t xml:space="preserve">
CSA = Opret adresse for afdragsordning
DBD = Samme som skyldners kontaktadresse</t>
        </r>
      </text>
    </comment>
    <comment ref="M1" authorId="0" shapeId="0">
      <text>
        <r>
          <rPr>
            <sz val="9"/>
            <color indexed="81"/>
            <rFont val="Tahoma"/>
            <family val="2"/>
          </rPr>
          <t>Muligheder:
ADHC: Ad Hoc
APAY: Auto Pay
LOCK: Lockbox
CASH: Online Cashiering</t>
        </r>
      </text>
    </comment>
    <comment ref="N1" authorId="0" shapeId="0">
      <text>
        <r>
          <rPr>
            <sz val="9"/>
            <color indexed="81"/>
            <rFont val="Tahoma"/>
            <family val="2"/>
          </rPr>
          <t>Muligheder:
30 = Balanced
20 = Balancing in Progress
10 = Open</t>
        </r>
      </text>
    </comment>
    <comment ref="Q1" authorId="0" shapeId="0">
      <text>
        <r>
          <rPr>
            <sz val="9"/>
            <color indexed="81"/>
            <rFont val="Tahoma"/>
            <family val="2"/>
          </rPr>
          <t>Muligheder:
OBLG = Fordring
ACCT = Konto
CASE = Sag</t>
        </r>
      </text>
    </comment>
    <comment ref="P2" authorId="0" shapeId="0">
      <text>
        <r>
          <rPr>
            <sz val="9"/>
            <color indexed="81"/>
            <rFont val="Tahoma"/>
            <family val="2"/>
          </rPr>
          <t>Muligheder:
DK-PAYACC = Indbetal på konto
DK-PAYOCR = Indbetal på OCR linje</t>
        </r>
      </text>
    </comment>
  </commentList>
</comments>
</file>

<file path=xl/comments33.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34.xml><?xml version="1.0" encoding="utf-8"?>
<comments xmlns="http://schemas.openxmlformats.org/spreadsheetml/2006/main">
  <authors>
    <author>Jakob Rahr Bork Jensen</author>
  </authors>
  <commentList>
    <comment ref="D1" authorId="0" shapeId="0">
      <text>
        <r>
          <rPr>
            <sz val="9"/>
            <color indexed="81"/>
            <rFont val="Tahoma"/>
            <family val="2"/>
          </rPr>
          <t>Muligheder:</t>
        </r>
        <r>
          <rPr>
            <sz val="9"/>
            <color indexed="81"/>
            <rFont val="Tahoma"/>
            <charset val="1"/>
          </rPr>
          <t xml:space="preserve">
DK-MODTAG: Opret fordring
DK-NEDSKRIV: Nedskriv fordring</t>
        </r>
      </text>
    </comment>
    <comment ref="H1" authorId="0" shapeId="0">
      <text>
        <r>
          <rPr>
            <sz val="9"/>
            <color indexed="81"/>
            <rFont val="Tahoma"/>
            <family val="2"/>
          </rPr>
          <t>Muligheder:</t>
        </r>
        <r>
          <rPr>
            <sz val="9"/>
            <color indexed="81"/>
            <rFont val="Tahoma"/>
            <charset val="1"/>
          </rPr>
          <t xml:space="preserve">
ANDN = ANDN
FEJL = Fejl
FAST = Hurtig
HABO = HÆBO
HAFO = HÆFO
INDB = Indbetaling
LIHE = LIHE
REGU = Regulering
TRVE = TRVE</t>
        </r>
      </text>
    </comment>
  </commentList>
</comments>
</file>

<file path=xl/comments35.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36.xml><?xml version="1.0" encoding="utf-8"?>
<comments xmlns="http://schemas.openxmlformats.org/spreadsheetml/2006/main">
  <authors>
    <author>Jakob Rahr Bork Jensen</author>
  </authors>
  <commentList>
    <comment ref="D1" authorId="0" shapeId="0">
      <text>
        <r>
          <rPr>
            <sz val="9"/>
            <color indexed="81"/>
            <rFont val="Tahoma"/>
            <family val="2"/>
          </rPr>
          <t>Muligheder:</t>
        </r>
        <r>
          <rPr>
            <sz val="9"/>
            <color indexed="81"/>
            <rFont val="Tahoma"/>
            <charset val="1"/>
          </rPr>
          <t xml:space="preserve">
FIX = Fast beløb
PRC = Procent</t>
        </r>
      </text>
    </comment>
    <comment ref="E1" authorId="0" shapeId="0">
      <text>
        <r>
          <rPr>
            <sz val="9"/>
            <color indexed="81"/>
            <rFont val="Tahoma"/>
            <family val="2"/>
          </rPr>
          <t>Muligheder:</t>
        </r>
        <r>
          <rPr>
            <sz val="9"/>
            <color indexed="81"/>
            <rFont val="Tahoma"/>
            <charset val="1"/>
          </rPr>
          <t xml:space="preserve">
OTH = Andet
DTH = Død / dødsbo-behandling
REM = Eftergivelse
WAT = Fejlagtig pålignet
OTD = Forældelse
DBS = Gældssanering
BNR = Konkurs
CRA = Kreditordning
RCS = Rekonstruktion
COD = Tvangsopløsning</t>
        </r>
      </text>
    </comment>
  </commentList>
</comments>
</file>

<file path=xl/comments37.xml><?xml version="1.0" encoding="utf-8"?>
<comments xmlns="http://schemas.openxmlformats.org/spreadsheetml/2006/main">
  <authors>
    <author>Jakob Rahr Bork Jensen</author>
  </authors>
  <commentList>
    <comment ref="D1" authorId="0" shapeId="0">
      <text>
        <r>
          <rPr>
            <sz val="9"/>
            <color indexed="81"/>
            <rFont val="Tahoma"/>
            <family val="2"/>
          </rPr>
          <t>Muligheder:
DEML = Påkrav</t>
        </r>
      </text>
    </comment>
    <comment ref="E1" authorId="0" shapeId="0">
      <text>
        <r>
          <rPr>
            <sz val="9"/>
            <color indexed="81"/>
            <rFont val="Tahoma"/>
            <family val="2"/>
          </rPr>
          <t>Muligheder:
IND0704AFD01 = Påkravsbrev - ingen betalingsevne
IND0704AFD02 = Demand Letter - With Payment Ability
IND0705AFD01 = First Demand Letter - With Payment Ability
IND0705AFD02 = Afgørelsesbrev - Afdragsbeslutning(tabeltræk)</t>
        </r>
      </text>
    </comment>
    <comment ref="G1" authorId="0" shapeId="0">
      <text>
        <r>
          <rPr>
            <sz val="9"/>
            <color indexed="81"/>
            <rFont val="Tahoma"/>
            <family val="2"/>
          </rPr>
          <t>Muligheder:
ADHC: Ad Hoc
APAY: Auto Pay
LOCK: Lockbox
CASH: Online Cashiering</t>
        </r>
      </text>
    </comment>
    <comment ref="H1" authorId="0" shapeId="0">
      <text>
        <r>
          <rPr>
            <sz val="9"/>
            <color indexed="81"/>
            <rFont val="Tahoma"/>
            <family val="2"/>
          </rPr>
          <t>Muligheder:
30 = Balanced
20 = Balancing in Progress
10 = Open</t>
        </r>
      </text>
    </comment>
    <comment ref="K1" authorId="0" shapeId="0">
      <text>
        <r>
          <rPr>
            <sz val="9"/>
            <color indexed="81"/>
            <rFont val="Tahoma"/>
            <family val="2"/>
          </rPr>
          <t>Muligheder:
OBLG = Fordring
ACCT = Konto
CASE = Sag</t>
        </r>
      </text>
    </comment>
    <comment ref="J2" authorId="0" shapeId="0">
      <text>
        <r>
          <rPr>
            <sz val="9"/>
            <color indexed="81"/>
            <rFont val="Tahoma"/>
            <family val="2"/>
          </rPr>
          <t>Muligheder:
DK-PAYACC = Indbetal på konto
DK-PAYOCR = Indbetal på OCR linje</t>
        </r>
      </text>
    </comment>
  </commentList>
</comments>
</file>

<file path=xl/comments38.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39.xml><?xml version="1.0" encoding="utf-8"?>
<comments xmlns="http://schemas.openxmlformats.org/spreadsheetml/2006/main">
  <authors>
    <author>Jakob Rahr Bork Jensen</author>
  </authors>
  <commentList>
    <comment ref="D1" authorId="0" shapeId="0">
      <text>
        <r>
          <rPr>
            <sz val="9"/>
            <color indexed="81"/>
            <rFont val="Tahoma"/>
            <family val="2"/>
          </rPr>
          <t>Muligheder:
ADHC: Ad Hoc
APAY: Auto Pay
LOCK: Lockbox
CASH: Online Cashiering</t>
        </r>
      </text>
    </comment>
    <comment ref="E1" authorId="0" shapeId="0">
      <text>
        <r>
          <rPr>
            <sz val="9"/>
            <color indexed="81"/>
            <rFont val="Tahoma"/>
            <family val="2"/>
          </rPr>
          <t>Muligheder:
30 = Balanced
20 = Balancing in Progress
10 = Open</t>
        </r>
      </text>
    </comment>
    <comment ref="I2" authorId="0" shapeId="0">
      <text>
        <r>
          <rPr>
            <sz val="9"/>
            <color indexed="81"/>
            <rFont val="Tahoma"/>
            <family val="2"/>
          </rPr>
          <t>Muligheder:
DK-PAYACC = Indbetal på konto
DK-PAYOCR = Indbetal på OCR linje</t>
        </r>
      </text>
    </comment>
  </commentList>
</comments>
</file>

<file path=xl/comments4.xml><?xml version="1.0" encoding="utf-8"?>
<comments xmlns="http://schemas.openxmlformats.org/spreadsheetml/2006/main">
  <authors>
    <author>Jakob Rahr Bork Jensen</author>
  </authors>
  <commentList>
    <comment ref="B1" authorId="0" shapeId="0">
      <text>
        <r>
          <rPr>
            <sz val="9"/>
            <color indexed="81"/>
            <rFont val="Tahoma"/>
            <family val="2"/>
          </rPr>
          <t>Muligheder:
ADHC: Ad Hoc
APAY: Auto Pay
LOCK: Lockbox
CASH: Online Cashiering</t>
        </r>
      </text>
    </comment>
    <comment ref="C1" authorId="0" shapeId="0">
      <text>
        <r>
          <rPr>
            <sz val="9"/>
            <color indexed="81"/>
            <rFont val="Tahoma"/>
            <family val="2"/>
          </rPr>
          <t>Muligheder:
BNK = Indb. Udland
BNKU = 3. mands indb.
BS = Div. indb. (KMD)
FIK = Indbetaling OCR
KUB = 3. mands indb.
NETS = NETS
OCR = Indbetaling OCR
SAP38 = NETS handles payments and bills
SKB = NETS
TM = Indbetaling OCR
WSS = Web Self Service</t>
        </r>
      </text>
    </comment>
    <comment ref="D1" authorId="0" shapeId="0">
      <text>
        <r>
          <rPr>
            <sz val="9"/>
            <color indexed="81"/>
            <rFont val="Tahoma"/>
            <family val="2"/>
          </rPr>
          <t>Muligheder:
30 = Balanced
20 = Balancing in Progress
10 = Open</t>
        </r>
      </text>
    </comment>
  </commentList>
</comments>
</file>

<file path=xl/comments40.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List>
</comments>
</file>

<file path=xl/comments41.xml><?xml version="1.0" encoding="utf-8"?>
<comments xmlns="http://schemas.openxmlformats.org/spreadsheetml/2006/main">
  <authors>
    <author>Jakob Rahr Bork Jensen</author>
  </authors>
  <commentList>
    <comment ref="D1" authorId="0" shapeId="0">
      <text>
        <r>
          <rPr>
            <sz val="9"/>
            <color indexed="81"/>
            <rFont val="Tahoma"/>
            <family val="2"/>
          </rPr>
          <t>Muligheder:</t>
        </r>
        <r>
          <rPr>
            <sz val="9"/>
            <color indexed="81"/>
            <rFont val="Tahoma"/>
            <charset val="1"/>
          </rPr>
          <t xml:space="preserve">
01 = Afdragsordning
04 = Fejl
06 = Henstand
03 = Hæftelse forkert
05 = Klage over fordring
02 = Modregning</t>
        </r>
      </text>
    </comment>
  </commentList>
</comments>
</file>

<file path=xl/comments5.xml><?xml version="1.0" encoding="utf-8"?>
<comments xmlns="http://schemas.openxmlformats.org/spreadsheetml/2006/main">
  <authors>
    <author>Jakob Rahr Bork Jensen</author>
  </authors>
  <commentList>
    <comment ref="D1" authorId="0" shapeId="0">
      <text>
        <r>
          <rPr>
            <sz val="9"/>
            <color indexed="81"/>
            <rFont val="Tahoma"/>
            <family val="2"/>
          </rPr>
          <t>Muligheder:
BFLT = Brief Letter
DCLT = Decision Letter
FDLT = First Demand Letter
FTXT = Free Text
RCLT = Recommendation Letter
RMLT = Reminder Letter</t>
        </r>
      </text>
    </comment>
    <comment ref="E1" authorId="0" shapeId="0">
      <text>
        <r>
          <rPr>
            <sz val="9"/>
            <color indexed="81"/>
            <rFont val="Tahoma"/>
            <family val="2"/>
          </rPr>
          <t>Muligheder:
FTXT:
IND0906DIV01 = Free Text Letter</t>
        </r>
      </text>
    </comment>
  </commentList>
</comments>
</file>

<file path=xl/comments6.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 ref="AP1" authorId="0" shapeId="0">
      <text>
        <r>
          <rPr>
            <b/>
            <sz val="9"/>
            <color indexed="81"/>
            <rFont val="Tahoma"/>
            <family val="2"/>
          </rPr>
          <t>'true, hvis pågældende felter skal afkrydses</t>
        </r>
      </text>
    </comment>
    <comment ref="F3" authorId="0" shapeId="0">
      <text>
        <r>
          <rPr>
            <b/>
            <sz val="9"/>
            <color indexed="81"/>
            <rFont val="Tahoma"/>
            <family val="2"/>
          </rPr>
          <t>Renteopkrævning</t>
        </r>
      </text>
    </comment>
    <comment ref="F4" authorId="0" shapeId="0">
      <text>
        <r>
          <rPr>
            <b/>
            <sz val="9"/>
            <color indexed="81"/>
            <rFont val="Tahoma"/>
            <family val="2"/>
          </rPr>
          <t xml:space="preserve">Oprkævningsgebyr
</t>
        </r>
      </text>
    </comment>
  </commentList>
</comments>
</file>

<file path=xl/comments7.xml><?xml version="1.0" encoding="utf-8"?>
<comments xmlns="http://schemas.openxmlformats.org/spreadsheetml/2006/main">
  <authors>
    <author>Jakob Rahr Bork Jensen</author>
  </authors>
  <commentList>
    <comment ref="D1" authorId="0" shapeId="0">
      <text>
        <r>
          <rPr>
            <sz val="9"/>
            <color indexed="81"/>
            <rFont val="Tahoma"/>
            <family val="2"/>
          </rPr>
          <t>Muligheder:
OBLG = Fordring
ACCT = Konto
CASE = Sag</t>
        </r>
      </text>
    </comment>
    <comment ref="E1" authorId="0" shapeId="0">
      <text>
        <r>
          <rPr>
            <sz val="9"/>
            <color indexed="81"/>
            <rFont val="Tahoma"/>
            <family val="2"/>
          </rPr>
          <t>Muligheder:
0 = Alle fordringer
1+ = NrFordring</t>
        </r>
      </text>
    </comment>
    <comment ref="F1" authorId="0" shapeId="0">
      <text>
        <r>
          <rPr>
            <sz val="9"/>
            <color indexed="81"/>
            <rFont val="Tahoma"/>
            <family val="2"/>
          </rPr>
          <t>Muligheder:
ADHC: Ad Hoc
APAY: Auto Pay
LOCK: Lockbox
CASH: Online Cashiering</t>
        </r>
      </text>
    </comment>
    <comment ref="G1" authorId="0" shapeId="0">
      <text>
        <r>
          <rPr>
            <sz val="9"/>
            <color indexed="81"/>
            <rFont val="Tahoma"/>
            <family val="2"/>
          </rPr>
          <t>Muligheder:
30 = Balanced
20 = Balancing in Progress
10 = Open</t>
        </r>
      </text>
    </comment>
    <comment ref="J1" authorId="0" shapeId="0">
      <text>
        <r>
          <rPr>
            <sz val="9"/>
            <color indexed="81"/>
            <rFont val="Tahoma"/>
            <family val="2"/>
          </rPr>
          <t>Muligheder:
DEML = Påkrav</t>
        </r>
      </text>
    </comment>
    <comment ref="K1" authorId="0" shapeId="0">
      <text>
        <r>
          <rPr>
            <sz val="9"/>
            <color indexed="81"/>
            <rFont val="Tahoma"/>
            <family val="2"/>
          </rPr>
          <t>Muligheder:
IND0704AFD01 = Påkravsbrev - ingen betalingsevne
IND0704AFD02 = Demand Letter - With Payment Ability
IND0705AFD01 = First Demand Letter - With Payment Ability
IND0705AFD02 = Afgørelsesbrev - Afdragsbeslutning(tabeltræk)</t>
        </r>
      </text>
    </comment>
    <comment ref="L1" authorId="0" shapeId="0">
      <text>
        <r>
          <rPr>
            <sz val="9"/>
            <color indexed="81"/>
            <rFont val="Tahoma"/>
            <family val="2"/>
          </rPr>
          <t>Muligheder:
IND0704AFD01 = Påkravsbrev - ingen betalingsevne
IND0704AFD02 = Demand Letter - With Payment Ability
IND0705AFD01 = First Demand Letter - With Payment Ability
IND0705AFD02 = Afgørelsesbrev - Afdragsbeslutning(tabeltræk)</t>
        </r>
      </text>
    </comment>
    <comment ref="I2" authorId="0" shapeId="0">
      <text>
        <r>
          <rPr>
            <sz val="9"/>
            <color indexed="81"/>
            <rFont val="Tahoma"/>
            <family val="2"/>
          </rPr>
          <t>Muligheder:
DK-PAYACC = Indbetal på konto
DK-PAYOCR = Indbetal på OCR linje</t>
        </r>
      </text>
    </comment>
  </commentList>
</comments>
</file>

<file path=xl/comments8.xml><?xml version="1.0" encoding="utf-8"?>
<comments xmlns="http://schemas.openxmlformats.org/spreadsheetml/2006/main">
  <authors>
    <author>Jakob RB. Jensen</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 ref="AP2" authorId="0" shapeId="0">
      <text>
        <r>
          <rPr>
            <b/>
            <sz val="9"/>
            <color indexed="81"/>
            <rFont val="Tahoma"/>
            <charset val="1"/>
          </rPr>
          <t>Muligheder:</t>
        </r>
        <r>
          <rPr>
            <sz val="9"/>
            <color indexed="81"/>
            <rFont val="Tahoma"/>
            <charset val="1"/>
          </rPr>
          <t xml:space="preserve">
'true
'false</t>
        </r>
      </text>
    </comment>
  </commentList>
</comments>
</file>

<file path=xl/comments9.xml><?xml version="1.0" encoding="utf-8"?>
<comments xmlns="http://schemas.openxmlformats.org/spreadsheetml/2006/main">
  <authors>
    <author>Jakob RB. Jensen</author>
    <author>Morten Schiøler</author>
  </authors>
  <commentList>
    <comment ref="B1" authorId="0" shapeId="0">
      <text>
        <r>
          <rPr>
            <sz val="9"/>
            <color indexed="81"/>
            <rFont val="Tahoma"/>
            <charset val="1"/>
          </rPr>
          <t>Muligheder:
DK-MODTAG: Modtag fordring
DK-NEDSKRIV: Modtag nedskrivninganmodning</t>
        </r>
      </text>
    </comment>
    <comment ref="C1" authorId="0" shapeId="0">
      <text>
        <r>
          <rPr>
            <sz val="9"/>
            <color indexed="81"/>
            <rFont val="Tahoma"/>
            <family val="2"/>
          </rPr>
          <t>Muligheder:
WSS: Web Self Service</t>
        </r>
      </text>
    </comment>
    <comment ref="P1" authorId="0" shapeId="0">
      <text>
        <r>
          <rPr>
            <sz val="9"/>
            <color indexed="81"/>
            <rFont val="Tahoma"/>
            <family val="2"/>
          </rPr>
          <t>Muligheder:
00 = 00
01 = 01
03 = Additional Rate
04 = Discount + Additional Rate
10 = Mora
07 = National Bank + Additional Rate</t>
        </r>
      </text>
    </comment>
    <comment ref="E3" authorId="1" shapeId="0">
      <text>
        <r>
          <rPr>
            <b/>
            <sz val="9"/>
            <color indexed="81"/>
            <rFont val="Tahoma"/>
            <charset val="1"/>
          </rPr>
          <t>Morten Schiøler:</t>
        </r>
        <r>
          <rPr>
            <sz val="9"/>
            <color indexed="81"/>
            <rFont val="Tahoma"/>
            <charset val="1"/>
          </rPr>
          <t xml:space="preserve">
Politiet
</t>
        </r>
      </text>
    </comment>
    <comment ref="F3" authorId="1" shapeId="0">
      <text>
        <r>
          <rPr>
            <b/>
            <sz val="9"/>
            <color indexed="81"/>
            <rFont val="Tahoma"/>
            <charset val="1"/>
          </rPr>
          <t>Morten Schiøler:</t>
        </r>
        <r>
          <rPr>
            <sz val="9"/>
            <color indexed="81"/>
            <rFont val="Tahoma"/>
            <charset val="1"/>
          </rPr>
          <t xml:space="preserve">
Parkeringsafgift
</t>
        </r>
      </text>
    </comment>
  </commentList>
</comments>
</file>

<file path=xl/sharedStrings.xml><?xml version="1.0" encoding="utf-8"?>
<sst xmlns="http://schemas.openxmlformats.org/spreadsheetml/2006/main" count="2069" uniqueCount="264">
  <si>
    <t>Kundenummer</t>
  </si>
  <si>
    <t>IdType</t>
  </si>
  <si>
    <t>CPR</t>
  </si>
  <si>
    <t>Fordringstype</t>
  </si>
  <si>
    <t>DK-MODTAG</t>
  </si>
  <si>
    <t>FordringshaverID</t>
  </si>
  <si>
    <t>FordringstypeKode</t>
  </si>
  <si>
    <t>FordringsID</t>
  </si>
  <si>
    <t>Forfaldsdato</t>
  </si>
  <si>
    <t>SidsteBetalingsdato</t>
  </si>
  <si>
    <t>ValutaKode</t>
  </si>
  <si>
    <t>Beløb</t>
  </si>
  <si>
    <t>PeriodeFraDato</t>
  </si>
  <si>
    <t>PeriodeTilDato</t>
  </si>
  <si>
    <t>PersonCPRNummer</t>
  </si>
  <si>
    <t>1000</t>
  </si>
  <si>
    <t>01-01-2017</t>
  </si>
  <si>
    <t>DKK</t>
  </si>
  <si>
    <t>Formularkilde</t>
  </si>
  <si>
    <t>WSS</t>
  </si>
  <si>
    <t>LIMEDIE</t>
  </si>
  <si>
    <t>PeriodeType</t>
  </si>
  <si>
    <t>1</t>
  </si>
  <si>
    <t>RenteregelNummer</t>
  </si>
  <si>
    <t>001</t>
  </si>
  <si>
    <t>RentesatsRegel</t>
  </si>
  <si>
    <t>07</t>
  </si>
  <si>
    <t>Rentesats</t>
  </si>
  <si>
    <t>2,0</t>
  </si>
  <si>
    <t>08-01-2017</t>
  </si>
  <si>
    <t>TC_Opret_Fordring_IS_7966</t>
  </si>
  <si>
    <t>DageTilModtagelsesdato</t>
  </si>
  <si>
    <t>0</t>
  </si>
  <si>
    <t>1,0</t>
  </si>
  <si>
    <t>Inddrivelsesskridt</t>
  </si>
  <si>
    <t>DEML</t>
  </si>
  <si>
    <t>TypeAfBrev</t>
  </si>
  <si>
    <t>IndbetalingskildeType</t>
  </si>
  <si>
    <t>ADHC</t>
  </si>
  <si>
    <t>IndbetalingskontrolStatus</t>
  </si>
  <si>
    <t>10</t>
  </si>
  <si>
    <t>750</t>
  </si>
  <si>
    <t>Dækningsregel</t>
  </si>
  <si>
    <t>0505602000</t>
  </si>
  <si>
    <t>DK-PAYOCR</t>
  </si>
  <si>
    <t>FTXT</t>
  </si>
  <si>
    <t>Kundekontakttype</t>
  </si>
  <si>
    <t>IND0906DIV01</t>
  </si>
  <si>
    <t>Afdragsordning</t>
  </si>
  <si>
    <t>Afdragsordningsfrekvens</t>
  </si>
  <si>
    <t>MON</t>
  </si>
  <si>
    <t>200</t>
  </si>
  <si>
    <t>Adressetype</t>
  </si>
  <si>
    <t>DBD</t>
  </si>
  <si>
    <t>Betalingsevne</t>
  </si>
  <si>
    <t>CALCPAYABILITY</t>
  </si>
  <si>
    <t>BDG</t>
  </si>
  <si>
    <t>Afskrivningsmulighed</t>
  </si>
  <si>
    <t>FIX</t>
  </si>
  <si>
    <t>Afskrivningsårsag</t>
  </si>
  <si>
    <t>REM</t>
  </si>
  <si>
    <t>500</t>
  </si>
  <si>
    <t>DK-NEDSKRIV</t>
  </si>
  <si>
    <t>AktionsID</t>
  </si>
  <si>
    <t>Årsagskode</t>
  </si>
  <si>
    <t>REGU</t>
  </si>
  <si>
    <t>Valutakode</t>
  </si>
  <si>
    <t>Begrundelse</t>
  </si>
  <si>
    <t>04</t>
  </si>
  <si>
    <t>DK-PAYACC</t>
  </si>
  <si>
    <t>Indbetalingskilde</t>
  </si>
  <si>
    <t>BNK</t>
  </si>
  <si>
    <t>BNKU</t>
  </si>
  <si>
    <t>BS</t>
  </si>
  <si>
    <t>FIK</t>
  </si>
  <si>
    <t>KUB</t>
  </si>
  <si>
    <t>NETS</t>
  </si>
  <si>
    <t>OCR</t>
  </si>
  <si>
    <t>SAP38</t>
  </si>
  <si>
    <t>SKB</t>
  </si>
  <si>
    <t>TM</t>
  </si>
  <si>
    <t>Inkluder</t>
  </si>
  <si>
    <t>H_Påkrav</t>
  </si>
  <si>
    <t>2500</t>
  </si>
  <si>
    <t>H_Opret_Fordring_Påkrav</t>
  </si>
  <si>
    <t>02-02-2017</t>
  </si>
  <si>
    <t>10-02-2017</t>
  </si>
  <si>
    <t>H_Opret_Fordring_OCR</t>
  </si>
  <si>
    <t>09-02-2017</t>
  </si>
  <si>
    <t>ACCT</t>
  </si>
  <si>
    <t>OBLG</t>
  </si>
  <si>
    <t>Inkluder2</t>
  </si>
  <si>
    <t>H_OCR</t>
  </si>
  <si>
    <t>Beløb2</t>
  </si>
  <si>
    <t>Dækningsregel2</t>
  </si>
  <si>
    <t>2750</t>
  </si>
  <si>
    <t>01-03-2017</t>
  </si>
  <si>
    <t>BeløbBetal</t>
  </si>
  <si>
    <t>BeløbAfdrag</t>
  </si>
  <si>
    <t>PAB</t>
  </si>
  <si>
    <t>BeløbIndbetal</t>
  </si>
  <si>
    <t>BeløbTabel</t>
  </si>
  <si>
    <t>250</t>
  </si>
  <si>
    <t>CASE</t>
  </si>
  <si>
    <t>1234</t>
  </si>
  <si>
    <t>H_Indbetaling_Fordring</t>
  </si>
  <si>
    <t>02-01-2017</t>
  </si>
  <si>
    <t>09-01-2017</t>
  </si>
  <si>
    <t>02-03-2017</t>
  </si>
  <si>
    <t>H_Indbetaling</t>
  </si>
  <si>
    <t>Beløb1</t>
  </si>
  <si>
    <t>1100</t>
  </si>
  <si>
    <t>Beløb3</t>
  </si>
  <si>
    <t>FordringsID2</t>
  </si>
  <si>
    <t>H_Betalingsevne_Afdrag_Fordring</t>
  </si>
  <si>
    <t>H_Betalingsevne_Afdrag</t>
  </si>
  <si>
    <t>H_Nedskriv</t>
  </si>
  <si>
    <t>H_Nedskriv_Fordring</t>
  </si>
  <si>
    <t>100</t>
  </si>
  <si>
    <t>H_Tilbagesend_Fordring</t>
  </si>
  <si>
    <t>H_Tilbagesend</t>
  </si>
  <si>
    <t>IND0704AFD01</t>
  </si>
  <si>
    <t>1229</t>
  </si>
  <si>
    <t>12345678900001</t>
  </si>
  <si>
    <t>12345678900002</t>
  </si>
  <si>
    <t>0505600000</t>
  </si>
  <si>
    <t>12345678902001</t>
  </si>
  <si>
    <t>12345678902002</t>
  </si>
  <si>
    <t>0505601000</t>
  </si>
  <si>
    <t>0505603000</t>
  </si>
  <si>
    <t>12345678903500</t>
  </si>
  <si>
    <t>0505603500</t>
  </si>
  <si>
    <t>12345678904001</t>
  </si>
  <si>
    <t>12345678904002</t>
  </si>
  <si>
    <t>0505604000</t>
  </si>
  <si>
    <t>12345678905000</t>
  </si>
  <si>
    <t>0505605000</t>
  </si>
  <si>
    <t>109020001</t>
  </si>
  <si>
    <t>0505600902</t>
  </si>
  <si>
    <t>109020002</t>
  </si>
  <si>
    <t>12345678902015</t>
  </si>
  <si>
    <t>0505602015</t>
  </si>
  <si>
    <t>LUP</t>
  </si>
  <si>
    <t>PAL</t>
  </si>
  <si>
    <t>12345678902020</t>
  </si>
  <si>
    <t>1200</t>
  </si>
  <si>
    <t>0505602020</t>
  </si>
  <si>
    <t>0505600008</t>
  </si>
  <si>
    <t>12345678900010</t>
  </si>
  <si>
    <t>VAL_171_Fordring</t>
  </si>
  <si>
    <t>12345678900009</t>
  </si>
  <si>
    <t>Forsendelsesadresse - SKAT Inddrivelse Test Person 140 [P]</t>
  </si>
  <si>
    <t>Part - 140, SKAT Inddrivelse Test Person</t>
  </si>
  <si>
    <t>VAL_171</t>
  </si>
  <si>
    <t>SkyldnerAdresse</t>
  </si>
  <si>
    <t>SkyldnerNavn</t>
  </si>
  <si>
    <t>12345678900012</t>
  </si>
  <si>
    <t>VAL_938_Fordring</t>
  </si>
  <si>
    <t>12345678900011</t>
  </si>
  <si>
    <t>VAL_938</t>
  </si>
  <si>
    <t>DAPAFGI</t>
  </si>
  <si>
    <t>700</t>
  </si>
  <si>
    <t>1204</t>
  </si>
  <si>
    <t>12345678902004</t>
  </si>
  <si>
    <t>12345678902003</t>
  </si>
  <si>
    <t>1234567890301</t>
  </si>
  <si>
    <t>DK-CASWGEN</t>
  </si>
  <si>
    <t>Gruppe</t>
  </si>
  <si>
    <t>3400</t>
  </si>
  <si>
    <t>101080004</t>
  </si>
  <si>
    <t>01-02-2017</t>
  </si>
  <si>
    <t>0505610108</t>
  </si>
  <si>
    <t>bChkFordringsappel</t>
  </si>
  <si>
    <t>sOriginaleValutaKode</t>
  </si>
  <si>
    <t>sPUnitsNummer</t>
  </si>
  <si>
    <t>sDokumentLocator</t>
  </si>
  <si>
    <t>sDokumentNummer</t>
  </si>
  <si>
    <t>sDokumentFilIndhold</t>
  </si>
  <si>
    <t>sDokumentFilType</t>
  </si>
  <si>
    <t>sDokumentEksternReference</t>
  </si>
  <si>
    <t>sDokumentType</t>
  </si>
  <si>
    <t>sNoteTekst</t>
  </si>
  <si>
    <t>sFordringensEksterneReference</t>
  </si>
  <si>
    <t>sNoteOprettetAf</t>
  </si>
  <si>
    <t>sNoteOprettelsestidspunkt</t>
  </si>
  <si>
    <t>sVirksomhedSENummer</t>
  </si>
  <si>
    <t>sAlternativKontaktID</t>
  </si>
  <si>
    <t>sFordringshaverBeskrivelse</t>
  </si>
  <si>
    <t>sHovedFordringsID</t>
  </si>
  <si>
    <t>sAflæstDato</t>
  </si>
  <si>
    <t>sHæftelsesForældelsesdato</t>
  </si>
  <si>
    <t>sHæftelsesForligsdato</t>
  </si>
  <si>
    <t>bChkHæftelsesUdligning</t>
  </si>
  <si>
    <t>bChkHæftelseUnderBobehandling</t>
  </si>
  <si>
    <t>sHæftelsesAfgørelsesdato</t>
  </si>
  <si>
    <t>sBeløbDKK</t>
  </si>
  <si>
    <t>sOriginaleBeløb</t>
  </si>
  <si>
    <t>sOriginaleBeløbDKK</t>
  </si>
  <si>
    <t>bChkHæftelsesAfgørelse</t>
  </si>
  <si>
    <t/>
  </si>
  <si>
    <t>123</t>
  </si>
  <si>
    <t>true</t>
  </si>
  <si>
    <t>VAL_108_Fordring</t>
  </si>
  <si>
    <t>GEOPKRÆ</t>
  </si>
  <si>
    <t>REOPKRÆ</t>
  </si>
  <si>
    <t>45</t>
  </si>
  <si>
    <t>01-04-2017</t>
  </si>
  <si>
    <t>FuldeNavn</t>
  </si>
  <si>
    <t>140, SKAT Inddrivelse Test Person</t>
  </si>
  <si>
    <t>101080034</t>
  </si>
  <si>
    <t>0505670108</t>
  </si>
  <si>
    <t>0505620170</t>
  </si>
  <si>
    <t>10000</t>
  </si>
  <si>
    <t>3000</t>
  </si>
  <si>
    <t>BeløbBudget</t>
  </si>
  <si>
    <t>BeregenBetalingsevneDato</t>
  </si>
  <si>
    <t>ModtagelsesDatoForBudget</t>
  </si>
  <si>
    <t>GyldigFra</t>
  </si>
  <si>
    <t>GyldigTil</t>
  </si>
  <si>
    <t>0505670257</t>
  </si>
  <si>
    <t>TC_VAL_296</t>
  </si>
  <si>
    <t>240</t>
  </si>
  <si>
    <t>bOpretAfdragsordning</t>
  </si>
  <si>
    <t>false</t>
  </si>
  <si>
    <t>501</t>
  </si>
  <si>
    <t>Hovedfordring1</t>
  </si>
  <si>
    <t>Hovedfordring2</t>
  </si>
  <si>
    <t>HovedFordring0</t>
  </si>
  <si>
    <t>Gebyr1</t>
  </si>
  <si>
    <t>Rente1</t>
  </si>
  <si>
    <t>Gebyr2</t>
  </si>
  <si>
    <t>Rente2</t>
  </si>
  <si>
    <t>sNote</t>
  </si>
  <si>
    <t>fordringer er tilføjet efter ønske fra skyldner</t>
  </si>
  <si>
    <t>ADS</t>
  </si>
  <si>
    <t>Intern ID</t>
  </si>
  <si>
    <t>Første</t>
  </si>
  <si>
    <t>Sidste</t>
  </si>
  <si>
    <t>0505</t>
  </si>
  <si>
    <t>779649</t>
  </si>
  <si>
    <t>779576</t>
  </si>
  <si>
    <t>850785</t>
  </si>
  <si>
    <t>800664</t>
  </si>
  <si>
    <t>779584</t>
  </si>
  <si>
    <t>731565</t>
  </si>
  <si>
    <t>779452</t>
  </si>
  <si>
    <t>724844</t>
  </si>
  <si>
    <t>849167</t>
  </si>
  <si>
    <t>779479</t>
  </si>
  <si>
    <t>0505779576</t>
  </si>
  <si>
    <t>0505850785</t>
  </si>
  <si>
    <t>0505800664</t>
  </si>
  <si>
    <t>0505779584</t>
  </si>
  <si>
    <t>0505731565</t>
  </si>
  <si>
    <t>0505779452</t>
  </si>
  <si>
    <t>0505724844</t>
  </si>
  <si>
    <t>0505849167</t>
  </si>
  <si>
    <t>0505779479</t>
  </si>
  <si>
    <t>TRUE</t>
  </si>
  <si>
    <t>0505779649</t>
  </si>
  <si>
    <t>TEST</t>
  </si>
  <si>
    <t>TEST02</t>
  </si>
  <si>
    <t>VAL03</t>
  </si>
  <si>
    <t>TC_VAL_917</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</si>
</sst>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9"/>
      <color indexed="81"/>
      <name val="Tahoma"/>
      <charset val="1"/>
    </font>
    <font>
      <sz val="9"/>
      <color indexed="81"/>
      <name val="Tahoma"/>
      <family val="2"/>
    </font>
    <font>
      <b/>
      <sz val="9"/>
      <color indexed="81"/>
      <name val="Tahoma"/>
      <charset val="1"/>
    </font>
    <font>
      <sz val="11"/>
      <color rgb="FF333333"/>
      <name val="Calibri"/>
      <family val="2"/>
      <scheme val="minor"/>
    </font>
    <font>
      <b/>
      <sz val="9"/>
      <color indexed="81"/>
      <name val="Tahoma"/>
      <family val="2"/>
    </font>
    <font>
      <sz val="11"/>
      <color rgb="FF3F3F76"/>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6" fillId="3" borderId="1" applyNumberFormat="0" applyAlignment="0" applyProtection="0"/>
  </cellStyleXfs>
  <cellXfs count="9">
    <xf numFmtId="0" fontId="0" fillId="0" borderId="0" xfId="0"/>
    <xf numFmtId="0" fontId="0" fillId="0" borderId="0" xfId="0" quotePrefix="1"/>
    <xf numFmtId="0" fontId="0" fillId="2" borderId="0" xfId="0" applyFill="1"/>
    <xf numFmtId="0" fontId="0" fillId="2" borderId="0" xfId="0" quotePrefix="1" applyFill="1"/>
    <xf numFmtId="14" fontId="0" fillId="0" borderId="0" xfId="0" quotePrefix="1" applyNumberFormat="1"/>
    <xf numFmtId="0" fontId="0" fillId="0" borderId="0" xfId="0" quotePrefix="1" applyFont="1"/>
    <xf numFmtId="0" fontId="4" fillId="0" borderId="0" xfId="0" quotePrefix="1" applyFont="1"/>
    <xf numFmtId="14" fontId="0" fillId="0" borderId="0" xfId="0" applyNumberFormat="1"/>
    <xf numFmtId="0" fontId="6" fillId="3" borderId="1" xfId="1" quotePrefix="1"/>
  </cellXfs>
  <cellStyles count="2">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s>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ont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5.v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36.xml"/><Relationship Id="rId2" Type="http://schemas.openxmlformats.org/officeDocument/2006/relationships/vmlDrawing" Target="../drawings/vmlDrawing36.v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37.xml"/><Relationship Id="rId2" Type="http://schemas.openxmlformats.org/officeDocument/2006/relationships/vmlDrawing" Target="../drawings/vmlDrawing37.v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38.xml"/><Relationship Id="rId2" Type="http://schemas.openxmlformats.org/officeDocument/2006/relationships/vmlDrawing" Target="../drawings/vmlDrawing38.v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39.xml"/><Relationship Id="rId2" Type="http://schemas.openxmlformats.org/officeDocument/2006/relationships/vmlDrawing" Target="../drawings/vmlDrawing39.v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3" Type="http://schemas.openxmlformats.org/officeDocument/2006/relationships/comments" Target="../comments40.xml"/><Relationship Id="rId2" Type="http://schemas.openxmlformats.org/officeDocument/2006/relationships/vmlDrawing" Target="../drawings/vmlDrawing40.v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3" Type="http://schemas.openxmlformats.org/officeDocument/2006/relationships/comments" Target="../comments41.xml"/><Relationship Id="rId2" Type="http://schemas.openxmlformats.org/officeDocument/2006/relationships/vmlDrawing" Target="../drawings/vmlDrawing41.vml"/><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E4" sqref="E4"/>
    </sheetView>
  </sheetViews>
  <sheetFormatPr defaultRowHeight="15" x14ac:dyDescent="0.25"/>
  <cols>
    <col min="2" max="2" width="10" bestFit="1" customWidth="1"/>
    <col min="4" max="4" width="17.7109375" customWidth="1"/>
    <col min="5" max="5" width="39.85546875" customWidth="1"/>
  </cols>
  <sheetData>
    <row r="1" spans="1:8" x14ac:dyDescent="0.25">
      <c r="A1" t="s">
        <v>235</v>
      </c>
      <c r="B1" t="s">
        <v>236</v>
      </c>
      <c r="C1" t="s">
        <v>237</v>
      </c>
      <c r="D1" t="s">
        <v>2</v>
      </c>
      <c r="E1" t="s">
        <v>2</v>
      </c>
      <c r="F1" t="s">
        <v>260</v>
      </c>
      <c r="G1" t="s">
        <v>261</v>
      </c>
      <c r="H1" t="s">
        <v>262</v>
      </c>
    </row>
    <row r="2" spans="1:8" x14ac:dyDescent="0.25">
      <c r="A2">
        <v>2</v>
      </c>
      <c r="B2" s="1" t="s">
        <v>238</v>
      </c>
      <c r="C2" s="1" t="s">
        <v>239</v>
      </c>
      <c r="D2" t="str">
        <f>CONCATENATE(B2,C2)</f>
        <v>0505779649</v>
      </c>
      <c r="E2" s="1" t="s">
        <v>259</v>
      </c>
    </row>
    <row r="3" spans="1:8" x14ac:dyDescent="0.25">
      <c r="A3">
        <v>3</v>
      </c>
      <c r="B3" t="str">
        <f>$B$2</f>
        <v>0505</v>
      </c>
      <c r="C3" s="1" t="s">
        <v>240</v>
      </c>
      <c r="D3" t="str">
        <f t="shared" ref="D3:D11" si="0">CONCATENATE(B3,C3)</f>
        <v>0505779576</v>
      </c>
      <c r="E3" t="s">
        <v>249</v>
      </c>
    </row>
    <row r="4" spans="1:8" x14ac:dyDescent="0.25">
      <c r="A4">
        <v>4</v>
      </c>
      <c r="B4" t="str">
        <f t="shared" ref="B4:B11" si="1">$B$2</f>
        <v>0505</v>
      </c>
      <c r="C4" s="1" t="s">
        <v>241</v>
      </c>
      <c r="D4" t="str">
        <f t="shared" si="0"/>
        <v>0505850785</v>
      </c>
      <c r="E4" t="s">
        <v>250</v>
      </c>
      <c r="G4" t="b">
        <v>1</v>
      </c>
    </row>
    <row r="5" spans="1:8" x14ac:dyDescent="0.25">
      <c r="A5">
        <v>5</v>
      </c>
      <c r="B5" t="str">
        <f t="shared" si="1"/>
        <v>0505</v>
      </c>
      <c r="C5" s="1" t="s">
        <v>242</v>
      </c>
      <c r="D5" t="str">
        <f t="shared" si="0"/>
        <v>0505800664</v>
      </c>
      <c r="E5" t="s">
        <v>251</v>
      </c>
    </row>
    <row r="6" spans="1:8" x14ac:dyDescent="0.25">
      <c r="A6">
        <v>6</v>
      </c>
      <c r="B6" t="str">
        <f t="shared" si="1"/>
        <v>0505</v>
      </c>
      <c r="C6" s="1" t="s">
        <v>243</v>
      </c>
      <c r="D6" t="str">
        <f t="shared" si="0"/>
        <v>0505779584</v>
      </c>
      <c r="E6" t="s">
        <v>252</v>
      </c>
      <c r="G6" t="b">
        <v>1</v>
      </c>
    </row>
    <row r="7" spans="1:8" x14ac:dyDescent="0.25">
      <c r="A7">
        <v>7</v>
      </c>
      <c r="B7" t="str">
        <f t="shared" si="1"/>
        <v>0505</v>
      </c>
      <c r="C7" s="1" t="s">
        <v>244</v>
      </c>
      <c r="D7" t="str">
        <f t="shared" si="0"/>
        <v>0505731565</v>
      </c>
      <c r="E7" t="s">
        <v>253</v>
      </c>
      <c r="G7" t="b">
        <v>1</v>
      </c>
    </row>
    <row r="8" spans="1:8" x14ac:dyDescent="0.25">
      <c r="A8">
        <v>8</v>
      </c>
      <c r="B8" t="str">
        <f t="shared" si="1"/>
        <v>0505</v>
      </c>
      <c r="C8" s="1" t="s">
        <v>245</v>
      </c>
      <c r="D8" t="str">
        <f t="shared" si="0"/>
        <v>0505779452</v>
      </c>
      <c r="E8" t="s">
        <v>254</v>
      </c>
      <c r="G8" t="b">
        <v>1</v>
      </c>
    </row>
    <row r="9" spans="1:8" x14ac:dyDescent="0.25">
      <c r="A9">
        <v>9</v>
      </c>
      <c r="B9" t="str">
        <f t="shared" si="1"/>
        <v>0505</v>
      </c>
      <c r="C9" s="1" t="s">
        <v>246</v>
      </c>
      <c r="D9" t="str">
        <f t="shared" si="0"/>
        <v>0505724844</v>
      </c>
      <c r="E9" t="s">
        <v>255</v>
      </c>
      <c r="F9" t="b">
        <v>1</v>
      </c>
    </row>
    <row r="10" spans="1:8" x14ac:dyDescent="0.25">
      <c r="A10">
        <v>10</v>
      </c>
      <c r="B10" t="str">
        <f t="shared" si="1"/>
        <v>0505</v>
      </c>
      <c r="C10" s="1" t="s">
        <v>247</v>
      </c>
      <c r="D10" t="str">
        <f t="shared" si="0"/>
        <v>0505849167</v>
      </c>
      <c r="E10" t="s">
        <v>256</v>
      </c>
      <c r="G10" t="b">
        <v>1</v>
      </c>
    </row>
    <row r="11" spans="1:8" x14ac:dyDescent="0.25">
      <c r="A11">
        <v>11</v>
      </c>
      <c r="B11" t="str">
        <f t="shared" si="1"/>
        <v>0505</v>
      </c>
      <c r="C11" s="1" t="s">
        <v>248</v>
      </c>
      <c r="D11" t="str">
        <f t="shared" si="0"/>
        <v>0505779479</v>
      </c>
      <c r="E11" t="s">
        <v>257</v>
      </c>
      <c r="G11"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
  <sheetViews>
    <sheetView workbookViewId="0">
      <selection activeCell="A3" sqref="A3"/>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87</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87</v>
      </c>
      <c r="B2" s="1" t="s">
        <v>4</v>
      </c>
      <c r="C2" s="1" t="s">
        <v>19</v>
      </c>
      <c r="D2" s="1" t="s">
        <v>32</v>
      </c>
      <c r="E2" s="1" t="s">
        <v>122</v>
      </c>
      <c r="F2" s="1" t="s">
        <v>20</v>
      </c>
      <c r="G2" s="1" t="str">
        <f>TEXT((101700000 + (_xlfn.NUMBERVALUE(R2)-505000170)/10),"#")</f>
        <v>101762000</v>
      </c>
      <c r="H2" s="4" t="s">
        <v>16</v>
      </c>
      <c r="I2" s="4" t="s">
        <v>29</v>
      </c>
      <c r="J2" s="4" t="s">
        <v>17</v>
      </c>
      <c r="K2" s="1" t="s">
        <v>15</v>
      </c>
      <c r="L2" s="4" t="s">
        <v>16</v>
      </c>
      <c r="M2" s="4" t="s">
        <v>16</v>
      </c>
      <c r="N2" s="4" t="s">
        <v>22</v>
      </c>
      <c r="O2" s="4" t="s">
        <v>24</v>
      </c>
      <c r="P2" s="4" t="s">
        <v>26</v>
      </c>
      <c r="Q2" s="1" t="s">
        <v>28</v>
      </c>
      <c r="R2" s="1" t="s">
        <v>211</v>
      </c>
    </row>
    <row r="3" spans="1:18" x14ac:dyDescent="0.25">
      <c r="A3" s="2" t="s">
        <v>87</v>
      </c>
      <c r="B3" s="1" t="s">
        <v>4</v>
      </c>
      <c r="C3" s="1" t="s">
        <v>19</v>
      </c>
      <c r="D3" s="1" t="s">
        <v>32</v>
      </c>
      <c r="E3" s="1" t="s">
        <v>162</v>
      </c>
      <c r="F3" s="1" t="s">
        <v>160</v>
      </c>
      <c r="G3" s="1" t="str">
        <f>TEXT(_xlfn.NUMBERVALUE(G2) + 1, "#")</f>
        <v>101762001</v>
      </c>
      <c r="H3" s="1" t="s">
        <v>16</v>
      </c>
      <c r="I3" s="1" t="s">
        <v>29</v>
      </c>
      <c r="J3" s="1" t="s">
        <v>17</v>
      </c>
      <c r="K3" s="1" t="s">
        <v>161</v>
      </c>
      <c r="L3" s="1" t="s">
        <v>16</v>
      </c>
      <c r="M3" s="1" t="s">
        <v>16</v>
      </c>
      <c r="N3" s="1" t="s">
        <v>22</v>
      </c>
      <c r="O3" s="1" t="s">
        <v>24</v>
      </c>
      <c r="P3" s="1" t="s">
        <v>26</v>
      </c>
      <c r="Q3" s="1" t="s">
        <v>28</v>
      </c>
      <c r="R3" s="1" t="str">
        <f>R2</f>
        <v>0505620170</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
  <sheetViews>
    <sheetView workbookViewId="0">
      <selection activeCell="B2" sqref="B2"/>
    </sheetView>
  </sheetViews>
  <sheetFormatPr defaultRowHeight="15" x14ac:dyDescent="0.25"/>
  <cols>
    <col min="1" max="1" width="25.5703125" bestFit="1" customWidth="1"/>
    <col min="2" max="3" width="13.28515625" bestFit="1" customWidth="1"/>
    <col min="5" max="5" width="14.85546875" bestFit="1" customWidth="1"/>
    <col min="6" max="6" width="19.140625" bestFit="1" customWidth="1"/>
    <col min="7" max="7" width="22.28515625" bestFit="1" customWidth="1"/>
    <col min="8" max="8" width="5.5703125" bestFit="1" customWidth="1"/>
    <col min="9" max="9" width="13.140625" bestFit="1" customWidth="1"/>
    <col min="10" max="10" width="18.28515625" customWidth="1"/>
    <col min="11" max="11" width="13.42578125" bestFit="1" customWidth="1"/>
  </cols>
  <sheetData>
    <row r="1" spans="1:11" x14ac:dyDescent="0.25">
      <c r="A1" s="2" t="s">
        <v>92</v>
      </c>
      <c r="B1" s="3" t="s">
        <v>0</v>
      </c>
      <c r="C1" s="3" t="s">
        <v>1</v>
      </c>
      <c r="D1" s="3" t="s">
        <v>81</v>
      </c>
      <c r="E1" s="3" t="s">
        <v>7</v>
      </c>
      <c r="F1" s="3" t="s">
        <v>37</v>
      </c>
      <c r="G1" s="3" t="s">
        <v>39</v>
      </c>
      <c r="H1" s="3" t="s">
        <v>11</v>
      </c>
      <c r="I1" s="3" t="s">
        <v>42</v>
      </c>
      <c r="J1" s="3" t="s">
        <v>34</v>
      </c>
      <c r="K1" s="3" t="s">
        <v>36</v>
      </c>
    </row>
    <row r="2" spans="1:11" x14ac:dyDescent="0.25">
      <c r="A2" s="2" t="s">
        <v>92</v>
      </c>
      <c r="B2" s="1" t="str">
        <f>TC_VAL_170_Fordring!R2</f>
        <v>0505620170</v>
      </c>
      <c r="C2" s="1" t="s">
        <v>2</v>
      </c>
      <c r="D2" s="1" t="s">
        <v>89</v>
      </c>
      <c r="E2" s="1" t="str">
        <f>TC_VAL_170_Fordring!G2</f>
        <v>101762000</v>
      </c>
      <c r="F2" s="1" t="s">
        <v>38</v>
      </c>
      <c r="G2" s="1" t="s">
        <v>40</v>
      </c>
      <c r="H2" s="1" t="s">
        <v>61</v>
      </c>
      <c r="I2" s="1" t="s">
        <v>44</v>
      </c>
      <c r="J2" s="1" t="s">
        <v>35</v>
      </c>
      <c r="K2" s="1" t="s">
        <v>121</v>
      </c>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
  <sheetViews>
    <sheetView topLeftCell="B1" workbookViewId="0">
      <selection activeCell="F17" sqref="F17"/>
    </sheetView>
  </sheetViews>
  <sheetFormatPr defaultRowHeight="15" x14ac:dyDescent="0.25"/>
  <cols>
    <col min="1" max="1" width="25.5703125" bestFit="1" customWidth="1"/>
    <col min="2" max="3" width="12.28515625" bestFit="1" customWidth="1"/>
    <col min="4" max="4" width="12.28515625" customWidth="1"/>
    <col min="5" max="5" width="15.28515625" bestFit="1" customWidth="1"/>
    <col min="6" max="6" width="16.5703125" bestFit="1" customWidth="1"/>
    <col min="7" max="7" width="14.85546875" bestFit="1" customWidth="1"/>
    <col min="8" max="8" width="11.28515625" bestFit="1" customWidth="1"/>
    <col min="9" max="9" width="17.28515625" bestFit="1" customWidth="1"/>
    <col min="10" max="10" width="10.28515625" bestFit="1" customWidth="1"/>
    <col min="11" max="11" width="5.5703125" bestFit="1" customWidth="1"/>
    <col min="12" max="12" width="13.85546875" bestFit="1" customWidth="1"/>
    <col min="13" max="13" width="13.28515625" bestFit="1" customWidth="1"/>
    <col min="14" max="14" width="11.28515625" bestFit="1" customWidth="1"/>
    <col min="15" max="15" width="17.28515625" bestFit="1" customWidth="1"/>
    <col min="16" max="16" width="13.42578125" bestFit="1" customWidth="1"/>
    <col min="17" max="17" width="8.85546875" bestFit="1" customWidth="1"/>
    <col min="18" max="18" width="17.28515625" bestFit="1" customWidth="1"/>
  </cols>
  <sheetData>
    <row r="1" spans="1:18" x14ac:dyDescent="0.25">
      <c r="A1" s="2" t="s">
        <v>149</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149</v>
      </c>
      <c r="B2" s="1" t="s">
        <v>4</v>
      </c>
      <c r="C2" s="1" t="s">
        <v>19</v>
      </c>
      <c r="D2" s="1" t="s">
        <v>32</v>
      </c>
      <c r="E2" s="1" t="s">
        <v>122</v>
      </c>
      <c r="F2" s="1" t="s">
        <v>20</v>
      </c>
      <c r="G2" s="1" t="s">
        <v>150</v>
      </c>
      <c r="H2" s="4" t="s">
        <v>16</v>
      </c>
      <c r="I2" s="4" t="s">
        <v>29</v>
      </c>
      <c r="J2" s="4" t="s">
        <v>17</v>
      </c>
      <c r="K2" s="1" t="s">
        <v>15</v>
      </c>
      <c r="L2" s="4" t="s">
        <v>16</v>
      </c>
      <c r="M2" s="4" t="s">
        <v>16</v>
      </c>
      <c r="N2" s="4" t="s">
        <v>22</v>
      </c>
      <c r="O2" s="4" t="s">
        <v>24</v>
      </c>
      <c r="P2" s="4" t="s">
        <v>26</v>
      </c>
      <c r="Q2" s="1" t="s">
        <v>33</v>
      </c>
      <c r="R2" s="1" t="s">
        <v>147</v>
      </c>
    </row>
    <row r="3" spans="1:18" x14ac:dyDescent="0.25">
      <c r="A3" s="2" t="s">
        <v>149</v>
      </c>
      <c r="B3" s="1" t="s">
        <v>4</v>
      </c>
      <c r="C3" s="1" t="s">
        <v>19</v>
      </c>
      <c r="D3" s="1" t="s">
        <v>32</v>
      </c>
      <c r="E3" s="1" t="s">
        <v>122</v>
      </c>
      <c r="F3" s="1" t="s">
        <v>20</v>
      </c>
      <c r="G3" s="1" t="s">
        <v>148</v>
      </c>
      <c r="H3" s="4" t="s">
        <v>85</v>
      </c>
      <c r="I3" s="4" t="s">
        <v>86</v>
      </c>
      <c r="J3" s="4" t="s">
        <v>17</v>
      </c>
      <c r="K3" s="1" t="s">
        <v>83</v>
      </c>
      <c r="L3" s="4" t="s">
        <v>85</v>
      </c>
      <c r="M3" s="4" t="s">
        <v>86</v>
      </c>
      <c r="N3" s="4" t="s">
        <v>22</v>
      </c>
      <c r="O3" s="4" t="s">
        <v>24</v>
      </c>
      <c r="P3" s="4" t="s">
        <v>26</v>
      </c>
      <c r="Q3" s="1" t="s">
        <v>33</v>
      </c>
      <c r="R3" s="1" t="s">
        <v>147</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
  <sheetViews>
    <sheetView topLeftCell="D1" workbookViewId="0">
      <selection activeCell="G25" sqref="G25"/>
    </sheetView>
  </sheetViews>
  <sheetFormatPr defaultRowHeight="15" x14ac:dyDescent="0.25"/>
  <cols>
    <col min="1" max="1" width="25.5703125" bestFit="1" customWidth="1"/>
    <col min="2" max="3" width="13.28515625" bestFit="1" customWidth="1"/>
    <col min="4" max="4" width="15.5703125" bestFit="1" customWidth="1"/>
    <col min="5" max="5" width="13.42578125" bestFit="1" customWidth="1"/>
    <col min="6" max="6" width="14.85546875" bestFit="1" customWidth="1"/>
    <col min="7" max="7" width="19.140625" bestFit="1" customWidth="1"/>
    <col min="8" max="8" width="22.28515625" bestFit="1" customWidth="1"/>
    <col min="9" max="9" width="5.5703125" bestFit="1" customWidth="1"/>
    <col min="10" max="10" width="13.140625" bestFit="1" customWidth="1"/>
    <col min="12" max="12" width="36.5703125" bestFit="1" customWidth="1"/>
    <col min="13" max="13" width="54.7109375" bestFit="1" customWidth="1"/>
  </cols>
  <sheetData>
    <row r="1" spans="1:13" x14ac:dyDescent="0.25">
      <c r="A1" s="2" t="s">
        <v>153</v>
      </c>
      <c r="B1" s="3" t="s">
        <v>0</v>
      </c>
      <c r="C1" s="3" t="s">
        <v>1</v>
      </c>
      <c r="D1" s="3" t="s">
        <v>34</v>
      </c>
      <c r="E1" s="3" t="s">
        <v>36</v>
      </c>
      <c r="F1" s="3" t="s">
        <v>7</v>
      </c>
      <c r="G1" s="3" t="s">
        <v>37</v>
      </c>
      <c r="H1" s="3" t="s">
        <v>39</v>
      </c>
      <c r="I1" s="3" t="s">
        <v>11</v>
      </c>
      <c r="J1" s="3" t="s">
        <v>42</v>
      </c>
      <c r="K1" s="3" t="s">
        <v>81</v>
      </c>
      <c r="L1" s="2" t="s">
        <v>155</v>
      </c>
      <c r="M1" s="2" t="s">
        <v>154</v>
      </c>
    </row>
    <row r="2" spans="1:13" x14ac:dyDescent="0.25">
      <c r="A2" s="2" t="s">
        <v>153</v>
      </c>
      <c r="B2" s="1" t="s">
        <v>147</v>
      </c>
      <c r="C2" s="1" t="s">
        <v>2</v>
      </c>
      <c r="D2" s="1" t="s">
        <v>35</v>
      </c>
      <c r="E2" s="1" t="s">
        <v>121</v>
      </c>
      <c r="F2" s="1" t="s">
        <v>150</v>
      </c>
      <c r="G2" s="1" t="s">
        <v>38</v>
      </c>
      <c r="H2" s="1" t="s">
        <v>40</v>
      </c>
      <c r="I2" s="1" t="s">
        <v>41</v>
      </c>
      <c r="J2" s="1" t="s">
        <v>44</v>
      </c>
      <c r="K2" s="1" t="s">
        <v>103</v>
      </c>
      <c r="L2" t="s">
        <v>152</v>
      </c>
      <c r="M2" t="s">
        <v>151</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opLeftCell="G1" workbookViewId="0">
      <selection activeCell="K21" sqref="K21"/>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114</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114</v>
      </c>
      <c r="B2" s="1" t="s">
        <v>4</v>
      </c>
      <c r="C2" s="1" t="s">
        <v>19</v>
      </c>
      <c r="D2" s="1" t="s">
        <v>32</v>
      </c>
      <c r="E2" s="1" t="s">
        <v>122</v>
      </c>
      <c r="F2" s="1" t="s">
        <v>20</v>
      </c>
      <c r="G2" s="1" t="s">
        <v>144</v>
      </c>
      <c r="H2" s="4" t="s">
        <v>16</v>
      </c>
      <c r="I2" s="4" t="s">
        <v>29</v>
      </c>
      <c r="J2" s="4" t="s">
        <v>17</v>
      </c>
      <c r="K2" s="1" t="s">
        <v>145</v>
      </c>
      <c r="L2" s="4" t="s">
        <v>16</v>
      </c>
      <c r="M2" s="4" t="s">
        <v>96</v>
      </c>
      <c r="N2" s="4" t="s">
        <v>22</v>
      </c>
      <c r="O2" s="4" t="s">
        <v>24</v>
      </c>
      <c r="P2" s="4" t="s">
        <v>26</v>
      </c>
      <c r="Q2" s="1" t="s">
        <v>28</v>
      </c>
      <c r="R2" s="1" t="s">
        <v>146</v>
      </c>
    </row>
  </sheetData>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
  <sheetViews>
    <sheetView workbookViewId="0">
      <selection activeCell="K29" sqref="K29:K30"/>
    </sheetView>
  </sheetViews>
  <sheetFormatPr defaultRowHeight="15" x14ac:dyDescent="0.25"/>
  <cols>
    <col min="1" max="1" width="25.5703125" bestFit="1" customWidth="1"/>
    <col min="2" max="3" width="13.28515625" bestFit="1" customWidth="1"/>
    <col min="4" max="4" width="14.42578125" bestFit="1" customWidth="1"/>
    <col min="5" max="5" width="9.7109375" bestFit="1" customWidth="1"/>
    <col min="6" max="6" width="10.140625" bestFit="1" customWidth="1"/>
    <col min="7" max="7" width="15.5703125" bestFit="1" customWidth="1"/>
    <col min="8" max="8" width="13.7109375" bestFit="1" customWidth="1"/>
    <col min="9" max="9" width="14.85546875" bestFit="1" customWidth="1"/>
    <col min="10" max="10" width="21.7109375" bestFit="1" customWidth="1"/>
    <col min="11" max="12" width="11.140625" bestFit="1" customWidth="1"/>
    <col min="13" max="13" width="19.140625" bestFit="1" customWidth="1"/>
    <col min="14" max="14" width="22.28515625" bestFit="1" customWidth="1"/>
    <col min="15" max="15" width="12.42578125" bestFit="1" customWidth="1"/>
    <col min="16" max="16" width="13.140625" bestFit="1" customWidth="1"/>
  </cols>
  <sheetData>
    <row r="1" spans="1:20" x14ac:dyDescent="0.25">
      <c r="A1" s="2" t="s">
        <v>115</v>
      </c>
      <c r="B1" s="3" t="s">
        <v>0</v>
      </c>
      <c r="C1" s="3" t="s">
        <v>1</v>
      </c>
      <c r="D1" s="3" t="s">
        <v>54</v>
      </c>
      <c r="E1" s="3" t="s">
        <v>97</v>
      </c>
      <c r="F1" s="3" t="s">
        <v>101</v>
      </c>
      <c r="G1" s="3" t="s">
        <v>34</v>
      </c>
      <c r="H1" s="3" t="s">
        <v>48</v>
      </c>
      <c r="I1" s="3" t="s">
        <v>7</v>
      </c>
      <c r="J1" s="3" t="s">
        <v>49</v>
      </c>
      <c r="K1" s="3" t="s">
        <v>98</v>
      </c>
      <c r="L1" s="3" t="s">
        <v>52</v>
      </c>
      <c r="M1" s="3" t="s">
        <v>37</v>
      </c>
      <c r="N1" s="3" t="s">
        <v>39</v>
      </c>
      <c r="O1" s="3" t="s">
        <v>100</v>
      </c>
      <c r="P1" s="3" t="s">
        <v>42</v>
      </c>
      <c r="Q1" s="3" t="s">
        <v>81</v>
      </c>
      <c r="R1" s="3" t="s">
        <v>57</v>
      </c>
      <c r="S1" s="3" t="s">
        <v>59</v>
      </c>
      <c r="T1" s="3" t="s">
        <v>11</v>
      </c>
    </row>
    <row r="2" spans="1:20" x14ac:dyDescent="0.25">
      <c r="A2" s="2" t="s">
        <v>115</v>
      </c>
      <c r="B2" s="1" t="s">
        <v>146</v>
      </c>
      <c r="C2" s="1" t="s">
        <v>2</v>
      </c>
      <c r="D2" s="5" t="s">
        <v>55</v>
      </c>
      <c r="E2" s="1" t="s">
        <v>61</v>
      </c>
      <c r="F2" s="1" t="s">
        <v>61</v>
      </c>
      <c r="G2" s="5" t="s">
        <v>142</v>
      </c>
      <c r="H2" s="1" t="s">
        <v>143</v>
      </c>
      <c r="I2" s="1" t="s">
        <v>144</v>
      </c>
      <c r="J2" s="1" t="s">
        <v>50</v>
      </c>
      <c r="K2" s="1" t="s">
        <v>61</v>
      </c>
      <c r="L2" s="1" t="s">
        <v>53</v>
      </c>
      <c r="M2" s="1" t="s">
        <v>38</v>
      </c>
      <c r="N2" s="1" t="s">
        <v>40</v>
      </c>
      <c r="O2" s="1" t="s">
        <v>15</v>
      </c>
      <c r="P2" s="1" t="s">
        <v>44</v>
      </c>
      <c r="Q2" s="1" t="s">
        <v>103</v>
      </c>
      <c r="R2" s="5" t="s">
        <v>58</v>
      </c>
      <c r="S2" s="5" t="s">
        <v>60</v>
      </c>
      <c r="T2" s="1" t="s">
        <v>118</v>
      </c>
    </row>
  </sheetData>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opLeftCell="N1" workbookViewId="0">
      <selection activeCell="R3" sqref="R3"/>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114</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114</v>
      </c>
      <c r="B2" s="1" t="s">
        <v>4</v>
      </c>
      <c r="C2" s="1" t="s">
        <v>19</v>
      </c>
      <c r="D2" s="1" t="s">
        <v>32</v>
      </c>
      <c r="E2" s="1" t="s">
        <v>122</v>
      </c>
      <c r="F2" s="1" t="s">
        <v>20</v>
      </c>
      <c r="G2" s="1" t="str">
        <f>TEXT(12345678900000+_xlfn.NUMBERVALUE(R2)+1,"#")</f>
        <v>12346184570258</v>
      </c>
      <c r="H2" s="4" t="s">
        <v>16</v>
      </c>
      <c r="I2" s="4" t="s">
        <v>29</v>
      </c>
      <c r="J2" s="4" t="s">
        <v>17</v>
      </c>
      <c r="K2" s="1" t="s">
        <v>212</v>
      </c>
      <c r="L2" s="4" t="s">
        <v>16</v>
      </c>
      <c r="M2" s="4" t="s">
        <v>96</v>
      </c>
      <c r="N2" s="4" t="s">
        <v>22</v>
      </c>
      <c r="O2" s="4" t="s">
        <v>24</v>
      </c>
      <c r="P2" s="4" t="s">
        <v>26</v>
      </c>
      <c r="Q2" s="1" t="s">
        <v>28</v>
      </c>
      <c r="R2" s="1" t="s">
        <v>219</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
  <sheetViews>
    <sheetView topLeftCell="I1" workbookViewId="0">
      <selection activeCell="J2" sqref="J2"/>
    </sheetView>
  </sheetViews>
  <sheetFormatPr defaultRowHeight="15" x14ac:dyDescent="0.25"/>
  <cols>
    <col min="1" max="1" width="25.5703125" bestFit="1" customWidth="1"/>
    <col min="2" max="3" width="13.28515625" bestFit="1" customWidth="1"/>
    <col min="4" max="4" width="14.42578125" bestFit="1" customWidth="1"/>
    <col min="5" max="5" width="10.7109375" bestFit="1" customWidth="1"/>
    <col min="6" max="6" width="11" bestFit="1" customWidth="1"/>
    <col min="7" max="7" width="15.5703125" bestFit="1" customWidth="1"/>
    <col min="8" max="8" width="13.7109375" bestFit="1" customWidth="1"/>
    <col min="9" max="9" width="14.85546875" bestFit="1" customWidth="1"/>
    <col min="10" max="10" width="21.7109375" bestFit="1" customWidth="1"/>
    <col min="11" max="11" width="12" bestFit="1" customWidth="1"/>
    <col min="12" max="12" width="11.140625" bestFit="1" customWidth="1"/>
    <col min="14" max="16" width="10.42578125" bestFit="1" customWidth="1"/>
  </cols>
  <sheetData>
    <row r="1" spans="1:16" x14ac:dyDescent="0.25">
      <c r="A1" s="2" t="s">
        <v>115</v>
      </c>
      <c r="B1" s="3" t="s">
        <v>0</v>
      </c>
      <c r="C1" s="3" t="s">
        <v>1</v>
      </c>
      <c r="D1" s="3" t="s">
        <v>54</v>
      </c>
      <c r="E1" s="3" t="s">
        <v>214</v>
      </c>
      <c r="F1" s="3" t="s">
        <v>101</v>
      </c>
      <c r="G1" s="3" t="s">
        <v>34</v>
      </c>
      <c r="H1" s="3" t="s">
        <v>48</v>
      </c>
      <c r="I1" s="3" t="s">
        <v>7</v>
      </c>
      <c r="J1" s="3" t="s">
        <v>49</v>
      </c>
      <c r="K1" s="3" t="s">
        <v>98</v>
      </c>
      <c r="L1" s="3" t="s">
        <v>52</v>
      </c>
      <c r="M1" s="2" t="s">
        <v>215</v>
      </c>
      <c r="N1" s="2" t="s">
        <v>216</v>
      </c>
      <c r="O1" s="2" t="s">
        <v>217</v>
      </c>
      <c r="P1" s="2" t="s">
        <v>218</v>
      </c>
    </row>
    <row r="2" spans="1:16" x14ac:dyDescent="0.25">
      <c r="A2" s="2" t="s">
        <v>115</v>
      </c>
      <c r="B2" s="1" t="str">
        <f>TC_VAL_257_Fordring!R2</f>
        <v>0505670257</v>
      </c>
      <c r="C2" s="1" t="s">
        <v>2</v>
      </c>
      <c r="D2" s="5" t="s">
        <v>55</v>
      </c>
      <c r="E2" s="1" t="s">
        <v>213</v>
      </c>
      <c r="F2" s="1" t="s">
        <v>199</v>
      </c>
      <c r="G2" s="5" t="s">
        <v>56</v>
      </c>
      <c r="H2" s="1" t="s">
        <v>99</v>
      </c>
      <c r="I2" s="1" t="str">
        <f>TC_VAL_257_Fordring!G2</f>
        <v>12346184570258</v>
      </c>
      <c r="J2" s="1" t="s">
        <v>50</v>
      </c>
      <c r="K2" s="1" t="s">
        <v>213</v>
      </c>
      <c r="L2" s="1" t="s">
        <v>53</v>
      </c>
      <c r="M2" s="1" t="str">
        <f ca="1">TEXT(TODAY(),"dd-mm-åååå")</f>
        <v>26-05-2017</v>
      </c>
      <c r="N2" s="7" t="str">
        <f ca="1">TEXT(DATEVALUE(M2)-1,"dd-mm-åååå")</f>
        <v>25-05-2017</v>
      </c>
      <c r="O2" s="7" t="str">
        <f ca="1">TEXT(TODAY(),"DD-MM-ÅÅÅÅ")</f>
        <v>26-05-2017</v>
      </c>
      <c r="P2" s="7" t="str">
        <f ca="1">TEXT(DATEVALUE(O2)+30*6,"DD-MM-ÅÅÅÅ")</f>
        <v>22-11-2017</v>
      </c>
    </row>
  </sheetData>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J8"/>
  <sheetViews>
    <sheetView topLeftCell="L1" workbookViewId="0">
      <selection activeCell="R3" sqref="R3"/>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 min="19" max="19" width="15.140625" bestFit="1" customWidth="1"/>
    <col min="46" max="46" width="28.5703125" bestFit="1" customWidth="1"/>
    <col min="47" max="47" width="23.28515625" customWidth="1"/>
  </cols>
  <sheetData>
    <row r="1" spans="1:62" x14ac:dyDescent="0.25">
      <c r="A1" s="3" t="s">
        <v>220</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c r="S1" s="1" t="s">
        <v>188</v>
      </c>
      <c r="T1" s="1" t="s">
        <v>187</v>
      </c>
      <c r="U1" s="1" t="s">
        <v>186</v>
      </c>
      <c r="V1" s="1" t="s">
        <v>185</v>
      </c>
      <c r="W1" s="1" t="s">
        <v>189</v>
      </c>
      <c r="X1" s="1" t="s">
        <v>190</v>
      </c>
      <c r="Y1" s="1" t="s">
        <v>194</v>
      </c>
      <c r="Z1" s="1" t="s">
        <v>191</v>
      </c>
      <c r="AA1" s="1" t="s">
        <v>184</v>
      </c>
      <c r="AB1" s="1" t="s">
        <v>183</v>
      </c>
      <c r="AC1" s="1" t="s">
        <v>182</v>
      </c>
      <c r="AD1" s="1" t="s">
        <v>181</v>
      </c>
      <c r="AE1" s="1" t="s">
        <v>180</v>
      </c>
      <c r="AF1" s="1" t="s">
        <v>179</v>
      </c>
      <c r="AG1" s="1" t="s">
        <v>178</v>
      </c>
      <c r="AH1" s="1" t="s">
        <v>177</v>
      </c>
      <c r="AI1" s="1" t="s">
        <v>176</v>
      </c>
      <c r="AJ1" s="1" t="s">
        <v>175</v>
      </c>
      <c r="AK1" s="1" t="s">
        <v>174</v>
      </c>
      <c r="AL1" s="1" t="s">
        <v>195</v>
      </c>
      <c r="AM1" s="1" t="s">
        <v>173</v>
      </c>
      <c r="AN1" s="1" t="s">
        <v>196</v>
      </c>
      <c r="AO1" s="1" t="s">
        <v>197</v>
      </c>
      <c r="AP1" s="1" t="s">
        <v>192</v>
      </c>
      <c r="AQ1" s="1" t="s">
        <v>198</v>
      </c>
      <c r="AR1" s="1" t="s">
        <v>193</v>
      </c>
      <c r="AS1" s="1" t="s">
        <v>172</v>
      </c>
      <c r="AT1" t="s">
        <v>222</v>
      </c>
      <c r="AU1" s="3" t="s">
        <v>0</v>
      </c>
      <c r="AV1" s="3" t="s">
        <v>1</v>
      </c>
      <c r="AW1" s="3" t="s">
        <v>54</v>
      </c>
      <c r="AX1" s="3" t="s">
        <v>97</v>
      </c>
      <c r="AY1" s="3" t="s">
        <v>101</v>
      </c>
      <c r="AZ1" s="3" t="s">
        <v>34</v>
      </c>
      <c r="BA1" s="3" t="s">
        <v>48</v>
      </c>
      <c r="BB1" s="3" t="s">
        <v>7</v>
      </c>
      <c r="BC1" s="3" t="s">
        <v>49</v>
      </c>
      <c r="BD1" s="3" t="s">
        <v>98</v>
      </c>
      <c r="BE1" s="3" t="s">
        <v>52</v>
      </c>
      <c r="BF1" s="3" t="s">
        <v>37</v>
      </c>
      <c r="BG1" s="3" t="s">
        <v>39</v>
      </c>
      <c r="BH1" s="3" t="s">
        <v>100</v>
      </c>
      <c r="BI1" s="3" t="s">
        <v>42</v>
      </c>
      <c r="BJ1" s="3" t="s">
        <v>81</v>
      </c>
    </row>
    <row r="2" spans="1:62" x14ac:dyDescent="0.25">
      <c r="A2" s="3" t="s">
        <v>220</v>
      </c>
      <c r="B2" s="1" t="s">
        <v>4</v>
      </c>
      <c r="C2" s="1" t="s">
        <v>19</v>
      </c>
      <c r="D2" s="1" t="s">
        <v>32</v>
      </c>
      <c r="E2" s="1" t="s">
        <v>122</v>
      </c>
      <c r="F2" s="1" t="s">
        <v>20</v>
      </c>
      <c r="G2" s="1" t="str">
        <f>TEXT(G3-1,"#")</f>
        <v>12346184744911</v>
      </c>
      <c r="H2" s="4" t="s">
        <v>16</v>
      </c>
      <c r="I2" s="4" t="s">
        <v>29</v>
      </c>
      <c r="J2" s="4" t="s">
        <v>17</v>
      </c>
      <c r="K2" s="1" t="s">
        <v>212</v>
      </c>
      <c r="L2" s="4" t="s">
        <v>16</v>
      </c>
      <c r="M2" s="4" t="s">
        <v>96</v>
      </c>
      <c r="N2" s="4" t="s">
        <v>22</v>
      </c>
      <c r="O2" s="4" t="s">
        <v>24</v>
      </c>
      <c r="P2" s="4" t="s">
        <v>26</v>
      </c>
      <c r="Q2" s="1" t="s">
        <v>28</v>
      </c>
      <c r="R2" s="1" t="str">
        <f>R3</f>
        <v>0505779479</v>
      </c>
      <c r="AT2" s="1" t="s">
        <v>201</v>
      </c>
      <c r="AU2" s="1" t="str">
        <f>R3</f>
        <v>0505779479</v>
      </c>
      <c r="AV2" s="1" t="s">
        <v>2</v>
      </c>
      <c r="AW2" s="5" t="s">
        <v>55</v>
      </c>
      <c r="AX2" s="1" t="s">
        <v>224</v>
      </c>
      <c r="AY2" s="1" t="s">
        <v>224</v>
      </c>
      <c r="AZ2" s="5" t="s">
        <v>142</v>
      </c>
      <c r="BA2" s="1" t="s">
        <v>143</v>
      </c>
      <c r="BB2" s="1" t="str">
        <f>G2</f>
        <v>12346184744911</v>
      </c>
      <c r="BC2" s="1" t="s">
        <v>50</v>
      </c>
      <c r="BD2" s="1" t="s">
        <v>224</v>
      </c>
      <c r="BE2" s="1" t="s">
        <v>53</v>
      </c>
      <c r="BF2" s="1" t="s">
        <v>38</v>
      </c>
      <c r="BG2" s="1" t="s">
        <v>40</v>
      </c>
      <c r="BH2" s="1" t="s">
        <v>224</v>
      </c>
      <c r="BI2" s="1" t="s">
        <v>44</v>
      </c>
      <c r="BJ2" s="1" t="s">
        <v>103</v>
      </c>
    </row>
    <row r="3" spans="1:62" x14ac:dyDescent="0.25">
      <c r="A3" s="3" t="s">
        <v>220</v>
      </c>
      <c r="B3" s="1" t="s">
        <v>4</v>
      </c>
      <c r="C3" s="1" t="s">
        <v>19</v>
      </c>
      <c r="D3" s="1" t="s">
        <v>32</v>
      </c>
      <c r="E3" s="1" t="s">
        <v>122</v>
      </c>
      <c r="F3" s="1" t="s">
        <v>20</v>
      </c>
      <c r="G3" s="1" t="str">
        <f>TEXT(12345678900000+_xlfn.NUMBERVALUE(R3)+65433,"#")</f>
        <v>12346184744912</v>
      </c>
      <c r="H3" s="4" t="s">
        <v>16</v>
      </c>
      <c r="I3" s="4" t="s">
        <v>29</v>
      </c>
      <c r="J3" s="4" t="s">
        <v>17</v>
      </c>
      <c r="K3" s="1" t="s">
        <v>221</v>
      </c>
      <c r="L3" s="4" t="s">
        <v>16</v>
      </c>
      <c r="M3" s="4" t="s">
        <v>96</v>
      </c>
      <c r="N3" s="4" t="s">
        <v>22</v>
      </c>
      <c r="O3" s="4" t="s">
        <v>24</v>
      </c>
      <c r="P3" s="4" t="s">
        <v>26</v>
      </c>
      <c r="Q3" s="1" t="s">
        <v>28</v>
      </c>
      <c r="R3" s="8" t="str">
        <f>CPR!E11</f>
        <v>0505779479</v>
      </c>
      <c r="AT3" s="1" t="s">
        <v>223</v>
      </c>
    </row>
    <row r="4" spans="1:62" x14ac:dyDescent="0.25">
      <c r="A4" s="3" t="s">
        <v>220</v>
      </c>
      <c r="B4" s="1" t="s">
        <v>4</v>
      </c>
      <c r="C4" s="1" t="s">
        <v>19</v>
      </c>
      <c r="D4" s="1" t="s">
        <v>32</v>
      </c>
      <c r="E4" s="1" t="s">
        <v>122</v>
      </c>
      <c r="F4" s="1" t="s">
        <v>20</v>
      </c>
      <c r="G4" s="1" t="str">
        <f>TEXT(G3+1,"#")</f>
        <v>12346184744913</v>
      </c>
      <c r="H4" s="4" t="s">
        <v>16</v>
      </c>
      <c r="I4" s="4" t="s">
        <v>29</v>
      </c>
      <c r="J4" s="4" t="s">
        <v>17</v>
      </c>
      <c r="K4" s="1" t="s">
        <v>221</v>
      </c>
      <c r="L4" s="4" t="s">
        <v>16</v>
      </c>
      <c r="M4" s="4" t="s">
        <v>96</v>
      </c>
      <c r="N4" s="4" t="s">
        <v>22</v>
      </c>
      <c r="O4" s="4" t="s">
        <v>24</v>
      </c>
      <c r="P4" s="4" t="s">
        <v>26</v>
      </c>
      <c r="Q4" s="1" t="s">
        <v>28</v>
      </c>
      <c r="R4" s="1" t="str">
        <f>$R$3</f>
        <v>0505779479</v>
      </c>
      <c r="AT4" t="str">
        <f>$AT$3</f>
        <v>false</v>
      </c>
    </row>
    <row r="5" spans="1:62" x14ac:dyDescent="0.25">
      <c r="A5" s="2" t="s">
        <v>202</v>
      </c>
      <c r="B5" s="1" t="s">
        <v>4</v>
      </c>
      <c r="C5" s="1" t="s">
        <v>19</v>
      </c>
      <c r="D5" s="1" t="s">
        <v>32</v>
      </c>
      <c r="E5" s="1" t="s">
        <v>122</v>
      </c>
      <c r="F5" s="6" t="s">
        <v>204</v>
      </c>
      <c r="G5" s="1" t="str">
        <f t="shared" ref="G5:G8" si="0">TEXT(G4+1,"#")</f>
        <v>12346184744914</v>
      </c>
      <c r="H5" s="4" t="s">
        <v>206</v>
      </c>
      <c r="I5" s="4" t="s">
        <v>206</v>
      </c>
      <c r="J5" s="4" t="s">
        <v>17</v>
      </c>
      <c r="K5" s="1" t="s">
        <v>205</v>
      </c>
      <c r="L5" s="4" t="s">
        <v>16</v>
      </c>
      <c r="M5" s="4" t="s">
        <v>16</v>
      </c>
      <c r="N5" s="4" t="s">
        <v>22</v>
      </c>
      <c r="O5" s="4" t="s">
        <v>24</v>
      </c>
      <c r="P5" s="4" t="s">
        <v>26</v>
      </c>
      <c r="Q5" s="1" t="s">
        <v>33</v>
      </c>
      <c r="R5" s="1" t="str">
        <f>$R$3</f>
        <v>0505779479</v>
      </c>
      <c r="S5" s="1" t="str">
        <f>G3</f>
        <v>12346184744912</v>
      </c>
      <c r="T5" s="1" t="s">
        <v>199</v>
      </c>
      <c r="U5" s="1" t="s">
        <v>199</v>
      </c>
      <c r="V5" s="1" t="s">
        <v>199</v>
      </c>
      <c r="W5" s="1" t="s">
        <v>199</v>
      </c>
      <c r="X5" s="1" t="s">
        <v>199</v>
      </c>
      <c r="Y5" s="1" t="s">
        <v>199</v>
      </c>
      <c r="Z5" s="1" t="s">
        <v>199</v>
      </c>
      <c r="AA5" s="1" t="s">
        <v>199</v>
      </c>
      <c r="AB5" s="1" t="s">
        <v>199</v>
      </c>
      <c r="AC5" s="1" t="s">
        <v>199</v>
      </c>
      <c r="AD5" s="1" t="s">
        <v>199</v>
      </c>
      <c r="AE5" s="1" t="s">
        <v>199</v>
      </c>
      <c r="AF5" s="1" t="s">
        <v>199</v>
      </c>
      <c r="AG5" s="1" t="s">
        <v>199</v>
      </c>
      <c r="AH5" s="1" t="s">
        <v>199</v>
      </c>
      <c r="AI5" s="1" t="s">
        <v>199</v>
      </c>
      <c r="AJ5" s="1" t="s">
        <v>199</v>
      </c>
      <c r="AK5" s="1" t="s">
        <v>199</v>
      </c>
      <c r="AL5" s="1" t="s">
        <v>199</v>
      </c>
      <c r="AM5" s="1" t="s">
        <v>199</v>
      </c>
      <c r="AN5" s="1" t="s">
        <v>199</v>
      </c>
      <c r="AO5" s="1" t="s">
        <v>199</v>
      </c>
      <c r="AP5" s="1" t="s">
        <v>199</v>
      </c>
      <c r="AQ5" s="1" t="s">
        <v>199</v>
      </c>
      <c r="AR5" s="1" t="s">
        <v>199</v>
      </c>
      <c r="AS5" s="1" t="s">
        <v>199</v>
      </c>
      <c r="AT5" t="str">
        <f>$AT$3</f>
        <v>false</v>
      </c>
    </row>
    <row r="6" spans="1:62" x14ac:dyDescent="0.25">
      <c r="A6" s="2" t="s">
        <v>202</v>
      </c>
      <c r="B6" s="1" t="s">
        <v>4</v>
      </c>
      <c r="C6" s="1" t="s">
        <v>19</v>
      </c>
      <c r="D6" s="1" t="s">
        <v>32</v>
      </c>
      <c r="E6" s="1" t="s">
        <v>122</v>
      </c>
      <c r="F6" s="6" t="s">
        <v>203</v>
      </c>
      <c r="G6" s="1" t="str">
        <f t="shared" si="0"/>
        <v>12346184744915</v>
      </c>
      <c r="H6" s="4" t="s">
        <v>206</v>
      </c>
      <c r="I6" s="4" t="s">
        <v>206</v>
      </c>
      <c r="J6" s="4" t="s">
        <v>17</v>
      </c>
      <c r="K6" s="1" t="s">
        <v>118</v>
      </c>
      <c r="L6" s="4" t="s">
        <v>16</v>
      </c>
      <c r="M6" s="4" t="s">
        <v>16</v>
      </c>
      <c r="N6" s="4" t="s">
        <v>22</v>
      </c>
      <c r="O6" s="4" t="s">
        <v>24</v>
      </c>
      <c r="P6" s="4" t="s">
        <v>26</v>
      </c>
      <c r="Q6" s="1" t="s">
        <v>33</v>
      </c>
      <c r="R6" s="1" t="str">
        <f>$R$3</f>
        <v>0505779479</v>
      </c>
      <c r="S6" s="1" t="str">
        <f>G3</f>
        <v>12346184744912</v>
      </c>
      <c r="T6" s="1" t="s">
        <v>199</v>
      </c>
      <c r="U6" s="1" t="s">
        <v>199</v>
      </c>
      <c r="V6" s="1" t="s">
        <v>199</v>
      </c>
      <c r="W6" s="1" t="s">
        <v>199</v>
      </c>
      <c r="X6" s="1" t="s">
        <v>199</v>
      </c>
      <c r="Y6" s="1" t="s">
        <v>199</v>
      </c>
      <c r="Z6" s="1" t="s">
        <v>199</v>
      </c>
      <c r="AA6" s="1" t="s">
        <v>199</v>
      </c>
      <c r="AB6" s="1" t="s">
        <v>199</v>
      </c>
      <c r="AC6" s="1" t="s">
        <v>199</v>
      </c>
      <c r="AD6" s="1" t="s">
        <v>199</v>
      </c>
      <c r="AE6" s="1" t="s">
        <v>199</v>
      </c>
      <c r="AF6" s="1" t="s">
        <v>199</v>
      </c>
      <c r="AG6" s="1" t="s">
        <v>199</v>
      </c>
      <c r="AH6" s="1" t="s">
        <v>199</v>
      </c>
      <c r="AI6" s="1" t="s">
        <v>199</v>
      </c>
      <c r="AJ6" s="1" t="s">
        <v>199</v>
      </c>
      <c r="AK6" s="1" t="s">
        <v>199</v>
      </c>
      <c r="AL6" s="1" t="s">
        <v>199</v>
      </c>
      <c r="AM6" s="1" t="s">
        <v>199</v>
      </c>
      <c r="AN6" s="1" t="s">
        <v>199</v>
      </c>
      <c r="AO6" s="1" t="s">
        <v>199</v>
      </c>
      <c r="AP6" s="1" t="s">
        <v>199</v>
      </c>
      <c r="AQ6" s="1" t="s">
        <v>199</v>
      </c>
      <c r="AR6" s="1" t="s">
        <v>199</v>
      </c>
      <c r="AS6" s="1" t="s">
        <v>199</v>
      </c>
      <c r="AT6" t="str">
        <f>$AT$3</f>
        <v>false</v>
      </c>
    </row>
    <row r="7" spans="1:62" x14ac:dyDescent="0.25">
      <c r="A7" s="2" t="s">
        <v>202</v>
      </c>
      <c r="B7" s="1" t="s">
        <v>4</v>
      </c>
      <c r="C7" s="1" t="s">
        <v>19</v>
      </c>
      <c r="D7" s="1" t="s">
        <v>32</v>
      </c>
      <c r="E7" s="1" t="s">
        <v>122</v>
      </c>
      <c r="F7" s="6" t="s">
        <v>204</v>
      </c>
      <c r="G7" s="1" t="str">
        <f t="shared" si="0"/>
        <v>12346184744916</v>
      </c>
      <c r="H7" s="4" t="s">
        <v>206</v>
      </c>
      <c r="I7" s="4" t="s">
        <v>206</v>
      </c>
      <c r="J7" s="4" t="s">
        <v>17</v>
      </c>
      <c r="K7" s="1" t="s">
        <v>205</v>
      </c>
      <c r="L7" s="4" t="s">
        <v>16</v>
      </c>
      <c r="M7" s="4" t="s">
        <v>16</v>
      </c>
      <c r="N7" s="4" t="s">
        <v>22</v>
      </c>
      <c r="O7" s="4" t="s">
        <v>24</v>
      </c>
      <c r="P7" s="4" t="s">
        <v>26</v>
      </c>
      <c r="Q7" s="1" t="s">
        <v>33</v>
      </c>
      <c r="R7" s="1" t="str">
        <f>$R$3</f>
        <v>0505779479</v>
      </c>
      <c r="S7" s="1" t="str">
        <f>G4</f>
        <v>12346184744913</v>
      </c>
      <c r="T7" s="1" t="s">
        <v>199</v>
      </c>
      <c r="U7" s="1" t="s">
        <v>199</v>
      </c>
      <c r="V7" s="1" t="s">
        <v>199</v>
      </c>
      <c r="W7" s="1" t="s">
        <v>199</v>
      </c>
      <c r="X7" s="1" t="s">
        <v>199</v>
      </c>
      <c r="Y7" s="1" t="s">
        <v>199</v>
      </c>
      <c r="Z7" s="1" t="s">
        <v>199</v>
      </c>
      <c r="AA7" s="1" t="s">
        <v>199</v>
      </c>
      <c r="AB7" s="1" t="s">
        <v>199</v>
      </c>
      <c r="AC7" s="1" t="s">
        <v>199</v>
      </c>
      <c r="AD7" s="1" t="s">
        <v>199</v>
      </c>
      <c r="AE7" s="1" t="s">
        <v>199</v>
      </c>
      <c r="AF7" s="1" t="s">
        <v>199</v>
      </c>
      <c r="AG7" s="1" t="s">
        <v>199</v>
      </c>
      <c r="AH7" s="1" t="s">
        <v>199</v>
      </c>
      <c r="AI7" s="1" t="s">
        <v>199</v>
      </c>
      <c r="AJ7" s="1" t="s">
        <v>199</v>
      </c>
      <c r="AK7" s="1" t="s">
        <v>199</v>
      </c>
      <c r="AL7" s="1" t="s">
        <v>199</v>
      </c>
      <c r="AM7" s="1" t="s">
        <v>199</v>
      </c>
      <c r="AN7" s="1" t="s">
        <v>199</v>
      </c>
      <c r="AO7" s="1" t="s">
        <v>199</v>
      </c>
      <c r="AP7" s="1" t="s">
        <v>199</v>
      </c>
      <c r="AQ7" s="1" t="s">
        <v>199</v>
      </c>
      <c r="AR7" s="1" t="s">
        <v>199</v>
      </c>
      <c r="AS7" s="1" t="s">
        <v>199</v>
      </c>
      <c r="AT7" t="str">
        <f>$AT$3</f>
        <v>false</v>
      </c>
    </row>
    <row r="8" spans="1:62" x14ac:dyDescent="0.25">
      <c r="A8" s="2" t="s">
        <v>202</v>
      </c>
      <c r="B8" s="1" t="s">
        <v>4</v>
      </c>
      <c r="C8" s="1" t="s">
        <v>19</v>
      </c>
      <c r="D8" s="1" t="s">
        <v>32</v>
      </c>
      <c r="E8" s="1" t="s">
        <v>122</v>
      </c>
      <c r="F8" s="6" t="s">
        <v>203</v>
      </c>
      <c r="G8" s="1" t="str">
        <f t="shared" si="0"/>
        <v>12346184744917</v>
      </c>
      <c r="H8" s="4" t="s">
        <v>206</v>
      </c>
      <c r="I8" s="4" t="s">
        <v>206</v>
      </c>
      <c r="J8" s="4" t="s">
        <v>17</v>
      </c>
      <c r="K8" s="1" t="s">
        <v>118</v>
      </c>
      <c r="L8" s="4" t="s">
        <v>16</v>
      </c>
      <c r="M8" s="4" t="s">
        <v>16</v>
      </c>
      <c r="N8" s="4" t="s">
        <v>22</v>
      </c>
      <c r="O8" s="4" t="s">
        <v>24</v>
      </c>
      <c r="P8" s="4" t="s">
        <v>26</v>
      </c>
      <c r="Q8" s="1" t="s">
        <v>33</v>
      </c>
      <c r="R8" s="1" t="str">
        <f>$R$3</f>
        <v>0505779479</v>
      </c>
      <c r="S8" s="1" t="str">
        <f>G4</f>
        <v>12346184744913</v>
      </c>
      <c r="T8" s="1" t="s">
        <v>199</v>
      </c>
      <c r="U8" s="1" t="s">
        <v>199</v>
      </c>
      <c r="V8" s="1" t="s">
        <v>199</v>
      </c>
      <c r="W8" s="1" t="s">
        <v>199</v>
      </c>
      <c r="X8" s="1" t="s">
        <v>199</v>
      </c>
      <c r="Y8" s="1" t="s">
        <v>199</v>
      </c>
      <c r="Z8" s="1" t="s">
        <v>199</v>
      </c>
      <c r="AA8" s="1" t="s">
        <v>199</v>
      </c>
      <c r="AB8" s="1" t="s">
        <v>199</v>
      </c>
      <c r="AC8" s="1" t="s">
        <v>199</v>
      </c>
      <c r="AD8" s="1" t="s">
        <v>199</v>
      </c>
      <c r="AE8" s="1" t="s">
        <v>199</v>
      </c>
      <c r="AF8" s="1" t="s">
        <v>199</v>
      </c>
      <c r="AG8" s="1" t="s">
        <v>199</v>
      </c>
      <c r="AH8" s="1" t="s">
        <v>199</v>
      </c>
      <c r="AI8" s="1" t="s">
        <v>199</v>
      </c>
      <c r="AJ8" s="1" t="s">
        <v>199</v>
      </c>
      <c r="AK8" s="1" t="s">
        <v>199</v>
      </c>
      <c r="AL8" s="1" t="s">
        <v>199</v>
      </c>
      <c r="AM8" s="1" t="s">
        <v>199</v>
      </c>
      <c r="AN8" s="1" t="s">
        <v>199</v>
      </c>
      <c r="AO8" s="1" t="s">
        <v>199</v>
      </c>
      <c r="AP8" s="1" t="s">
        <v>199</v>
      </c>
      <c r="AQ8" s="1" t="s">
        <v>199</v>
      </c>
      <c r="AR8" s="1" t="s">
        <v>199</v>
      </c>
      <c r="AS8" s="1" t="s">
        <v>199</v>
      </c>
      <c r="AT8" t="str">
        <f>$AT$3</f>
        <v>false</v>
      </c>
    </row>
  </sheetData>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topLeftCell="B1" workbookViewId="0">
      <selection activeCell="H30" sqref="H30"/>
    </sheetView>
  </sheetViews>
  <sheetFormatPr defaultRowHeight="15" x14ac:dyDescent="0.25"/>
  <cols>
    <col min="1" max="1" width="25.5703125" bestFit="1" customWidth="1"/>
    <col min="2" max="3" width="13.28515625" bestFit="1" customWidth="1"/>
    <col min="4" max="4" width="13.28515625" customWidth="1"/>
  </cols>
  <sheetData>
    <row r="1" spans="1:11" x14ac:dyDescent="0.25">
      <c r="A1" s="2" t="s">
        <v>115</v>
      </c>
      <c r="B1" s="3" t="s">
        <v>0</v>
      </c>
      <c r="C1" s="3" t="s">
        <v>1</v>
      </c>
      <c r="D1" s="3" t="s">
        <v>227</v>
      </c>
      <c r="E1" t="s">
        <v>225</v>
      </c>
      <c r="F1" t="s">
        <v>226</v>
      </c>
      <c r="G1" s="2" t="s">
        <v>228</v>
      </c>
      <c r="H1" t="s">
        <v>229</v>
      </c>
      <c r="I1" t="s">
        <v>230</v>
      </c>
      <c r="J1" t="s">
        <v>231</v>
      </c>
      <c r="K1" t="s">
        <v>232</v>
      </c>
    </row>
    <row r="2" spans="1:11" x14ac:dyDescent="0.25">
      <c r="A2" s="2" t="s">
        <v>115</v>
      </c>
      <c r="B2" s="1" t="str">
        <f>TC_VAL_296_Fordring!R3</f>
        <v>0505779479</v>
      </c>
      <c r="C2" s="1" t="s">
        <v>2</v>
      </c>
      <c r="D2" s="1"/>
      <c r="E2" t="str">
        <f>TC_VAL_296_Fordring!G3</f>
        <v>12346184744912</v>
      </c>
      <c r="F2" t="str">
        <f>TC_VAL_296_Fordring!G4</f>
        <v>12346184744913</v>
      </c>
      <c r="G2" t="str">
        <f>TC_VAL_296_Fordring!G6</f>
        <v>12346184744915</v>
      </c>
      <c r="H2" t="str">
        <f>TC_VAL_296_Fordring!G5</f>
        <v>12346184744914</v>
      </c>
      <c r="I2" t="str">
        <f>TC_VAL_296_Fordring!G8</f>
        <v>12346184744917</v>
      </c>
      <c r="J2" t="str">
        <f>TC_VAL_296_Fordring!G7</f>
        <v>12346184744916</v>
      </c>
      <c r="K2" s="1" t="s">
        <v>233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2"/>
  <sheetViews>
    <sheetView topLeftCell="H1" workbookViewId="0">
      <selection activeCell="H2" sqref="H2"/>
    </sheetView>
  </sheetViews>
  <sheetFormatPr defaultRowHeight="15" x14ac:dyDescent="0.25"/>
  <cols>
    <col min="1" max="1" width="25.5703125" bestFit="1" customWidth="1"/>
    <col min="2" max="2" width="15.85546875" customWidth="1"/>
    <col min="3" max="3" width="12.28515625" bestFit="1" customWidth="1"/>
    <col min="4" max="4" width="12.28515625" customWidth="1"/>
    <col min="5" max="5" width="15.28515625" bestFit="1" customWidth="1"/>
    <col min="6" max="6" width="16.5703125" bestFit="1" customWidth="1"/>
    <col min="7" max="7" width="14.85546875" bestFit="1" customWidth="1"/>
    <col min="8" max="8" width="11.28515625" bestFit="1" customWidth="1"/>
    <col min="9" max="9" width="17.28515625" bestFit="1" customWidth="1"/>
    <col min="10" max="10" width="10.28515625" bestFit="1" customWidth="1"/>
    <col min="11" max="11" width="5.5703125" bestFit="1" customWidth="1"/>
    <col min="12" max="12" width="13.85546875" bestFit="1" customWidth="1"/>
    <col min="13" max="13" width="13.28515625" bestFit="1" customWidth="1"/>
    <col min="14" max="14" width="11.28515625" bestFit="1" customWidth="1"/>
    <col min="15" max="15" width="17.28515625" bestFit="1" customWidth="1"/>
    <col min="16" max="16" width="13.42578125" bestFit="1" customWidth="1"/>
    <col min="17" max="17" width="8.85546875" bestFit="1" customWidth="1"/>
    <col min="18" max="18" width="17.28515625" bestFit="1" customWidth="1"/>
    <col min="19" max="19" width="18" bestFit="1" customWidth="1"/>
    <col min="20" max="20" width="25.85546875" bestFit="1" customWidth="1"/>
  </cols>
  <sheetData>
    <row r="1" spans="1:46" x14ac:dyDescent="0.25">
      <c r="A1" s="2" t="s">
        <v>157</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c r="S1" s="1" t="s">
        <v>188</v>
      </c>
      <c r="T1" s="1" t="s">
        <v>187</v>
      </c>
      <c r="U1" s="1" t="s">
        <v>186</v>
      </c>
      <c r="V1" s="1" t="s">
        <v>185</v>
      </c>
      <c r="W1" s="1" t="s">
        <v>189</v>
      </c>
      <c r="X1" s="1" t="s">
        <v>190</v>
      </c>
      <c r="Y1" s="1" t="s">
        <v>194</v>
      </c>
      <c r="Z1" s="1" t="s">
        <v>191</v>
      </c>
      <c r="AA1" s="1" t="s">
        <v>184</v>
      </c>
      <c r="AB1" s="1" t="s">
        <v>183</v>
      </c>
      <c r="AC1" s="1" t="s">
        <v>182</v>
      </c>
      <c r="AD1" s="1" t="s">
        <v>181</v>
      </c>
      <c r="AE1" s="1" t="s">
        <v>180</v>
      </c>
      <c r="AF1" s="1" t="s">
        <v>179</v>
      </c>
      <c r="AG1" s="1" t="s">
        <v>178</v>
      </c>
      <c r="AH1" s="1" t="s">
        <v>177</v>
      </c>
      <c r="AI1" s="1" t="s">
        <v>176</v>
      </c>
      <c r="AJ1" s="1" t="s">
        <v>175</v>
      </c>
      <c r="AK1" s="1" t="s">
        <v>174</v>
      </c>
      <c r="AL1" s="1" t="s">
        <v>195</v>
      </c>
      <c r="AM1" s="1" t="s">
        <v>173</v>
      </c>
      <c r="AN1" s="1" t="s">
        <v>196</v>
      </c>
      <c r="AO1" s="1" t="s">
        <v>197</v>
      </c>
      <c r="AP1" s="1" t="s">
        <v>192</v>
      </c>
      <c r="AQ1" s="1" t="s">
        <v>198</v>
      </c>
      <c r="AR1" s="1" t="s">
        <v>193</v>
      </c>
      <c r="AS1" s="1" t="s">
        <v>172</v>
      </c>
    </row>
    <row r="2" spans="1:46" x14ac:dyDescent="0.25">
      <c r="A2" s="2" t="s">
        <v>157</v>
      </c>
      <c r="B2" s="1" t="s">
        <v>4</v>
      </c>
      <c r="C2" s="1" t="s">
        <v>19</v>
      </c>
      <c r="D2" s="1" t="s">
        <v>32</v>
      </c>
      <c r="E2" s="1" t="s">
        <v>122</v>
      </c>
      <c r="F2" s="1" t="s">
        <v>20</v>
      </c>
      <c r="G2" s="1" t="s">
        <v>169</v>
      </c>
      <c r="H2" s="4" t="s">
        <v>16</v>
      </c>
      <c r="I2" s="4" t="s">
        <v>170</v>
      </c>
      <c r="J2" s="4" t="s">
        <v>17</v>
      </c>
      <c r="K2" s="1" t="s">
        <v>168</v>
      </c>
      <c r="L2" s="4" t="s">
        <v>16</v>
      </c>
      <c r="M2" s="4" t="s">
        <v>16</v>
      </c>
      <c r="N2" s="4" t="s">
        <v>22</v>
      </c>
      <c r="O2" s="4" t="s">
        <v>24</v>
      </c>
      <c r="P2" s="4" t="s">
        <v>26</v>
      </c>
      <c r="Q2" s="1" t="s">
        <v>33</v>
      </c>
      <c r="R2" s="1" t="s">
        <v>171</v>
      </c>
      <c r="S2" s="1" t="s">
        <v>188</v>
      </c>
      <c r="T2" s="1" t="s">
        <v>187</v>
      </c>
      <c r="U2" s="1" t="s">
        <v>186</v>
      </c>
      <c r="V2" s="1" t="s">
        <v>200</v>
      </c>
      <c r="W2" s="1" t="s">
        <v>16</v>
      </c>
      <c r="X2" s="1" t="s">
        <v>16</v>
      </c>
      <c r="Y2" s="1" t="s">
        <v>16</v>
      </c>
      <c r="Z2" s="1" t="s">
        <v>16</v>
      </c>
      <c r="AA2" s="1" t="s">
        <v>16</v>
      </c>
      <c r="AB2" s="1" t="s">
        <v>183</v>
      </c>
      <c r="AC2" s="1" t="s">
        <v>182</v>
      </c>
      <c r="AD2" s="1" t="s">
        <v>181</v>
      </c>
      <c r="AE2" s="1" t="s">
        <v>180</v>
      </c>
      <c r="AF2" s="1" t="s">
        <v>179</v>
      </c>
      <c r="AG2" s="1" t="s">
        <v>178</v>
      </c>
      <c r="AH2" s="1" t="s">
        <v>177</v>
      </c>
      <c r="AI2" s="1" t="s">
        <v>200</v>
      </c>
      <c r="AJ2" s="1" t="s">
        <v>175</v>
      </c>
      <c r="AK2" s="1" t="s">
        <v>200</v>
      </c>
      <c r="AL2" s="1" t="s">
        <v>200</v>
      </c>
      <c r="AM2" s="1" t="s">
        <v>17</v>
      </c>
      <c r="AN2" s="1" t="s">
        <v>200</v>
      </c>
      <c r="AO2" s="1" t="s">
        <v>17</v>
      </c>
      <c r="AP2" s="1" t="s">
        <v>201</v>
      </c>
      <c r="AQ2" s="1" t="s">
        <v>201</v>
      </c>
      <c r="AR2" s="1" t="s">
        <v>201</v>
      </c>
      <c r="AS2" s="1" t="s">
        <v>201</v>
      </c>
      <c r="AT2" s="1" t="s">
        <v>199</v>
      </c>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workbookViewId="0">
      <selection activeCell="G2" sqref="G2"/>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114</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114</v>
      </c>
      <c r="B2" s="1" t="s">
        <v>4</v>
      </c>
      <c r="C2" s="1" t="s">
        <v>19</v>
      </c>
      <c r="D2" s="1" t="s">
        <v>32</v>
      </c>
      <c r="E2" s="1" t="s">
        <v>122</v>
      </c>
      <c r="F2" s="1" t="s">
        <v>20</v>
      </c>
      <c r="G2" s="1" t="s">
        <v>140</v>
      </c>
      <c r="H2" s="4" t="s">
        <v>16</v>
      </c>
      <c r="I2" s="4" t="s">
        <v>29</v>
      </c>
      <c r="J2" s="4" t="s">
        <v>17</v>
      </c>
      <c r="K2" s="1" t="s">
        <v>15</v>
      </c>
      <c r="L2" s="4" t="s">
        <v>16</v>
      </c>
      <c r="M2" s="4" t="s">
        <v>96</v>
      </c>
      <c r="N2" s="4" t="s">
        <v>22</v>
      </c>
      <c r="O2" s="4" t="s">
        <v>24</v>
      </c>
      <c r="P2" s="4" t="s">
        <v>26</v>
      </c>
      <c r="Q2" s="1" t="s">
        <v>28</v>
      </c>
      <c r="R2" s="1" t="s">
        <v>141</v>
      </c>
    </row>
  </sheetData>
  <pageMargins left="0.7" right="0.7" top="0.75" bottom="0.75" header="0.3" footer="0.3"/>
  <pageSetup paperSize="9"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
  <sheetViews>
    <sheetView topLeftCell="K1" workbookViewId="0">
      <selection activeCell="L30" sqref="L30"/>
    </sheetView>
  </sheetViews>
  <sheetFormatPr defaultRowHeight="15" x14ac:dyDescent="0.25"/>
  <cols>
    <col min="1" max="1" width="25.5703125" bestFit="1" customWidth="1"/>
    <col min="2" max="3" width="13.28515625" bestFit="1" customWidth="1"/>
    <col min="4" max="4" width="15.5703125" bestFit="1" customWidth="1"/>
    <col min="5" max="5" width="13.42578125" bestFit="1" customWidth="1"/>
    <col min="6" max="6" width="14.85546875" bestFit="1" customWidth="1"/>
    <col min="7" max="7" width="19.140625" bestFit="1" customWidth="1"/>
    <col min="8" max="8" width="22.28515625" bestFit="1" customWidth="1"/>
    <col min="9" max="9" width="5.5703125" bestFit="1" customWidth="1"/>
    <col min="10" max="10" width="13.140625" bestFit="1" customWidth="1"/>
    <col min="12" max="12" width="36.5703125" bestFit="1" customWidth="1"/>
    <col min="13" max="13" width="54.7109375" bestFit="1" customWidth="1"/>
    <col min="14" max="14" width="14.42578125" bestFit="1" customWidth="1"/>
  </cols>
  <sheetData>
    <row r="1" spans="1:14" x14ac:dyDescent="0.25">
      <c r="A1" s="2" t="s">
        <v>159</v>
      </c>
      <c r="B1" s="3" t="s">
        <v>0</v>
      </c>
      <c r="C1" s="3" t="s">
        <v>1</v>
      </c>
      <c r="D1" s="3" t="s">
        <v>34</v>
      </c>
      <c r="E1" s="3" t="s">
        <v>36</v>
      </c>
      <c r="F1" s="3" t="s">
        <v>7</v>
      </c>
      <c r="G1" s="3" t="s">
        <v>37</v>
      </c>
      <c r="H1" s="3" t="s">
        <v>39</v>
      </c>
      <c r="I1" s="3" t="s">
        <v>11</v>
      </c>
      <c r="J1" s="3" t="s">
        <v>42</v>
      </c>
      <c r="K1" s="3" t="s">
        <v>81</v>
      </c>
      <c r="L1" s="2" t="s">
        <v>155</v>
      </c>
      <c r="M1" s="2" t="s">
        <v>154</v>
      </c>
      <c r="N1" s="2" t="s">
        <v>167</v>
      </c>
    </row>
    <row r="2" spans="1:14" x14ac:dyDescent="0.25">
      <c r="A2" s="2" t="s">
        <v>159</v>
      </c>
      <c r="B2" s="1" t="s">
        <v>147</v>
      </c>
      <c r="C2" s="1" t="s">
        <v>2</v>
      </c>
      <c r="D2" s="1" t="s">
        <v>35</v>
      </c>
      <c r="E2" s="1" t="s">
        <v>121</v>
      </c>
      <c r="F2" s="1" t="s">
        <v>158</v>
      </c>
      <c r="G2" s="1" t="s">
        <v>38</v>
      </c>
      <c r="H2" s="1" t="s">
        <v>40</v>
      </c>
      <c r="I2" s="1" t="s">
        <v>41</v>
      </c>
      <c r="J2" s="1" t="s">
        <v>44</v>
      </c>
      <c r="K2" s="1" t="s">
        <v>103</v>
      </c>
      <c r="L2" t="s">
        <v>152</v>
      </c>
      <c r="M2" t="s">
        <v>151</v>
      </c>
      <c r="N2" t="s">
        <v>166</v>
      </c>
    </row>
  </sheetData>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
  <sheetViews>
    <sheetView workbookViewId="0">
      <selection activeCell="M23" sqref="M23"/>
    </sheetView>
  </sheetViews>
  <sheetFormatPr defaultRowHeight="15" x14ac:dyDescent="0.25"/>
  <cols>
    <col min="1" max="1" width="25.5703125" bestFit="1" customWidth="1"/>
    <col min="2" max="3" width="13.28515625" bestFit="1" customWidth="1"/>
    <col min="4" max="4" width="14.42578125" bestFit="1" customWidth="1"/>
    <col min="5" max="5" width="9.7109375" bestFit="1" customWidth="1"/>
    <col min="6" max="6" width="10.140625" bestFit="1" customWidth="1"/>
    <col min="7" max="7" width="15.5703125" bestFit="1" customWidth="1"/>
    <col min="8" max="8" width="13.7109375" bestFit="1" customWidth="1"/>
    <col min="9" max="9" width="14.85546875" bestFit="1" customWidth="1"/>
    <col min="10" max="10" width="21.7109375" bestFit="1" customWidth="1"/>
    <col min="11" max="12" width="11.140625" bestFit="1" customWidth="1"/>
    <col min="13" max="13" width="19.140625" bestFit="1" customWidth="1"/>
    <col min="14" max="14" width="22.28515625" bestFit="1" customWidth="1"/>
    <col min="15" max="15" width="12.42578125" bestFit="1" customWidth="1"/>
    <col min="16" max="16" width="13.140625" bestFit="1" customWidth="1"/>
  </cols>
  <sheetData>
    <row r="1" spans="1:17" x14ac:dyDescent="0.25">
      <c r="A1" s="2" t="s">
        <v>115</v>
      </c>
      <c r="B1" s="3" t="s">
        <v>0</v>
      </c>
      <c r="C1" s="3" t="s">
        <v>1</v>
      </c>
      <c r="D1" s="3" t="s">
        <v>54</v>
      </c>
      <c r="E1" s="3" t="s">
        <v>97</v>
      </c>
      <c r="F1" s="3" t="s">
        <v>101</v>
      </c>
      <c r="G1" s="3" t="s">
        <v>34</v>
      </c>
      <c r="H1" s="3" t="s">
        <v>48</v>
      </c>
      <c r="I1" s="3" t="s">
        <v>7</v>
      </c>
      <c r="J1" s="3" t="s">
        <v>49</v>
      </c>
      <c r="K1" s="3" t="s">
        <v>98</v>
      </c>
      <c r="L1" s="3" t="s">
        <v>52</v>
      </c>
      <c r="M1" s="3" t="s">
        <v>37</v>
      </c>
      <c r="N1" s="3" t="s">
        <v>39</v>
      </c>
      <c r="O1" s="3" t="s">
        <v>100</v>
      </c>
      <c r="P1" s="3" t="s">
        <v>42</v>
      </c>
      <c r="Q1" s="3" t="s">
        <v>81</v>
      </c>
    </row>
    <row r="2" spans="1:17" x14ac:dyDescent="0.25">
      <c r="A2" s="2" t="s">
        <v>115</v>
      </c>
      <c r="B2" s="1" t="s">
        <v>141</v>
      </c>
      <c r="C2" s="1" t="s">
        <v>2</v>
      </c>
      <c r="D2" s="5" t="s">
        <v>55</v>
      </c>
      <c r="E2" s="1" t="s">
        <v>61</v>
      </c>
      <c r="F2" s="1" t="s">
        <v>61</v>
      </c>
      <c r="G2" s="5" t="s">
        <v>142</v>
      </c>
      <c r="H2" s="1" t="s">
        <v>143</v>
      </c>
      <c r="I2" s="1" t="s">
        <v>140</v>
      </c>
      <c r="J2" s="1" t="s">
        <v>50</v>
      </c>
      <c r="K2" s="1" t="s">
        <v>61</v>
      </c>
      <c r="L2" s="1" t="s">
        <v>53</v>
      </c>
      <c r="M2" s="1" t="s">
        <v>38</v>
      </c>
      <c r="N2" s="1" t="s">
        <v>40</v>
      </c>
      <c r="O2" s="1" t="s">
        <v>15</v>
      </c>
      <c r="P2" s="1" t="s">
        <v>44</v>
      </c>
      <c r="Q2" s="1" t="s">
        <v>103</v>
      </c>
    </row>
  </sheetData>
  <pageMargins left="0.7" right="0.7" top="0.75" bottom="0.75" header="0.3" footer="0.3"/>
  <pageSetup paperSize="9"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
  <sheetViews>
    <sheetView topLeftCell="J1" workbookViewId="0">
      <selection activeCell="R13" sqref="R13"/>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87</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87</v>
      </c>
      <c r="B2" s="1" t="s">
        <v>4</v>
      </c>
      <c r="C2" s="1" t="s">
        <v>19</v>
      </c>
      <c r="D2" s="1" t="s">
        <v>32</v>
      </c>
      <c r="E2" s="1" t="s">
        <v>122</v>
      </c>
      <c r="F2" s="1" t="s">
        <v>20</v>
      </c>
      <c r="G2" s="1" t="s">
        <v>137</v>
      </c>
      <c r="H2" s="4" t="s">
        <v>16</v>
      </c>
      <c r="I2" s="4" t="s">
        <v>16</v>
      </c>
      <c r="J2" s="4" t="s">
        <v>17</v>
      </c>
      <c r="K2" s="1" t="s">
        <v>15</v>
      </c>
      <c r="L2" s="4" t="s">
        <v>16</v>
      </c>
      <c r="M2" s="4" t="s">
        <v>16</v>
      </c>
      <c r="N2" s="4" t="s">
        <v>22</v>
      </c>
      <c r="O2" s="4" t="s">
        <v>24</v>
      </c>
      <c r="P2" s="4" t="s">
        <v>26</v>
      </c>
      <c r="Q2" s="1" t="s">
        <v>28</v>
      </c>
      <c r="R2" s="1" t="s">
        <v>138</v>
      </c>
    </row>
    <row r="3" spans="1:18" x14ac:dyDescent="0.25">
      <c r="A3" s="2" t="s">
        <v>87</v>
      </c>
      <c r="B3" s="1" t="s">
        <v>4</v>
      </c>
      <c r="C3" s="1" t="s">
        <v>19</v>
      </c>
      <c r="D3" s="1" t="s">
        <v>32</v>
      </c>
      <c r="E3" s="1" t="s">
        <v>122</v>
      </c>
      <c r="F3" s="1" t="s">
        <v>20</v>
      </c>
      <c r="G3" s="1" t="s">
        <v>139</v>
      </c>
      <c r="H3" s="4" t="s">
        <v>85</v>
      </c>
      <c r="I3" s="4" t="s">
        <v>88</v>
      </c>
      <c r="J3" s="4" t="s">
        <v>17</v>
      </c>
      <c r="K3" s="1" t="s">
        <v>83</v>
      </c>
      <c r="L3" s="4" t="s">
        <v>85</v>
      </c>
      <c r="M3" s="4" t="s">
        <v>88</v>
      </c>
      <c r="N3" s="4" t="s">
        <v>22</v>
      </c>
      <c r="O3" s="4" t="s">
        <v>24</v>
      </c>
      <c r="P3" s="4" t="s">
        <v>26</v>
      </c>
      <c r="Q3" s="1" t="s">
        <v>28</v>
      </c>
      <c r="R3" s="1" t="s">
        <v>138</v>
      </c>
    </row>
  </sheetData>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
  <sheetViews>
    <sheetView workbookViewId="0">
      <selection sqref="A1:C1048576"/>
    </sheetView>
  </sheetViews>
  <sheetFormatPr defaultRowHeight="15" x14ac:dyDescent="0.25"/>
  <cols>
    <col min="1" max="1" width="25.5703125" bestFit="1" customWidth="1"/>
    <col min="2" max="3" width="13.28515625" bestFit="1" customWidth="1"/>
    <col min="5" max="5" width="14.85546875" bestFit="1" customWidth="1"/>
    <col min="6" max="6" width="19.140625" bestFit="1" customWidth="1"/>
    <col min="7" max="7" width="22.28515625" bestFit="1" customWidth="1"/>
    <col min="8" max="8" width="5.5703125" bestFit="1" customWidth="1"/>
    <col min="9" max="9" width="13.140625" bestFit="1" customWidth="1"/>
  </cols>
  <sheetData>
    <row r="1" spans="1:9" x14ac:dyDescent="0.25">
      <c r="A1" s="2" t="s">
        <v>92</v>
      </c>
      <c r="B1" s="3" t="s">
        <v>0</v>
      </c>
      <c r="C1" s="3" t="s">
        <v>1</v>
      </c>
      <c r="D1" s="3" t="s">
        <v>81</v>
      </c>
      <c r="E1" s="3" t="s">
        <v>7</v>
      </c>
      <c r="F1" s="3" t="s">
        <v>37</v>
      </c>
      <c r="G1" s="3" t="s">
        <v>39</v>
      </c>
      <c r="H1" s="3" t="s">
        <v>11</v>
      </c>
      <c r="I1" s="3" t="s">
        <v>42</v>
      </c>
    </row>
    <row r="2" spans="1:9" x14ac:dyDescent="0.25">
      <c r="A2" s="2" t="s">
        <v>92</v>
      </c>
      <c r="B2" s="1" t="s">
        <v>138</v>
      </c>
      <c r="C2" s="1" t="s">
        <v>2</v>
      </c>
      <c r="D2" s="1" t="s">
        <v>89</v>
      </c>
      <c r="E2" s="1" t="s">
        <v>137</v>
      </c>
      <c r="F2" s="1" t="s">
        <v>38</v>
      </c>
      <c r="G2" s="1" t="s">
        <v>40</v>
      </c>
      <c r="H2" s="1" t="s">
        <v>61</v>
      </c>
      <c r="I2" s="1" t="s">
        <v>44</v>
      </c>
    </row>
  </sheetData>
  <pageMargins left="0.7" right="0.7" top="0.75" bottom="0.75" header="0.3" footer="0.3"/>
  <pageSetup paperSize="9" orientation="portrait"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J10" sqref="J10"/>
    </sheetView>
  </sheetViews>
  <sheetFormatPr defaultRowHeight="15" x14ac:dyDescent="0.25"/>
  <cols>
    <col min="1" max="1" width="25.5703125" bestFit="1" customWidth="1"/>
    <col min="2" max="3" width="13.28515625" bestFit="1" customWidth="1"/>
  </cols>
  <sheetData>
    <row r="1" spans="1:3" x14ac:dyDescent="0.25">
      <c r="A1" s="2" t="s">
        <v>263</v>
      </c>
      <c r="B1" s="3" t="s">
        <v>0</v>
      </c>
      <c r="C1" s="3" t="s">
        <v>1</v>
      </c>
    </row>
    <row r="2" spans="1:3" x14ac:dyDescent="0.25">
      <c r="A2" s="2" t="s">
        <v>263</v>
      </c>
      <c r="B2" s="1" t="str">
        <f>TC_VAL_917_Fordring!R2</f>
        <v>0505850785</v>
      </c>
      <c r="C2" s="1" t="s">
        <v>2</v>
      </c>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J2"/>
  <sheetViews>
    <sheetView tabSelected="1" topLeftCell="G1" workbookViewId="0">
      <selection activeCell="G2" sqref="G2"/>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8"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 min="19" max="19" width="15.140625" bestFit="1" customWidth="1"/>
    <col min="46" max="46" width="28.5703125" bestFit="1" customWidth="1"/>
    <col min="47" max="47" width="23.28515625" customWidth="1"/>
    <col min="49" max="49" width="15.42578125" bestFit="1" customWidth="1"/>
    <col min="50" max="50" width="10.7109375" bestFit="1" customWidth="1"/>
    <col min="52" max="52" width="17" bestFit="1" customWidth="1"/>
    <col min="54" max="54" width="15.140625" bestFit="1" customWidth="1"/>
    <col min="55" max="55" width="23.5703125" bestFit="1" customWidth="1"/>
    <col min="58" max="58" width="21" bestFit="1" customWidth="1"/>
    <col min="59" max="59" width="24.28515625" bestFit="1" customWidth="1"/>
  </cols>
  <sheetData>
    <row r="1" spans="1:62" x14ac:dyDescent="0.25">
      <c r="A1" s="3" t="s">
        <v>220</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c r="S1" s="1" t="s">
        <v>188</v>
      </c>
      <c r="T1" s="1" t="s">
        <v>187</v>
      </c>
      <c r="U1" s="1" t="s">
        <v>186</v>
      </c>
      <c r="V1" s="1" t="s">
        <v>185</v>
      </c>
      <c r="W1" s="1" t="s">
        <v>189</v>
      </c>
      <c r="X1" s="1" t="s">
        <v>190</v>
      </c>
      <c r="Y1" s="1" t="s">
        <v>194</v>
      </c>
      <c r="Z1" s="1" t="s">
        <v>191</v>
      </c>
      <c r="AA1" s="1" t="s">
        <v>184</v>
      </c>
      <c r="AB1" s="1" t="s">
        <v>183</v>
      </c>
      <c r="AC1" s="1" t="s">
        <v>182</v>
      </c>
      <c r="AD1" s="1" t="s">
        <v>181</v>
      </c>
      <c r="AE1" s="1" t="s">
        <v>180</v>
      </c>
      <c r="AF1" s="1" t="s">
        <v>179</v>
      </c>
      <c r="AG1" s="1" t="s">
        <v>178</v>
      </c>
      <c r="AH1" s="1" t="s">
        <v>177</v>
      </c>
      <c r="AI1" s="1" t="s">
        <v>176</v>
      </c>
      <c r="AJ1" s="1" t="s">
        <v>175</v>
      </c>
      <c r="AK1" s="1" t="s">
        <v>174</v>
      </c>
      <c r="AL1" s="1" t="s">
        <v>195</v>
      </c>
      <c r="AM1" s="1" t="s">
        <v>173</v>
      </c>
      <c r="AN1" s="1" t="s">
        <v>196</v>
      </c>
      <c r="AO1" s="1" t="s">
        <v>197</v>
      </c>
      <c r="AP1" s="1" t="s">
        <v>192</v>
      </c>
      <c r="AQ1" s="1" t="s">
        <v>198</v>
      </c>
      <c r="AR1" s="1" t="s">
        <v>193</v>
      </c>
      <c r="AS1" s="1" t="s">
        <v>172</v>
      </c>
      <c r="AT1" t="s">
        <v>222</v>
      </c>
      <c r="AU1" s="3" t="s">
        <v>0</v>
      </c>
      <c r="AV1" s="3" t="s">
        <v>1</v>
      </c>
      <c r="AW1" s="3" t="s">
        <v>54</v>
      </c>
      <c r="AX1" s="3" t="s">
        <v>97</v>
      </c>
      <c r="AY1" s="3" t="s">
        <v>101</v>
      </c>
      <c r="AZ1" s="3" t="s">
        <v>34</v>
      </c>
      <c r="BA1" s="3" t="s">
        <v>48</v>
      </c>
      <c r="BB1" s="3" t="s">
        <v>7</v>
      </c>
      <c r="BC1" s="3" t="s">
        <v>49</v>
      </c>
      <c r="BD1" s="3" t="s">
        <v>98</v>
      </c>
      <c r="BE1" s="3" t="s">
        <v>52</v>
      </c>
      <c r="BF1" s="3" t="s">
        <v>37</v>
      </c>
      <c r="BG1" s="3" t="s">
        <v>39</v>
      </c>
      <c r="BH1" s="3" t="s">
        <v>100</v>
      </c>
      <c r="BI1" s="3" t="s">
        <v>42</v>
      </c>
      <c r="BJ1" s="3" t="s">
        <v>81</v>
      </c>
    </row>
    <row r="2" spans="1:62" x14ac:dyDescent="0.25">
      <c r="A2" s="3" t="s">
        <v>220</v>
      </c>
      <c r="B2" s="1" t="s">
        <v>4</v>
      </c>
      <c r="C2" s="1" t="s">
        <v>19</v>
      </c>
      <c r="D2" s="1" t="s">
        <v>32</v>
      </c>
      <c r="E2" s="1" t="s">
        <v>122</v>
      </c>
      <c r="F2" s="1" t="s">
        <v>20</v>
      </c>
      <c r="G2" s="1" t="str">
        <f>TEXT(12345678900000+_xlfn.NUMBERVALUE(R2)+75469,"#")</f>
        <v>12346184826254</v>
      </c>
      <c r="H2" s="4">
        <f ca="1">TODAY()</f>
        <v>42881</v>
      </c>
      <c r="I2" s="4">
        <f ca="1">H2</f>
        <v>42881</v>
      </c>
      <c r="J2" s="4" t="s">
        <v>17</v>
      </c>
      <c r="K2" s="1" t="s">
        <v>212</v>
      </c>
      <c r="L2" s="4">
        <f ca="1">H2</f>
        <v>42881</v>
      </c>
      <c r="M2" s="4">
        <f ca="1">L2</f>
        <v>42881</v>
      </c>
      <c r="N2" s="4" t="s">
        <v>22</v>
      </c>
      <c r="O2" s="4" t="s">
        <v>24</v>
      </c>
      <c r="P2" s="4" t="s">
        <v>26</v>
      </c>
      <c r="Q2" s="1" t="s">
        <v>28</v>
      </c>
      <c r="R2" s="8" t="str">
        <f>CPR!E4</f>
        <v>0505850785</v>
      </c>
      <c r="AT2" s="1" t="s">
        <v>258</v>
      </c>
      <c r="AU2" s="1" t="str">
        <f>R2</f>
        <v>0505850785</v>
      </c>
      <c r="AV2" s="1" t="s">
        <v>2</v>
      </c>
      <c r="AW2" s="5" t="s">
        <v>55</v>
      </c>
      <c r="AX2" s="1" t="s">
        <v>224</v>
      </c>
      <c r="AY2" s="1" t="s">
        <v>224</v>
      </c>
      <c r="AZ2" s="5" t="s">
        <v>142</v>
      </c>
      <c r="BA2" s="1" t="s">
        <v>234</v>
      </c>
      <c r="BB2" s="1" t="str">
        <f>G2</f>
        <v>12346184826254</v>
      </c>
      <c r="BC2" s="1" t="s">
        <v>50</v>
      </c>
      <c r="BD2" s="1" t="s">
        <v>224</v>
      </c>
      <c r="BE2" s="1" t="s">
        <v>53</v>
      </c>
      <c r="BF2" s="1" t="s">
        <v>38</v>
      </c>
      <c r="BG2" s="1" t="s">
        <v>40</v>
      </c>
      <c r="BH2" s="1" t="s">
        <v>224</v>
      </c>
      <c r="BI2" s="1" t="s">
        <v>44</v>
      </c>
      <c r="BJ2" s="1" t="s">
        <v>103</v>
      </c>
    </row>
  </sheetData>
  <pageMargins left="0.7" right="0.7" top="0.75" bottom="0.75" header="0.3" footer="0.3"/>
  <pageSetup paperSize="9" orientation="portrait"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
  <sheetViews>
    <sheetView workbookViewId="0">
      <selection activeCell="E3" sqref="E3"/>
    </sheetView>
  </sheetViews>
  <sheetFormatPr defaultRowHeight="15" x14ac:dyDescent="0.25"/>
  <cols>
    <col min="1" max="1" width="25.5703125" bestFit="1" customWidth="1"/>
    <col min="2" max="3" width="12.28515625" bestFit="1" customWidth="1"/>
    <col min="4" max="4" width="12.28515625" customWidth="1"/>
    <col min="5" max="5" width="15.28515625" bestFit="1" customWidth="1"/>
    <col min="6" max="6" width="16.5703125" bestFit="1" customWidth="1"/>
    <col min="7" max="7" width="14.85546875" bestFit="1" customWidth="1"/>
    <col min="8" max="8" width="11.28515625" bestFit="1" customWidth="1"/>
    <col min="9" max="9" width="17.28515625" bestFit="1" customWidth="1"/>
    <col min="10" max="10" width="10.28515625" bestFit="1" customWidth="1"/>
    <col min="11" max="11" width="5.5703125" bestFit="1" customWidth="1"/>
    <col min="12" max="12" width="13.85546875" bestFit="1" customWidth="1"/>
    <col min="13" max="13" width="13.28515625" bestFit="1" customWidth="1"/>
    <col min="14" max="14" width="11.28515625" bestFit="1" customWidth="1"/>
    <col min="15" max="15" width="17.28515625" bestFit="1" customWidth="1"/>
    <col min="16" max="16" width="13.42578125" bestFit="1" customWidth="1"/>
    <col min="17" max="17" width="8.85546875" bestFit="1" customWidth="1"/>
    <col min="18" max="18" width="17.28515625" bestFit="1" customWidth="1"/>
  </cols>
  <sheetData>
    <row r="1" spans="1:18" x14ac:dyDescent="0.25">
      <c r="A1" s="2" t="s">
        <v>157</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157</v>
      </c>
      <c r="B2" s="1" t="s">
        <v>4</v>
      </c>
      <c r="C2" s="1" t="s">
        <v>19</v>
      </c>
      <c r="D2" s="1" t="s">
        <v>32</v>
      </c>
      <c r="E2" s="1" t="s">
        <v>122</v>
      </c>
      <c r="F2" s="1" t="s">
        <v>20</v>
      </c>
      <c r="G2" s="1" t="s">
        <v>158</v>
      </c>
      <c r="H2" s="4" t="s">
        <v>16</v>
      </c>
      <c r="I2" s="4" t="s">
        <v>29</v>
      </c>
      <c r="J2" s="4" t="s">
        <v>17</v>
      </c>
      <c r="K2" s="1" t="s">
        <v>15</v>
      </c>
      <c r="L2" s="4" t="s">
        <v>16</v>
      </c>
      <c r="M2" s="4" t="s">
        <v>16</v>
      </c>
      <c r="N2" s="4" t="s">
        <v>22</v>
      </c>
      <c r="O2" s="4" t="s">
        <v>24</v>
      </c>
      <c r="P2" s="4" t="s">
        <v>26</v>
      </c>
      <c r="Q2" s="1" t="s">
        <v>33</v>
      </c>
      <c r="R2" s="1" t="s">
        <v>147</v>
      </c>
    </row>
    <row r="3" spans="1:18" x14ac:dyDescent="0.25">
      <c r="A3" s="2" t="s">
        <v>157</v>
      </c>
      <c r="B3" s="1" t="s">
        <v>4</v>
      </c>
      <c r="C3" s="1" t="s">
        <v>19</v>
      </c>
      <c r="D3" s="1" t="s">
        <v>32</v>
      </c>
      <c r="E3" s="1" t="s">
        <v>122</v>
      </c>
      <c r="F3" s="1" t="s">
        <v>20</v>
      </c>
      <c r="G3" s="1" t="s">
        <v>156</v>
      </c>
      <c r="H3" s="4" t="s">
        <v>85</v>
      </c>
      <c r="I3" s="4" t="s">
        <v>86</v>
      </c>
      <c r="J3" s="4" t="s">
        <v>17</v>
      </c>
      <c r="K3" s="1" t="s">
        <v>83</v>
      </c>
      <c r="L3" s="4" t="s">
        <v>85</v>
      </c>
      <c r="M3" s="4" t="s">
        <v>86</v>
      </c>
      <c r="N3" s="4" t="s">
        <v>22</v>
      </c>
      <c r="O3" s="4" t="s">
        <v>24</v>
      </c>
      <c r="P3" s="4" t="s">
        <v>26</v>
      </c>
      <c r="Q3" s="1" t="s">
        <v>33</v>
      </c>
      <c r="R3" s="1" t="s">
        <v>147</v>
      </c>
    </row>
  </sheetData>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
  <sheetViews>
    <sheetView workbookViewId="0">
      <selection activeCell="E2" sqref="E2"/>
    </sheetView>
  </sheetViews>
  <sheetFormatPr defaultRowHeight="15" x14ac:dyDescent="0.25"/>
  <cols>
    <col min="1" max="1" width="25.5703125" bestFit="1" customWidth="1"/>
    <col min="2" max="3" width="13.28515625" bestFit="1" customWidth="1"/>
    <col min="4" max="4" width="15.5703125" bestFit="1" customWidth="1"/>
    <col min="5" max="5" width="13.42578125" bestFit="1" customWidth="1"/>
    <col min="6" max="6" width="14.85546875" bestFit="1" customWidth="1"/>
    <col min="7" max="7" width="19.140625" bestFit="1" customWidth="1"/>
    <col min="8" max="8" width="22.28515625" bestFit="1" customWidth="1"/>
    <col min="9" max="9" width="5.5703125" bestFit="1" customWidth="1"/>
    <col min="10" max="10" width="13.140625" bestFit="1" customWidth="1"/>
    <col min="12" max="12" width="36.5703125" bestFit="1" customWidth="1"/>
    <col min="13" max="13" width="54.7109375" bestFit="1" customWidth="1"/>
  </cols>
  <sheetData>
    <row r="1" spans="1:13" x14ac:dyDescent="0.25">
      <c r="A1" s="2" t="s">
        <v>159</v>
      </c>
      <c r="B1" s="3" t="s">
        <v>0</v>
      </c>
      <c r="C1" s="3" t="s">
        <v>1</v>
      </c>
      <c r="D1" s="3" t="s">
        <v>34</v>
      </c>
      <c r="E1" s="3" t="s">
        <v>36</v>
      </c>
      <c r="F1" s="3" t="s">
        <v>7</v>
      </c>
      <c r="G1" s="3" t="s">
        <v>37</v>
      </c>
      <c r="H1" s="3" t="s">
        <v>39</v>
      </c>
      <c r="I1" s="3" t="s">
        <v>11</v>
      </c>
      <c r="J1" s="3" t="s">
        <v>42</v>
      </c>
      <c r="K1" s="3" t="s">
        <v>81</v>
      </c>
      <c r="L1" s="2" t="s">
        <v>155</v>
      </c>
      <c r="M1" s="2" t="s">
        <v>154</v>
      </c>
    </row>
    <row r="2" spans="1:13" x14ac:dyDescent="0.25">
      <c r="A2" s="2" t="s">
        <v>159</v>
      </c>
      <c r="B2" s="1" t="s">
        <v>147</v>
      </c>
      <c r="C2" s="1" t="s">
        <v>2</v>
      </c>
      <c r="D2" s="1" t="s">
        <v>35</v>
      </c>
      <c r="E2" s="1" t="s">
        <v>121</v>
      </c>
      <c r="F2" s="1" t="s">
        <v>158</v>
      </c>
      <c r="G2" s="1" t="s">
        <v>38</v>
      </c>
      <c r="H2" s="1" t="s">
        <v>40</v>
      </c>
      <c r="I2" s="1" t="s">
        <v>41</v>
      </c>
      <c r="J2" s="1" t="s">
        <v>44</v>
      </c>
      <c r="K2" s="1" t="s">
        <v>103</v>
      </c>
      <c r="L2" t="s">
        <v>152</v>
      </c>
      <c r="M2" t="s">
        <v>151</v>
      </c>
    </row>
  </sheetData>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
  <sheetViews>
    <sheetView workbookViewId="0">
      <selection activeCell="F19" sqref="F19"/>
    </sheetView>
  </sheetViews>
  <sheetFormatPr defaultRowHeight="15" x14ac:dyDescent="0.25"/>
  <cols>
    <col min="1" max="1" width="25.5703125" bestFit="1" customWidth="1"/>
    <col min="2" max="3" width="12.28515625" bestFit="1" customWidth="1"/>
    <col min="4" max="4" width="12.28515625" customWidth="1"/>
    <col min="5" max="5" width="15.28515625" bestFit="1" customWidth="1"/>
    <col min="6" max="6" width="16.5703125" bestFit="1" customWidth="1"/>
    <col min="7" max="7" width="14.85546875" bestFit="1" customWidth="1"/>
    <col min="8" max="8" width="11.28515625" bestFit="1" customWidth="1"/>
    <col min="9" max="9" width="17.28515625" bestFit="1" customWidth="1"/>
    <col min="10" max="10" width="10.28515625" bestFit="1" customWidth="1"/>
    <col min="11" max="11" width="5.5703125" bestFit="1" customWidth="1"/>
    <col min="12" max="12" width="13.85546875" bestFit="1" customWidth="1"/>
    <col min="13" max="13" width="13.28515625" bestFit="1" customWidth="1"/>
    <col min="14" max="14" width="11.28515625" bestFit="1" customWidth="1"/>
    <col min="15" max="15" width="17.28515625" bestFit="1" customWidth="1"/>
    <col min="16" max="16" width="13.42578125" bestFit="1" customWidth="1"/>
    <col min="17" max="17" width="8.85546875" bestFit="1" customWidth="1"/>
    <col min="18" max="18" width="17.28515625" bestFit="1" customWidth="1"/>
  </cols>
  <sheetData>
    <row r="1" spans="1:18" x14ac:dyDescent="0.25">
      <c r="A1" s="2" t="s">
        <v>84</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84</v>
      </c>
      <c r="B2" s="1" t="s">
        <v>4</v>
      </c>
      <c r="C2" s="1" t="s">
        <v>19</v>
      </c>
      <c r="D2" s="1" t="s">
        <v>32</v>
      </c>
      <c r="E2" s="1" t="s">
        <v>122</v>
      </c>
      <c r="F2" s="1" t="s">
        <v>20</v>
      </c>
      <c r="G2" s="1" t="s">
        <v>123</v>
      </c>
      <c r="H2" s="4" t="s">
        <v>16</v>
      </c>
      <c r="I2" s="4" t="s">
        <v>29</v>
      </c>
      <c r="J2" s="4" t="s">
        <v>17</v>
      </c>
      <c r="K2" s="1" t="s">
        <v>15</v>
      </c>
      <c r="L2" s="4" t="s">
        <v>16</v>
      </c>
      <c r="M2" s="4" t="s">
        <v>16</v>
      </c>
      <c r="N2" s="4" t="s">
        <v>22</v>
      </c>
      <c r="O2" s="4" t="s">
        <v>24</v>
      </c>
      <c r="P2" s="4" t="s">
        <v>26</v>
      </c>
      <c r="Q2" s="1" t="s">
        <v>33</v>
      </c>
      <c r="R2" s="1" t="s">
        <v>125</v>
      </c>
    </row>
    <row r="3" spans="1:18" x14ac:dyDescent="0.25">
      <c r="A3" s="2" t="s">
        <v>84</v>
      </c>
      <c r="B3" s="1" t="s">
        <v>4</v>
      </c>
      <c r="C3" s="1" t="s">
        <v>19</v>
      </c>
      <c r="D3" s="1" t="s">
        <v>32</v>
      </c>
      <c r="E3" s="1" t="s">
        <v>122</v>
      </c>
      <c r="F3" s="1" t="s">
        <v>20</v>
      </c>
      <c r="G3" s="1" t="s">
        <v>124</v>
      </c>
      <c r="H3" s="4" t="s">
        <v>85</v>
      </c>
      <c r="I3" s="4" t="s">
        <v>86</v>
      </c>
      <c r="J3" s="4" t="s">
        <v>17</v>
      </c>
      <c r="K3" s="1" t="s">
        <v>83</v>
      </c>
      <c r="L3" s="4" t="s">
        <v>85</v>
      </c>
      <c r="M3" s="4" t="s">
        <v>86</v>
      </c>
      <c r="N3" s="4" t="s">
        <v>22</v>
      </c>
      <c r="O3" s="4" t="s">
        <v>24</v>
      </c>
      <c r="P3" s="4" t="s">
        <v>26</v>
      </c>
      <c r="Q3" s="1" t="s">
        <v>33</v>
      </c>
      <c r="R3" s="1" t="s">
        <v>125</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2"/>
  <sheetViews>
    <sheetView topLeftCell="H1" workbookViewId="0">
      <selection activeCell="K14" sqref="K14"/>
    </sheetView>
  </sheetViews>
  <sheetFormatPr defaultRowHeight="15" x14ac:dyDescent="0.25"/>
  <cols>
    <col min="1" max="1" width="25.5703125" bestFit="1" customWidth="1"/>
    <col min="2" max="2" width="15.85546875" customWidth="1"/>
    <col min="3" max="3" width="12.28515625" bestFit="1" customWidth="1"/>
    <col min="4" max="4" width="12.28515625" customWidth="1"/>
    <col min="5" max="5" width="15.28515625" bestFit="1" customWidth="1"/>
    <col min="6" max="6" width="16.5703125" bestFit="1" customWidth="1"/>
    <col min="7" max="7" width="14.85546875" bestFit="1" customWidth="1"/>
    <col min="8" max="8" width="11.28515625" bestFit="1" customWidth="1"/>
    <col min="9" max="9" width="17.28515625" bestFit="1" customWidth="1"/>
    <col min="10" max="10" width="10.28515625" bestFit="1" customWidth="1"/>
    <col min="11" max="11" width="5.5703125" bestFit="1" customWidth="1"/>
    <col min="12" max="12" width="13.85546875" bestFit="1" customWidth="1"/>
    <col min="13" max="13" width="13.28515625" bestFit="1" customWidth="1"/>
    <col min="14" max="14" width="11.28515625" bestFit="1" customWidth="1"/>
    <col min="15" max="15" width="17.28515625" bestFit="1" customWidth="1"/>
    <col min="16" max="16" width="13.42578125" bestFit="1" customWidth="1"/>
    <col min="17" max="17" width="8.85546875" bestFit="1" customWidth="1"/>
    <col min="18" max="18" width="17.28515625" bestFit="1" customWidth="1"/>
    <col min="19" max="19" width="18" bestFit="1" customWidth="1"/>
    <col min="20" max="20" width="25.85546875" bestFit="1" customWidth="1"/>
  </cols>
  <sheetData>
    <row r="1" spans="1:46" x14ac:dyDescent="0.25">
      <c r="A1" s="2" t="s">
        <v>157</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c r="S1" s="1" t="s">
        <v>188</v>
      </c>
      <c r="T1" s="1" t="s">
        <v>187</v>
      </c>
      <c r="U1" s="1" t="s">
        <v>186</v>
      </c>
      <c r="V1" s="1" t="s">
        <v>185</v>
      </c>
      <c r="W1" s="1" t="s">
        <v>189</v>
      </c>
      <c r="X1" s="1" t="s">
        <v>190</v>
      </c>
      <c r="Y1" s="1" t="s">
        <v>194</v>
      </c>
      <c r="Z1" s="1" t="s">
        <v>191</v>
      </c>
      <c r="AA1" s="1" t="s">
        <v>184</v>
      </c>
      <c r="AB1" s="1" t="s">
        <v>183</v>
      </c>
      <c r="AC1" s="1" t="s">
        <v>182</v>
      </c>
      <c r="AD1" s="1" t="s">
        <v>181</v>
      </c>
      <c r="AE1" s="1" t="s">
        <v>180</v>
      </c>
      <c r="AF1" s="1" t="s">
        <v>179</v>
      </c>
      <c r="AG1" s="1" t="s">
        <v>178</v>
      </c>
      <c r="AH1" s="1" t="s">
        <v>177</v>
      </c>
      <c r="AI1" s="1" t="s">
        <v>176</v>
      </c>
      <c r="AJ1" s="1" t="s">
        <v>175</v>
      </c>
      <c r="AK1" s="1" t="s">
        <v>174</v>
      </c>
      <c r="AL1" s="1" t="s">
        <v>195</v>
      </c>
      <c r="AM1" s="1" t="s">
        <v>173</v>
      </c>
      <c r="AN1" s="1" t="s">
        <v>196</v>
      </c>
      <c r="AO1" s="1" t="s">
        <v>197</v>
      </c>
      <c r="AP1" s="1" t="s">
        <v>192</v>
      </c>
      <c r="AQ1" s="1" t="s">
        <v>198</v>
      </c>
      <c r="AR1" s="1" t="s">
        <v>193</v>
      </c>
      <c r="AS1" s="1" t="s">
        <v>172</v>
      </c>
    </row>
    <row r="2" spans="1:46" x14ac:dyDescent="0.25">
      <c r="A2" s="2" t="s">
        <v>157</v>
      </c>
      <c r="B2" s="1" t="s">
        <v>4</v>
      </c>
      <c r="C2" s="1" t="s">
        <v>19</v>
      </c>
      <c r="D2" s="1" t="s">
        <v>32</v>
      </c>
      <c r="E2" s="1" t="s">
        <v>122</v>
      </c>
      <c r="F2" s="1" t="s">
        <v>20</v>
      </c>
      <c r="G2" s="1" t="s">
        <v>169</v>
      </c>
      <c r="H2" s="4" t="s">
        <v>16</v>
      </c>
      <c r="I2" s="4" t="s">
        <v>170</v>
      </c>
      <c r="J2" s="4" t="s">
        <v>17</v>
      </c>
      <c r="K2" s="1" t="s">
        <v>168</v>
      </c>
      <c r="L2" s="4" t="s">
        <v>16</v>
      </c>
      <c r="M2" s="4" t="s">
        <v>16</v>
      </c>
      <c r="N2" s="4" t="s">
        <v>22</v>
      </c>
      <c r="O2" s="4" t="s">
        <v>24</v>
      </c>
      <c r="P2" s="4" t="s">
        <v>26</v>
      </c>
      <c r="Q2" s="1" t="s">
        <v>33</v>
      </c>
      <c r="R2" s="1" t="s">
        <v>171</v>
      </c>
      <c r="S2" s="1" t="s">
        <v>188</v>
      </c>
      <c r="T2" s="1" t="s">
        <v>187</v>
      </c>
      <c r="U2" s="1" t="s">
        <v>186</v>
      </c>
      <c r="V2" s="1" t="s">
        <v>200</v>
      </c>
      <c r="W2" s="1" t="s">
        <v>16</v>
      </c>
      <c r="X2" s="1" t="s">
        <v>16</v>
      </c>
      <c r="Y2" s="1" t="s">
        <v>16</v>
      </c>
      <c r="Z2" s="1" t="s">
        <v>16</v>
      </c>
      <c r="AA2" s="1" t="s">
        <v>16</v>
      </c>
      <c r="AB2" s="1" t="s">
        <v>183</v>
      </c>
      <c r="AC2" s="1" t="s">
        <v>182</v>
      </c>
      <c r="AD2" s="1" t="s">
        <v>181</v>
      </c>
      <c r="AE2" s="1" t="s">
        <v>180</v>
      </c>
      <c r="AF2" s="1" t="s">
        <v>179</v>
      </c>
      <c r="AG2" s="1" t="s">
        <v>178</v>
      </c>
      <c r="AH2" s="1" t="s">
        <v>177</v>
      </c>
      <c r="AI2" s="1" t="s">
        <v>200</v>
      </c>
      <c r="AJ2" s="1" t="s">
        <v>175</v>
      </c>
      <c r="AK2" s="1" t="s">
        <v>200</v>
      </c>
      <c r="AL2" s="1" t="s">
        <v>200</v>
      </c>
      <c r="AM2" s="1" t="s">
        <v>17</v>
      </c>
      <c r="AN2" s="1" t="s">
        <v>200</v>
      </c>
      <c r="AO2" s="1" t="s">
        <v>17</v>
      </c>
      <c r="AP2" s="1" t="s">
        <v>201</v>
      </c>
      <c r="AQ2" s="1" t="s">
        <v>201</v>
      </c>
      <c r="AR2" s="1" t="s">
        <v>201</v>
      </c>
      <c r="AS2" s="1" t="s">
        <v>201</v>
      </c>
      <c r="AT2" s="1" t="s">
        <v>199</v>
      </c>
    </row>
  </sheetData>
  <pageMargins left="0.7" right="0.7" top="0.75" bottom="0.75" header="0.3" footer="0.3"/>
  <pageSetup paperSize="9" orientation="portrait" r:id="rId1"/>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3"/>
  <sheetViews>
    <sheetView workbookViewId="0">
      <selection activeCell="AQ13" sqref="AQ13"/>
    </sheetView>
  </sheetViews>
  <sheetFormatPr defaultRowHeight="15" x14ac:dyDescent="0.25"/>
  <cols>
    <col min="1" max="1" width="25.5703125" bestFit="1" customWidth="1"/>
    <col min="2" max="3" width="12.28515625" bestFit="1" customWidth="1"/>
    <col min="4" max="4" width="12.28515625" customWidth="1"/>
    <col min="5" max="5" width="15.28515625" bestFit="1" customWidth="1"/>
    <col min="6" max="6" width="16.5703125" bestFit="1" customWidth="1"/>
    <col min="7" max="7" width="14.85546875" bestFit="1" customWidth="1"/>
    <col min="8" max="8" width="11.28515625" bestFit="1" customWidth="1"/>
    <col min="9" max="9" width="17.28515625" bestFit="1" customWidth="1"/>
    <col min="10" max="10" width="10.28515625" bestFit="1" customWidth="1"/>
    <col min="11" max="11" width="5.5703125" bestFit="1" customWidth="1"/>
    <col min="12" max="12" width="13.85546875" bestFit="1" customWidth="1"/>
    <col min="13" max="13" width="13.28515625" bestFit="1" customWidth="1"/>
    <col min="14" max="14" width="11.28515625" bestFit="1" customWidth="1"/>
    <col min="15" max="15" width="17.28515625" bestFit="1" customWidth="1"/>
    <col min="16" max="16" width="13.42578125" bestFit="1" customWidth="1"/>
    <col min="17" max="17" width="8.85546875" bestFit="1" customWidth="1"/>
    <col min="18" max="18" width="17.28515625" bestFit="1" customWidth="1"/>
    <col min="19" max="19" width="18" bestFit="1" customWidth="1"/>
    <col min="20" max="20" width="25.85546875" bestFit="1" customWidth="1"/>
    <col min="21" max="21" width="19.7109375" bestFit="1" customWidth="1"/>
    <col min="22" max="22" width="22.85546875" bestFit="1" customWidth="1"/>
    <col min="23" max="23" width="11.85546875" bestFit="1" customWidth="1"/>
    <col min="24" max="24" width="26.28515625" bestFit="1" customWidth="1"/>
    <col min="25" max="25" width="24.7109375" bestFit="1" customWidth="1"/>
    <col min="26" max="26" width="21" bestFit="1" customWidth="1"/>
    <col min="27" max="27" width="25.7109375" bestFit="1" customWidth="1"/>
    <col min="28" max="28" width="16.140625" bestFit="1" customWidth="1"/>
    <col min="29" max="29" width="30" bestFit="1" customWidth="1"/>
    <col min="30" max="30" width="11" bestFit="1" customWidth="1"/>
    <col min="31" max="31" width="15.5703125" bestFit="1" customWidth="1"/>
    <col min="32" max="32" width="27.42578125" bestFit="1" customWidth="1"/>
    <col min="33" max="33" width="17.85546875" bestFit="1" customWidth="1"/>
    <col min="34" max="34" width="20.42578125" bestFit="1" customWidth="1"/>
    <col min="35" max="35" width="19.28515625" bestFit="1" customWidth="1"/>
    <col min="36" max="36" width="17.85546875" bestFit="1" customWidth="1"/>
    <col min="37" max="37" width="15.5703125" bestFit="1" customWidth="1"/>
    <col min="38" max="38" width="10.5703125" bestFit="1" customWidth="1"/>
    <col min="40" max="40" width="15.28515625" bestFit="1" customWidth="1"/>
    <col min="41" max="41" width="19" bestFit="1" customWidth="1"/>
    <col min="42" max="42" width="23.28515625" bestFit="1" customWidth="1"/>
    <col min="43" max="43" width="23.42578125" bestFit="1" customWidth="1"/>
    <col min="44" max="44" width="32" bestFit="1" customWidth="1"/>
    <col min="45" max="45" width="19" bestFit="1" customWidth="1"/>
  </cols>
  <sheetData>
    <row r="1" spans="1:45" x14ac:dyDescent="0.25">
      <c r="A1" s="2" t="s">
        <v>84</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c r="S1" s="1" t="s">
        <v>188</v>
      </c>
      <c r="T1" s="1" t="s">
        <v>187</v>
      </c>
      <c r="U1" s="1" t="s">
        <v>186</v>
      </c>
      <c r="V1" s="1" t="s">
        <v>185</v>
      </c>
      <c r="W1" s="1" t="s">
        <v>189</v>
      </c>
      <c r="X1" s="1" t="s">
        <v>190</v>
      </c>
      <c r="Y1" s="1" t="s">
        <v>194</v>
      </c>
      <c r="Z1" s="1" t="s">
        <v>191</v>
      </c>
      <c r="AA1" s="1" t="s">
        <v>184</v>
      </c>
      <c r="AB1" s="1" t="s">
        <v>183</v>
      </c>
      <c r="AC1" s="1" t="s">
        <v>182</v>
      </c>
      <c r="AD1" s="1" t="s">
        <v>181</v>
      </c>
      <c r="AE1" s="1" t="s">
        <v>180</v>
      </c>
      <c r="AF1" s="1" t="s">
        <v>179</v>
      </c>
      <c r="AG1" s="1" t="s">
        <v>178</v>
      </c>
      <c r="AH1" s="1" t="s">
        <v>177</v>
      </c>
      <c r="AI1" s="1" t="s">
        <v>176</v>
      </c>
      <c r="AJ1" s="1" t="s">
        <v>175</v>
      </c>
      <c r="AK1" s="1" t="s">
        <v>174</v>
      </c>
      <c r="AL1" s="1" t="s">
        <v>195</v>
      </c>
      <c r="AM1" s="1" t="s">
        <v>173</v>
      </c>
      <c r="AN1" s="1" t="s">
        <v>196</v>
      </c>
      <c r="AO1" s="1" t="s">
        <v>197</v>
      </c>
      <c r="AP1" s="1" t="s">
        <v>192</v>
      </c>
      <c r="AQ1" s="1" t="s">
        <v>198</v>
      </c>
      <c r="AR1" s="1" t="s">
        <v>193</v>
      </c>
      <c r="AS1" s="1" t="s">
        <v>172</v>
      </c>
    </row>
    <row r="2" spans="1:45" x14ac:dyDescent="0.25">
      <c r="A2" s="2" t="s">
        <v>84</v>
      </c>
      <c r="B2" s="1" t="s">
        <v>4</v>
      </c>
      <c r="C2" s="1" t="s">
        <v>19</v>
      </c>
      <c r="D2" s="1" t="s">
        <v>32</v>
      </c>
      <c r="E2" s="1" t="s">
        <v>122</v>
      </c>
      <c r="F2" s="1" t="s">
        <v>20</v>
      </c>
      <c r="G2" s="1" t="s">
        <v>123</v>
      </c>
      <c r="H2" s="4" t="s">
        <v>16</v>
      </c>
      <c r="I2" s="4" t="s">
        <v>29</v>
      </c>
      <c r="J2" s="4" t="s">
        <v>17</v>
      </c>
      <c r="K2" s="1" t="s">
        <v>15</v>
      </c>
      <c r="L2" s="4" t="s">
        <v>16</v>
      </c>
      <c r="M2" s="4" t="s">
        <v>16</v>
      </c>
      <c r="N2" s="4" t="s">
        <v>22</v>
      </c>
      <c r="O2" s="4" t="s">
        <v>24</v>
      </c>
      <c r="P2" s="4" t="s">
        <v>26</v>
      </c>
      <c r="Q2" s="1" t="s">
        <v>33</v>
      </c>
      <c r="R2" s="1" t="s">
        <v>125</v>
      </c>
    </row>
    <row r="3" spans="1:45" x14ac:dyDescent="0.25">
      <c r="A3" s="2" t="s">
        <v>84</v>
      </c>
      <c r="B3" s="1" t="s">
        <v>4</v>
      </c>
      <c r="C3" s="1" t="s">
        <v>19</v>
      </c>
      <c r="D3" s="1" t="s">
        <v>32</v>
      </c>
      <c r="E3" s="1" t="s">
        <v>122</v>
      </c>
      <c r="F3" s="1" t="s">
        <v>20</v>
      </c>
      <c r="G3" s="1" t="s">
        <v>124</v>
      </c>
      <c r="H3" s="4" t="s">
        <v>85</v>
      </c>
      <c r="I3" s="4" t="s">
        <v>86</v>
      </c>
      <c r="J3" s="4" t="s">
        <v>17</v>
      </c>
      <c r="K3" s="1" t="s">
        <v>83</v>
      </c>
      <c r="L3" s="4" t="s">
        <v>85</v>
      </c>
      <c r="M3" s="4" t="s">
        <v>86</v>
      </c>
      <c r="N3" s="4" t="s">
        <v>22</v>
      </c>
      <c r="O3" s="4" t="s">
        <v>24</v>
      </c>
      <c r="P3" s="4" t="s">
        <v>26</v>
      </c>
      <c r="Q3" s="1" t="s">
        <v>33</v>
      </c>
      <c r="R3" s="1" t="s">
        <v>125</v>
      </c>
    </row>
  </sheetData>
  <pageMargins left="0.7" right="0.7" top="0.75" bottom="0.75" header="0.3" footer="0.3"/>
  <pageSetup paperSize="9" orientation="portrait" r:id="rId1"/>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
  <sheetViews>
    <sheetView workbookViewId="0">
      <selection activeCell="E3" sqref="E3"/>
    </sheetView>
  </sheetViews>
  <sheetFormatPr defaultRowHeight="15" x14ac:dyDescent="0.25"/>
  <cols>
    <col min="1" max="1" width="25.5703125" bestFit="1" customWidth="1"/>
    <col min="2" max="3" width="13.28515625" bestFit="1" customWidth="1"/>
    <col min="4" max="4" width="15.5703125" bestFit="1" customWidth="1"/>
    <col min="5" max="5" width="13.42578125" bestFit="1" customWidth="1"/>
    <col min="6" max="6" width="14.85546875" bestFit="1" customWidth="1"/>
    <col min="7" max="7" width="19.140625" bestFit="1" customWidth="1"/>
    <col min="8" max="8" width="22.28515625" bestFit="1" customWidth="1"/>
    <col min="9" max="9" width="5.5703125" bestFit="1" customWidth="1"/>
    <col min="10" max="10" width="13.140625" bestFit="1" customWidth="1"/>
  </cols>
  <sheetData>
    <row r="1" spans="1:11" x14ac:dyDescent="0.25">
      <c r="A1" s="2" t="s">
        <v>82</v>
      </c>
      <c r="B1" s="3" t="s">
        <v>0</v>
      </c>
      <c r="C1" s="3" t="s">
        <v>1</v>
      </c>
      <c r="D1" s="3" t="s">
        <v>34</v>
      </c>
      <c r="E1" s="3" t="s">
        <v>36</v>
      </c>
      <c r="F1" s="3" t="s">
        <v>7</v>
      </c>
      <c r="G1" s="3" t="s">
        <v>37</v>
      </c>
      <c r="H1" s="3" t="s">
        <v>39</v>
      </c>
      <c r="I1" s="3" t="s">
        <v>11</v>
      </c>
      <c r="J1" s="3" t="s">
        <v>42</v>
      </c>
      <c r="K1" s="3" t="s">
        <v>81</v>
      </c>
    </row>
    <row r="2" spans="1:11" x14ac:dyDescent="0.25">
      <c r="A2" s="2" t="s">
        <v>82</v>
      </c>
      <c r="B2" s="1" t="s">
        <v>125</v>
      </c>
      <c r="C2" s="1" t="s">
        <v>2</v>
      </c>
      <c r="D2" s="1" t="s">
        <v>35</v>
      </c>
      <c r="E2" s="1" t="s">
        <v>121</v>
      </c>
      <c r="F2" s="1" t="s">
        <v>124</v>
      </c>
      <c r="G2" s="1" t="s">
        <v>38</v>
      </c>
      <c r="H2" s="1" t="s">
        <v>40</v>
      </c>
      <c r="I2" s="1" t="s">
        <v>41</v>
      </c>
      <c r="J2" s="1" t="s">
        <v>44</v>
      </c>
      <c r="K2" s="1" t="s">
        <v>103</v>
      </c>
    </row>
  </sheetData>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
  <sheetViews>
    <sheetView topLeftCell="F1" workbookViewId="0">
      <selection activeCell="R4" sqref="R4"/>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87</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87</v>
      </c>
      <c r="B2" s="1" t="s">
        <v>4</v>
      </c>
      <c r="C2" s="1" t="s">
        <v>19</v>
      </c>
      <c r="D2" s="1" t="s">
        <v>32</v>
      </c>
      <c r="E2" s="1" t="s">
        <v>122</v>
      </c>
      <c r="F2" s="1" t="s">
        <v>20</v>
      </c>
      <c r="G2" s="1" t="s">
        <v>126</v>
      </c>
      <c r="H2" s="4" t="s">
        <v>16</v>
      </c>
      <c r="I2" s="4" t="s">
        <v>16</v>
      </c>
      <c r="J2" s="4" t="s">
        <v>17</v>
      </c>
      <c r="K2" s="1" t="s">
        <v>15</v>
      </c>
      <c r="L2" s="4" t="s">
        <v>16</v>
      </c>
      <c r="M2" s="4" t="s">
        <v>16</v>
      </c>
      <c r="N2" s="4" t="s">
        <v>22</v>
      </c>
      <c r="O2" s="4" t="s">
        <v>24</v>
      </c>
      <c r="P2" s="4" t="s">
        <v>26</v>
      </c>
      <c r="Q2" s="1" t="s">
        <v>28</v>
      </c>
      <c r="R2" s="1" t="s">
        <v>128</v>
      </c>
    </row>
    <row r="3" spans="1:18" x14ac:dyDescent="0.25">
      <c r="A3" s="2" t="s">
        <v>87</v>
      </c>
      <c r="B3" s="1" t="s">
        <v>4</v>
      </c>
      <c r="C3" s="1" t="s">
        <v>19</v>
      </c>
      <c r="D3" s="1" t="s">
        <v>32</v>
      </c>
      <c r="E3" s="1" t="s">
        <v>122</v>
      </c>
      <c r="F3" s="1" t="s">
        <v>20</v>
      </c>
      <c r="G3" s="1" t="s">
        <v>127</v>
      </c>
      <c r="H3" s="4" t="s">
        <v>85</v>
      </c>
      <c r="I3" s="4" t="s">
        <v>88</v>
      </c>
      <c r="J3" s="4" t="s">
        <v>17</v>
      </c>
      <c r="K3" s="1" t="s">
        <v>83</v>
      </c>
      <c r="L3" s="4" t="s">
        <v>85</v>
      </c>
      <c r="M3" s="4" t="s">
        <v>88</v>
      </c>
      <c r="N3" s="4" t="s">
        <v>22</v>
      </c>
      <c r="O3" s="4" t="s">
        <v>24</v>
      </c>
      <c r="P3" s="4" t="s">
        <v>26</v>
      </c>
      <c r="Q3" s="1" t="s">
        <v>28</v>
      </c>
      <c r="R3" s="1" t="s">
        <v>128</v>
      </c>
    </row>
  </sheetData>
  <pageMargins left="0.7" right="0.7" top="0.75" bottom="0.75" header="0.3" footer="0.3"/>
  <pageSetup paperSize="9" orientation="portrait" r:id="rId1"/>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
  <sheetViews>
    <sheetView workbookViewId="0">
      <selection activeCell="H2" sqref="H2"/>
    </sheetView>
  </sheetViews>
  <sheetFormatPr defaultRowHeight="15" x14ac:dyDescent="0.25"/>
  <cols>
    <col min="1" max="1" width="25.5703125" bestFit="1" customWidth="1"/>
    <col min="2" max="3" width="13.28515625" bestFit="1" customWidth="1"/>
    <col min="5" max="5" width="14.85546875" bestFit="1" customWidth="1"/>
    <col min="6" max="6" width="8.7109375" bestFit="1" customWidth="1"/>
    <col min="7" max="7" width="14.85546875" bestFit="1" customWidth="1"/>
    <col min="8" max="8" width="19.140625" bestFit="1" customWidth="1"/>
    <col min="9" max="9" width="22.28515625" bestFit="1" customWidth="1"/>
    <col min="10" max="10" width="5.5703125" bestFit="1" customWidth="1"/>
    <col min="11" max="11" width="13.140625" bestFit="1" customWidth="1"/>
    <col min="12" max="12" width="6.5703125" bestFit="1" customWidth="1"/>
    <col min="13" max="13" width="14.140625" bestFit="1" customWidth="1"/>
  </cols>
  <sheetData>
    <row r="1" spans="1:13" x14ac:dyDescent="0.25">
      <c r="A1" s="2" t="s">
        <v>92</v>
      </c>
      <c r="B1" s="3" t="s">
        <v>0</v>
      </c>
      <c r="C1" s="3" t="s">
        <v>1</v>
      </c>
      <c r="D1" s="3" t="s">
        <v>81</v>
      </c>
      <c r="E1" s="3" t="s">
        <v>7</v>
      </c>
      <c r="F1" s="3" t="s">
        <v>91</v>
      </c>
      <c r="G1" s="3" t="s">
        <v>113</v>
      </c>
      <c r="H1" s="3" t="s">
        <v>37</v>
      </c>
      <c r="I1" s="3" t="s">
        <v>39</v>
      </c>
      <c r="J1" s="3" t="s">
        <v>11</v>
      </c>
      <c r="K1" s="3" t="s">
        <v>42</v>
      </c>
      <c r="L1" s="3" t="s">
        <v>93</v>
      </c>
      <c r="M1" s="3" t="s">
        <v>94</v>
      </c>
    </row>
    <row r="2" spans="1:13" x14ac:dyDescent="0.25">
      <c r="A2" s="2" t="s">
        <v>92</v>
      </c>
      <c r="B2" s="1" t="s">
        <v>128</v>
      </c>
      <c r="C2" s="1" t="s">
        <v>2</v>
      </c>
      <c r="D2" s="1" t="s">
        <v>90</v>
      </c>
      <c r="E2" s="1" t="s">
        <v>126</v>
      </c>
      <c r="F2" s="1" t="s">
        <v>89</v>
      </c>
      <c r="G2" s="1" t="s">
        <v>127</v>
      </c>
      <c r="H2" s="1" t="s">
        <v>38</v>
      </c>
      <c r="I2" s="1" t="s">
        <v>40</v>
      </c>
      <c r="J2" s="1" t="s">
        <v>61</v>
      </c>
      <c r="K2" s="1" t="s">
        <v>44</v>
      </c>
      <c r="L2" s="1" t="s">
        <v>95</v>
      </c>
      <c r="M2" s="1" t="s">
        <v>69</v>
      </c>
    </row>
  </sheetData>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
  <sheetViews>
    <sheetView workbookViewId="0">
      <selection activeCell="E1" sqref="E1"/>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114</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114</v>
      </c>
      <c r="B2" s="1" t="s">
        <v>4</v>
      </c>
      <c r="C2" s="1" t="s">
        <v>19</v>
      </c>
      <c r="D2" s="1" t="s">
        <v>32</v>
      </c>
      <c r="E2" s="1" t="s">
        <v>122</v>
      </c>
      <c r="F2" s="1" t="s">
        <v>20</v>
      </c>
      <c r="G2" s="1" t="s">
        <v>164</v>
      </c>
      <c r="H2" s="4" t="s">
        <v>16</v>
      </c>
      <c r="I2" s="4" t="s">
        <v>29</v>
      </c>
      <c r="J2" s="4" t="s">
        <v>17</v>
      </c>
      <c r="K2" s="1" t="s">
        <v>15</v>
      </c>
      <c r="L2" s="4" t="s">
        <v>16</v>
      </c>
      <c r="M2" s="4" t="s">
        <v>96</v>
      </c>
      <c r="N2" s="4" t="s">
        <v>22</v>
      </c>
      <c r="O2" s="4" t="s">
        <v>24</v>
      </c>
      <c r="P2" s="4" t="s">
        <v>26</v>
      </c>
      <c r="Q2" s="1" t="s">
        <v>28</v>
      </c>
      <c r="R2" s="1" t="s">
        <v>43</v>
      </c>
    </row>
    <row r="3" spans="1:18" x14ac:dyDescent="0.25">
      <c r="A3" s="2" t="s">
        <v>114</v>
      </c>
      <c r="B3" s="1" t="s">
        <v>4</v>
      </c>
      <c r="C3" s="1" t="s">
        <v>19</v>
      </c>
      <c r="D3" s="1" t="s">
        <v>32</v>
      </c>
      <c r="E3" s="1" t="s">
        <v>122</v>
      </c>
      <c r="F3" s="1" t="s">
        <v>20</v>
      </c>
      <c r="G3" s="1" t="s">
        <v>163</v>
      </c>
      <c r="H3" s="4" t="s">
        <v>106</v>
      </c>
      <c r="I3" s="4" t="s">
        <v>107</v>
      </c>
      <c r="J3" s="4" t="s">
        <v>17</v>
      </c>
      <c r="K3" s="1" t="s">
        <v>15</v>
      </c>
      <c r="L3" s="4" t="s">
        <v>106</v>
      </c>
      <c r="M3" s="4" t="s">
        <v>108</v>
      </c>
      <c r="N3" s="4" t="s">
        <v>22</v>
      </c>
      <c r="O3" s="4" t="s">
        <v>24</v>
      </c>
      <c r="P3" s="4" t="s">
        <v>26</v>
      </c>
      <c r="Q3" s="1" t="s">
        <v>28</v>
      </c>
      <c r="R3" s="1" t="s">
        <v>43</v>
      </c>
    </row>
  </sheetData>
  <pageMargins left="0.7" right="0.7" top="0.75" bottom="0.75" header="0.3" footer="0.3"/>
  <pageSetup paperSize="9" orientation="portrait" r:id="rId1"/>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
  <sheetViews>
    <sheetView workbookViewId="0">
      <selection activeCell="Q1" sqref="B1:Q2"/>
    </sheetView>
  </sheetViews>
  <sheetFormatPr defaultRowHeight="15" x14ac:dyDescent="0.25"/>
  <cols>
    <col min="1" max="1" width="25.5703125" bestFit="1" customWidth="1"/>
    <col min="2" max="3" width="13.28515625" bestFit="1" customWidth="1"/>
    <col min="4" max="4" width="14.42578125" bestFit="1" customWidth="1"/>
    <col min="5" max="5" width="9.7109375" bestFit="1" customWidth="1"/>
    <col min="6" max="6" width="10.140625" bestFit="1" customWidth="1"/>
    <col min="7" max="7" width="15.5703125" bestFit="1" customWidth="1"/>
    <col min="8" max="8" width="13.7109375" bestFit="1" customWidth="1"/>
    <col min="9" max="9" width="14.85546875" bestFit="1" customWidth="1"/>
    <col min="10" max="10" width="21.7109375" bestFit="1" customWidth="1"/>
    <col min="11" max="12" width="11.140625" bestFit="1" customWidth="1"/>
    <col min="13" max="13" width="19.140625" bestFit="1" customWidth="1"/>
    <col min="14" max="14" width="22.28515625" bestFit="1" customWidth="1"/>
    <col min="15" max="15" width="12.42578125" bestFit="1" customWidth="1"/>
    <col min="16" max="16" width="13.140625" bestFit="1" customWidth="1"/>
  </cols>
  <sheetData>
    <row r="1" spans="1:17" x14ac:dyDescent="0.25">
      <c r="A1" s="2" t="s">
        <v>115</v>
      </c>
      <c r="B1" s="3" t="s">
        <v>0</v>
      </c>
      <c r="C1" s="3" t="s">
        <v>1</v>
      </c>
      <c r="D1" s="3" t="s">
        <v>54</v>
      </c>
      <c r="E1" s="3" t="s">
        <v>97</v>
      </c>
      <c r="F1" s="3" t="s">
        <v>101</v>
      </c>
      <c r="G1" s="3" t="s">
        <v>34</v>
      </c>
      <c r="H1" s="3" t="s">
        <v>48</v>
      </c>
      <c r="I1" s="3" t="s">
        <v>7</v>
      </c>
      <c r="J1" s="3" t="s">
        <v>49</v>
      </c>
      <c r="K1" s="3" t="s">
        <v>98</v>
      </c>
      <c r="L1" s="3" t="s">
        <v>52</v>
      </c>
      <c r="M1" s="3" t="s">
        <v>37</v>
      </c>
      <c r="N1" s="3" t="s">
        <v>39</v>
      </c>
      <c r="O1" s="3" t="s">
        <v>100</v>
      </c>
      <c r="P1" s="3" t="s">
        <v>42</v>
      </c>
      <c r="Q1" s="3" t="s">
        <v>81</v>
      </c>
    </row>
    <row r="2" spans="1:17" x14ac:dyDescent="0.25">
      <c r="A2" s="2" t="s">
        <v>115</v>
      </c>
      <c r="B2" s="1" t="s">
        <v>43</v>
      </c>
      <c r="C2" s="1" t="s">
        <v>2</v>
      </c>
      <c r="D2" s="5" t="s">
        <v>55</v>
      </c>
      <c r="E2" s="1" t="s">
        <v>61</v>
      </c>
      <c r="F2" s="1" t="s">
        <v>102</v>
      </c>
      <c r="G2" s="5" t="s">
        <v>56</v>
      </c>
      <c r="H2" s="1" t="s">
        <v>99</v>
      </c>
      <c r="I2" s="1" t="s">
        <v>163</v>
      </c>
      <c r="J2" s="1" t="s">
        <v>50</v>
      </c>
      <c r="K2" s="1" t="s">
        <v>51</v>
      </c>
      <c r="L2" s="1" t="s">
        <v>53</v>
      </c>
      <c r="M2" s="1" t="s">
        <v>38</v>
      </c>
      <c r="N2" s="1" t="s">
        <v>40</v>
      </c>
      <c r="O2" s="1" t="s">
        <v>61</v>
      </c>
      <c r="P2" s="1" t="s">
        <v>44</v>
      </c>
      <c r="Q2" s="1" t="s">
        <v>103</v>
      </c>
    </row>
  </sheetData>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workbookViewId="0">
      <selection activeCell="G2" sqref="G2"/>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117</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117</v>
      </c>
      <c r="B2" s="1" t="s">
        <v>4</v>
      </c>
      <c r="C2" s="1" t="s">
        <v>19</v>
      </c>
      <c r="D2" s="1" t="s">
        <v>32</v>
      </c>
      <c r="E2" s="1" t="s">
        <v>122</v>
      </c>
      <c r="F2" s="1" t="s">
        <v>20</v>
      </c>
      <c r="G2" s="1" t="s">
        <v>165</v>
      </c>
      <c r="H2" s="4" t="s">
        <v>16</v>
      </c>
      <c r="I2" s="4" t="s">
        <v>16</v>
      </c>
      <c r="J2" s="4" t="s">
        <v>17</v>
      </c>
      <c r="K2" s="1" t="s">
        <v>15</v>
      </c>
      <c r="L2" s="4" t="s">
        <v>16</v>
      </c>
      <c r="M2" s="4" t="s">
        <v>16</v>
      </c>
      <c r="N2" s="4" t="s">
        <v>22</v>
      </c>
      <c r="O2" s="4" t="s">
        <v>24</v>
      </c>
      <c r="P2" s="4" t="s">
        <v>26</v>
      </c>
      <c r="Q2" s="1" t="s">
        <v>28</v>
      </c>
      <c r="R2" s="1" t="s">
        <v>129</v>
      </c>
    </row>
  </sheetData>
  <pageMargins left="0.7" right="0.7" top="0.75" bottom="0.75" header="0.3" footer="0.3"/>
  <pageSetup paperSize="9" orientation="portrait" r:id="rId1"/>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
  <sheetViews>
    <sheetView workbookViewId="0">
      <selection activeCell="G2" sqref="G2"/>
    </sheetView>
  </sheetViews>
  <sheetFormatPr defaultRowHeight="15" x14ac:dyDescent="0.25"/>
  <cols>
    <col min="1" max="1" width="25.5703125" bestFit="1" customWidth="1"/>
    <col min="2" max="3" width="13.28515625" bestFit="1" customWidth="1"/>
    <col min="4" max="4" width="18.7109375" bestFit="1" customWidth="1"/>
    <col min="6" max="6" width="15.28515625" bestFit="1" customWidth="1"/>
    <col min="7" max="7" width="14.85546875" bestFit="1" customWidth="1"/>
    <col min="8" max="9" width="10.28515625" bestFit="1" customWidth="1"/>
    <col min="10" max="10" width="5.5703125" bestFit="1" customWidth="1"/>
  </cols>
  <sheetData>
    <row r="1" spans="1:10" x14ac:dyDescent="0.25">
      <c r="A1" s="2" t="s">
        <v>116</v>
      </c>
      <c r="B1" s="3" t="s">
        <v>0</v>
      </c>
      <c r="C1" s="3" t="s">
        <v>1</v>
      </c>
      <c r="D1" s="3" t="s">
        <v>3</v>
      </c>
      <c r="E1" s="3" t="s">
        <v>63</v>
      </c>
      <c r="F1" s="3" t="s">
        <v>5</v>
      </c>
      <c r="G1" s="3" t="s">
        <v>7</v>
      </c>
      <c r="H1" s="3" t="s">
        <v>64</v>
      </c>
      <c r="I1" s="3" t="s">
        <v>66</v>
      </c>
      <c r="J1" s="3" t="s">
        <v>11</v>
      </c>
    </row>
    <row r="2" spans="1:10" x14ac:dyDescent="0.25">
      <c r="A2" s="2" t="s">
        <v>116</v>
      </c>
      <c r="B2" s="1" t="s">
        <v>129</v>
      </c>
      <c r="C2" s="1" t="s">
        <v>2</v>
      </c>
      <c r="D2" s="5" t="s">
        <v>62</v>
      </c>
      <c r="E2" s="1" t="s">
        <v>104</v>
      </c>
      <c r="F2" s="1" t="s">
        <v>122</v>
      </c>
      <c r="G2" s="1" t="s">
        <v>165</v>
      </c>
      <c r="H2" s="5" t="s">
        <v>65</v>
      </c>
      <c r="I2" s="1" t="s">
        <v>17</v>
      </c>
      <c r="J2" s="1" t="s">
        <v>118</v>
      </c>
    </row>
  </sheetData>
  <pageMargins left="0.7" right="0.7" top="0.75" bottom="0.75" header="0.3" footer="0.3"/>
  <pageSetup paperSize="9" orientation="portrait"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opLeftCell="G1" workbookViewId="0">
      <selection activeCell="S2" sqref="S2"/>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117</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117</v>
      </c>
      <c r="B2" s="1" t="s">
        <v>4</v>
      </c>
      <c r="C2" s="1" t="s">
        <v>19</v>
      </c>
      <c r="D2" s="1" t="s">
        <v>32</v>
      </c>
      <c r="E2" s="1" t="s">
        <v>122</v>
      </c>
      <c r="F2" s="1" t="s">
        <v>20</v>
      </c>
      <c r="G2" s="1" t="s">
        <v>130</v>
      </c>
      <c r="H2" s="4" t="s">
        <v>16</v>
      </c>
      <c r="I2" s="4" t="s">
        <v>16</v>
      </c>
      <c r="J2" s="4" t="s">
        <v>17</v>
      </c>
      <c r="K2" s="1" t="s">
        <v>15</v>
      </c>
      <c r="L2" s="4" t="s">
        <v>16</v>
      </c>
      <c r="M2" s="4" t="s">
        <v>16</v>
      </c>
      <c r="N2" s="4" t="s">
        <v>22</v>
      </c>
      <c r="O2" s="4" t="s">
        <v>24</v>
      </c>
      <c r="P2" s="4" t="s">
        <v>26</v>
      </c>
      <c r="Q2" s="1" t="s">
        <v>28</v>
      </c>
      <c r="R2" s="1" t="s">
        <v>131</v>
      </c>
    </row>
  </sheetData>
  <pageMargins left="0.7" right="0.7" top="0.75" bottom="0.75" header="0.3" footer="0.3"/>
  <pageSetup paperSize="9" orientation="portrait" r:id="rId1"/>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
  <sheetViews>
    <sheetView workbookViewId="0">
      <selection activeCell="C2" sqref="C2"/>
    </sheetView>
  </sheetViews>
  <sheetFormatPr defaultRowHeight="15" x14ac:dyDescent="0.25"/>
  <cols>
    <col min="1" max="1" width="25.5703125" bestFit="1" customWidth="1"/>
    <col min="2" max="3" width="13.28515625" bestFit="1" customWidth="1"/>
    <col min="4" max="4" width="18.7109375" bestFit="1" customWidth="1"/>
    <col min="5" max="5" width="15.28515625" bestFit="1" customWidth="1"/>
    <col min="6" max="6" width="14.85546875" bestFit="1" customWidth="1"/>
  </cols>
  <sheetData>
    <row r="1" spans="1:7" x14ac:dyDescent="0.25">
      <c r="A1" s="2" t="s">
        <v>30</v>
      </c>
      <c r="B1" s="3" t="s">
        <v>0</v>
      </c>
      <c r="C1" s="3" t="s">
        <v>1</v>
      </c>
      <c r="D1" s="3" t="s">
        <v>57</v>
      </c>
      <c r="E1" s="3" t="s">
        <v>59</v>
      </c>
      <c r="F1" s="3" t="s">
        <v>7</v>
      </c>
      <c r="G1" s="3" t="s">
        <v>11</v>
      </c>
    </row>
    <row r="2" spans="1:7" x14ac:dyDescent="0.25">
      <c r="A2" s="2" t="s">
        <v>30</v>
      </c>
      <c r="B2" s="1" t="s">
        <v>131</v>
      </c>
      <c r="C2" s="1" t="s">
        <v>2</v>
      </c>
      <c r="D2" s="5" t="s">
        <v>58</v>
      </c>
      <c r="E2" s="5" t="s">
        <v>60</v>
      </c>
      <c r="F2" s="1" t="s">
        <v>130</v>
      </c>
      <c r="G2" s="1" t="s">
        <v>15</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2"/>
  <sheetViews>
    <sheetView workbookViewId="0">
      <selection activeCell="I5" sqref="I5"/>
    </sheetView>
  </sheetViews>
  <sheetFormatPr defaultRowHeight="15" x14ac:dyDescent="0.25"/>
  <cols>
    <col min="1" max="1" width="25.5703125" bestFit="1" customWidth="1"/>
    <col min="2" max="2" width="19.140625" bestFit="1" customWidth="1"/>
    <col min="3" max="4" width="22.28515625" bestFit="1" customWidth="1"/>
  </cols>
  <sheetData>
    <row r="1" spans="1:4" x14ac:dyDescent="0.25">
      <c r="A1" s="2" t="s">
        <v>30</v>
      </c>
      <c r="B1" s="3" t="s">
        <v>37</v>
      </c>
      <c r="C1" s="3" t="s">
        <v>70</v>
      </c>
      <c r="D1" s="3" t="s">
        <v>39</v>
      </c>
    </row>
    <row r="2" spans="1:4" x14ac:dyDescent="0.25">
      <c r="A2" s="2" t="s">
        <v>30</v>
      </c>
      <c r="B2" s="1" t="s">
        <v>38</v>
      </c>
      <c r="C2" s="1" t="s">
        <v>19</v>
      </c>
      <c r="D2" s="1" t="s">
        <v>40</v>
      </c>
    </row>
    <row r="3" spans="1:4" x14ac:dyDescent="0.25">
      <c r="A3" s="2" t="s">
        <v>30</v>
      </c>
      <c r="B3" s="1" t="s">
        <v>38</v>
      </c>
      <c r="C3" s="1" t="s">
        <v>71</v>
      </c>
      <c r="D3" s="1" t="s">
        <v>40</v>
      </c>
    </row>
    <row r="4" spans="1:4" x14ac:dyDescent="0.25">
      <c r="A4" s="2" t="s">
        <v>30</v>
      </c>
      <c r="B4" s="1" t="s">
        <v>38</v>
      </c>
      <c r="C4" s="1" t="s">
        <v>72</v>
      </c>
      <c r="D4" s="1" t="s">
        <v>40</v>
      </c>
    </row>
    <row r="5" spans="1:4" x14ac:dyDescent="0.25">
      <c r="A5" s="2" t="s">
        <v>30</v>
      </c>
      <c r="B5" s="1" t="s">
        <v>38</v>
      </c>
      <c r="C5" s="1" t="s">
        <v>73</v>
      </c>
      <c r="D5" s="1" t="s">
        <v>40</v>
      </c>
    </row>
    <row r="6" spans="1:4" x14ac:dyDescent="0.25">
      <c r="A6" s="2" t="s">
        <v>30</v>
      </c>
      <c r="B6" s="1" t="s">
        <v>38</v>
      </c>
      <c r="C6" s="1" t="s">
        <v>74</v>
      </c>
      <c r="D6" s="1" t="s">
        <v>40</v>
      </c>
    </row>
    <row r="7" spans="1:4" x14ac:dyDescent="0.25">
      <c r="A7" s="2" t="s">
        <v>30</v>
      </c>
      <c r="B7" s="1" t="s">
        <v>38</v>
      </c>
      <c r="C7" s="1" t="s">
        <v>75</v>
      </c>
      <c r="D7" s="1" t="s">
        <v>40</v>
      </c>
    </row>
    <row r="8" spans="1:4" x14ac:dyDescent="0.25">
      <c r="A8" s="2" t="s">
        <v>30</v>
      </c>
      <c r="B8" s="1" t="s">
        <v>38</v>
      </c>
      <c r="C8" s="1" t="s">
        <v>76</v>
      </c>
      <c r="D8" s="1" t="s">
        <v>40</v>
      </c>
    </row>
    <row r="9" spans="1:4" x14ac:dyDescent="0.25">
      <c r="A9" s="2" t="s">
        <v>30</v>
      </c>
      <c r="B9" s="1" t="s">
        <v>38</v>
      </c>
      <c r="C9" s="1" t="s">
        <v>77</v>
      </c>
      <c r="D9" s="1" t="s">
        <v>40</v>
      </c>
    </row>
    <row r="10" spans="1:4" x14ac:dyDescent="0.25">
      <c r="A10" s="2" t="s">
        <v>30</v>
      </c>
      <c r="B10" s="1" t="s">
        <v>38</v>
      </c>
      <c r="C10" s="1" t="s">
        <v>78</v>
      </c>
      <c r="D10" s="1" t="s">
        <v>40</v>
      </c>
    </row>
    <row r="11" spans="1:4" x14ac:dyDescent="0.25">
      <c r="A11" s="2" t="s">
        <v>30</v>
      </c>
      <c r="B11" s="1" t="s">
        <v>38</v>
      </c>
      <c r="C11" s="1" t="s">
        <v>79</v>
      </c>
      <c r="D11" s="1" t="s">
        <v>40</v>
      </c>
    </row>
    <row r="12" spans="1:4" x14ac:dyDescent="0.25">
      <c r="A12" s="2" t="s">
        <v>30</v>
      </c>
      <c r="B12" s="1" t="s">
        <v>38</v>
      </c>
      <c r="C12" s="1" t="s">
        <v>80</v>
      </c>
      <c r="D12" s="1" t="s">
        <v>40</v>
      </c>
    </row>
  </sheetData>
  <pageMargins left="0.7" right="0.7" top="0.75" bottom="0.75" header="0.3" footer="0.3"/>
  <pageSetup paperSize="9" orientation="portrait" r:id="rId1"/>
  <legacy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
  <sheetViews>
    <sheetView workbookViewId="0">
      <selection activeCell="D25" sqref="D25"/>
    </sheetView>
  </sheetViews>
  <sheetFormatPr defaultRowHeight="15" x14ac:dyDescent="0.25"/>
  <cols>
    <col min="1" max="1" width="25.5703125" bestFit="1" customWidth="1"/>
    <col min="2" max="3" width="13.28515625" bestFit="1" customWidth="1"/>
    <col min="4" max="4" width="15.5703125" bestFit="1" customWidth="1"/>
    <col min="5" max="5" width="13.42578125" bestFit="1" customWidth="1"/>
    <col min="6" max="6" width="14.85546875" bestFit="1" customWidth="1"/>
    <col min="7" max="7" width="19.140625" bestFit="1" customWidth="1"/>
    <col min="8" max="8" width="22.28515625" bestFit="1" customWidth="1"/>
    <col min="9" max="9" width="5.5703125" bestFit="1" customWidth="1"/>
    <col min="10" max="10" width="13.140625" bestFit="1" customWidth="1"/>
    <col min="12" max="12" width="36.5703125" bestFit="1" customWidth="1"/>
    <col min="13" max="13" width="54.7109375" bestFit="1" customWidth="1"/>
  </cols>
  <sheetData>
    <row r="1" spans="1:13" x14ac:dyDescent="0.25">
      <c r="A1" s="2" t="s">
        <v>153</v>
      </c>
      <c r="B1" s="3" t="s">
        <v>0</v>
      </c>
      <c r="C1" s="3" t="s">
        <v>1</v>
      </c>
      <c r="D1" s="3" t="s">
        <v>34</v>
      </c>
      <c r="E1" s="3" t="s">
        <v>36</v>
      </c>
      <c r="F1" s="3" t="s">
        <v>7</v>
      </c>
      <c r="G1" s="3" t="s">
        <v>37</v>
      </c>
      <c r="H1" s="3" t="s">
        <v>39</v>
      </c>
      <c r="I1" s="3" t="s">
        <v>11</v>
      </c>
      <c r="J1" s="3" t="s">
        <v>42</v>
      </c>
      <c r="K1" s="3" t="s">
        <v>81</v>
      </c>
      <c r="L1" s="2" t="s">
        <v>155</v>
      </c>
      <c r="M1" s="2" t="s">
        <v>154</v>
      </c>
    </row>
    <row r="2" spans="1:13" x14ac:dyDescent="0.25">
      <c r="A2" s="2" t="s">
        <v>153</v>
      </c>
      <c r="B2" s="1" t="s">
        <v>147</v>
      </c>
      <c r="C2" s="1" t="s">
        <v>2</v>
      </c>
      <c r="D2" s="1" t="s">
        <v>35</v>
      </c>
      <c r="E2" s="1" t="s">
        <v>121</v>
      </c>
      <c r="F2" s="1" t="s">
        <v>150</v>
      </c>
      <c r="G2" s="1" t="s">
        <v>38</v>
      </c>
      <c r="H2" s="1" t="s">
        <v>40</v>
      </c>
      <c r="I2" s="1">
        <v>2500</v>
      </c>
      <c r="J2" s="1" t="s">
        <v>44</v>
      </c>
      <c r="K2" s="1" t="s">
        <v>103</v>
      </c>
      <c r="L2" t="s">
        <v>152</v>
      </c>
      <c r="M2" t="s">
        <v>151</v>
      </c>
    </row>
  </sheetData>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
  <sheetViews>
    <sheetView topLeftCell="G1" workbookViewId="0">
      <selection activeCell="Q26" sqref="Q26"/>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105</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105</v>
      </c>
      <c r="B2" s="1" t="s">
        <v>4</v>
      </c>
      <c r="C2" s="1" t="s">
        <v>19</v>
      </c>
      <c r="D2" s="1" t="s">
        <v>32</v>
      </c>
      <c r="E2" s="1" t="s">
        <v>122</v>
      </c>
      <c r="F2" s="1" t="s">
        <v>20</v>
      </c>
      <c r="G2" s="1" t="s">
        <v>132</v>
      </c>
      <c r="H2" s="4" t="s">
        <v>16</v>
      </c>
      <c r="I2" s="4" t="s">
        <v>29</v>
      </c>
      <c r="J2" s="4" t="s">
        <v>17</v>
      </c>
      <c r="K2" s="1" t="s">
        <v>61</v>
      </c>
      <c r="L2" s="4" t="s">
        <v>16</v>
      </c>
      <c r="M2" s="4" t="s">
        <v>96</v>
      </c>
      <c r="N2" s="4" t="s">
        <v>22</v>
      </c>
      <c r="O2" s="4" t="s">
        <v>24</v>
      </c>
      <c r="P2" s="4" t="s">
        <v>26</v>
      </c>
      <c r="Q2" s="1" t="s">
        <v>28</v>
      </c>
      <c r="R2" s="1" t="s">
        <v>134</v>
      </c>
    </row>
    <row r="3" spans="1:18" x14ac:dyDescent="0.25">
      <c r="A3" s="2" t="s">
        <v>105</v>
      </c>
      <c r="B3" s="1" t="s">
        <v>4</v>
      </c>
      <c r="C3" s="1" t="s">
        <v>19</v>
      </c>
      <c r="D3" s="1" t="s">
        <v>32</v>
      </c>
      <c r="E3" s="1" t="s">
        <v>122</v>
      </c>
      <c r="F3" s="1" t="s">
        <v>20</v>
      </c>
      <c r="G3" s="1" t="s">
        <v>133</v>
      </c>
      <c r="H3" s="4" t="s">
        <v>106</v>
      </c>
      <c r="I3" s="4" t="s">
        <v>107</v>
      </c>
      <c r="J3" s="4" t="s">
        <v>17</v>
      </c>
      <c r="K3" s="1" t="s">
        <v>15</v>
      </c>
      <c r="L3" s="4" t="s">
        <v>106</v>
      </c>
      <c r="M3" s="4" t="s">
        <v>108</v>
      </c>
      <c r="N3" s="4" t="s">
        <v>22</v>
      </c>
      <c r="O3" s="4" t="s">
        <v>24</v>
      </c>
      <c r="P3" s="4" t="s">
        <v>26</v>
      </c>
      <c r="Q3" s="1" t="s">
        <v>28</v>
      </c>
      <c r="R3" s="1" t="s">
        <v>134</v>
      </c>
    </row>
  </sheetData>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
  <sheetViews>
    <sheetView workbookViewId="0">
      <selection activeCell="C2" sqref="C2"/>
    </sheetView>
  </sheetViews>
  <sheetFormatPr defaultRowHeight="15" x14ac:dyDescent="0.25"/>
  <cols>
    <col min="1" max="1" width="25.5703125" bestFit="1" customWidth="1"/>
    <col min="2" max="3" width="13.28515625" bestFit="1" customWidth="1"/>
    <col min="4" max="4" width="19.140625" bestFit="1" customWidth="1"/>
    <col min="5" max="5" width="22.28515625" bestFit="1" customWidth="1"/>
    <col min="6" max="6" width="6.5703125" bestFit="1" customWidth="1"/>
    <col min="7" max="8" width="6.5703125" customWidth="1"/>
    <col min="9" max="9" width="13.140625" bestFit="1" customWidth="1"/>
  </cols>
  <sheetData>
    <row r="1" spans="1:9" x14ac:dyDescent="0.25">
      <c r="A1" s="2" t="s">
        <v>109</v>
      </c>
      <c r="B1" s="3" t="s">
        <v>0</v>
      </c>
      <c r="C1" s="3" t="s">
        <v>1</v>
      </c>
      <c r="D1" s="3" t="s">
        <v>37</v>
      </c>
      <c r="E1" s="3" t="s">
        <v>39</v>
      </c>
      <c r="F1" s="3" t="s">
        <v>110</v>
      </c>
      <c r="G1" s="3" t="s">
        <v>93</v>
      </c>
      <c r="H1" s="3" t="s">
        <v>112</v>
      </c>
      <c r="I1" s="3" t="s">
        <v>42</v>
      </c>
    </row>
    <row r="2" spans="1:9" x14ac:dyDescent="0.25">
      <c r="A2" s="2" t="s">
        <v>109</v>
      </c>
      <c r="B2" s="1" t="s">
        <v>134</v>
      </c>
      <c r="C2" s="1" t="s">
        <v>2</v>
      </c>
      <c r="D2" s="1" t="s">
        <v>38</v>
      </c>
      <c r="E2" s="1" t="s">
        <v>40</v>
      </c>
      <c r="F2" s="1" t="s">
        <v>51</v>
      </c>
      <c r="G2" s="1" t="s">
        <v>111</v>
      </c>
      <c r="H2" s="1" t="s">
        <v>61</v>
      </c>
      <c r="I2" s="1" t="s">
        <v>69</v>
      </c>
    </row>
  </sheetData>
  <pageMargins left="0.7" right="0.7" top="0.75" bottom="0.75" header="0.3" footer="0.3"/>
  <pageSetup paperSize="9" orientation="portrait" r:id="rId1"/>
  <legacyDrawing r:id="rId2"/>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opLeftCell="G1" workbookViewId="0">
      <selection activeCell="S2" sqref="S2"/>
    </sheetView>
  </sheetViews>
  <sheetFormatPr defaultRowHeight="15" x14ac:dyDescent="0.25"/>
  <cols>
    <col min="1" max="1" width="23.7109375" bestFit="1" customWidth="1"/>
    <col min="2" max="2" width="13.42578125" bestFit="1" customWidth="1"/>
    <col min="3" max="3" width="13.42578125" customWidth="1"/>
    <col min="4" max="4" width="21.5703125" bestFit="1" customWidth="1"/>
    <col min="5" max="5" width="16.28515625" bestFit="1" customWidth="1"/>
    <col min="6" max="6" width="18.140625" bestFit="1" customWidth="1"/>
    <col min="7" max="7" width="14.85546875" bestFit="1" customWidth="1"/>
    <col min="8" max="8" width="12.140625" bestFit="1" customWidth="1"/>
    <col min="9" max="9" width="18.85546875" bestFit="1" customWidth="1"/>
    <col min="10" max="10" width="18.85546875" customWidth="1"/>
    <col min="11" max="11" width="6.140625" bestFit="1" customWidth="1"/>
    <col min="12" max="12" width="15" bestFit="1" customWidth="1"/>
    <col min="13" max="13" width="13.28515625" bestFit="1" customWidth="1"/>
    <col min="14" max="14" width="11.140625" bestFit="1" customWidth="1"/>
    <col min="15" max="15" width="17" bestFit="1" customWidth="1"/>
    <col min="16" max="17" width="17" customWidth="1"/>
    <col min="18" max="18" width="18.7109375" bestFit="1" customWidth="1"/>
  </cols>
  <sheetData>
    <row r="1" spans="1:18" x14ac:dyDescent="0.25">
      <c r="A1" s="2" t="s">
        <v>119</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row>
    <row r="2" spans="1:18" x14ac:dyDescent="0.25">
      <c r="A2" s="2" t="s">
        <v>119</v>
      </c>
      <c r="B2" s="1" t="s">
        <v>4</v>
      </c>
      <c r="C2" s="1" t="s">
        <v>19</v>
      </c>
      <c r="D2" s="1" t="s">
        <v>32</v>
      </c>
      <c r="E2" s="1" t="s">
        <v>122</v>
      </c>
      <c r="F2" s="1" t="s">
        <v>20</v>
      </c>
      <c r="G2" s="1" t="s">
        <v>135</v>
      </c>
      <c r="H2" s="4" t="s">
        <v>16</v>
      </c>
      <c r="I2" s="4" t="s">
        <v>16</v>
      </c>
      <c r="J2" s="4" t="s">
        <v>17</v>
      </c>
      <c r="K2" s="1" t="s">
        <v>15</v>
      </c>
      <c r="L2" s="4" t="s">
        <v>16</v>
      </c>
      <c r="M2" s="4" t="s">
        <v>16</v>
      </c>
      <c r="N2" s="4" t="s">
        <v>22</v>
      </c>
      <c r="O2" s="4" t="s">
        <v>24</v>
      </c>
      <c r="P2" s="4" t="s">
        <v>26</v>
      </c>
      <c r="Q2" s="1" t="s">
        <v>28</v>
      </c>
      <c r="R2" s="1" t="s">
        <v>136</v>
      </c>
    </row>
  </sheetData>
  <pageMargins left="0.7" right="0.7" top="0.75" bottom="0.75" header="0.3" footer="0.3"/>
  <pageSetup paperSize="9" orientation="portrait" r:id="rId1"/>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
  <sheetViews>
    <sheetView workbookViewId="0">
      <selection activeCell="F2" sqref="F2"/>
    </sheetView>
  </sheetViews>
  <sheetFormatPr defaultRowHeight="15" x14ac:dyDescent="0.25"/>
  <cols>
    <col min="1" max="1" width="25.5703125" bestFit="1" customWidth="1"/>
    <col min="2" max="3" width="13.28515625" bestFit="1" customWidth="1"/>
    <col min="4" max="4" width="18.7109375" bestFit="1" customWidth="1"/>
    <col min="5" max="5" width="14.85546875" bestFit="1" customWidth="1"/>
  </cols>
  <sheetData>
    <row r="1" spans="1:5" x14ac:dyDescent="0.25">
      <c r="A1" s="2" t="s">
        <v>120</v>
      </c>
      <c r="B1" s="3" t="s">
        <v>0</v>
      </c>
      <c r="C1" s="3" t="s">
        <v>1</v>
      </c>
      <c r="D1" s="3" t="s">
        <v>67</v>
      </c>
      <c r="E1" s="3" t="s">
        <v>7</v>
      </c>
    </row>
    <row r="2" spans="1:5" x14ac:dyDescent="0.25">
      <c r="A2" s="2" t="s">
        <v>120</v>
      </c>
      <c r="B2" s="1" t="s">
        <v>136</v>
      </c>
      <c r="C2" s="1" t="s">
        <v>2</v>
      </c>
      <c r="D2" s="5" t="s">
        <v>68</v>
      </c>
      <c r="E2" s="1" t="s">
        <v>135</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
  <sheetViews>
    <sheetView workbookViewId="0">
      <selection activeCell="B2" sqref="B2"/>
    </sheetView>
  </sheetViews>
  <sheetFormatPr defaultRowHeight="15" x14ac:dyDescent="0.25"/>
  <cols>
    <col min="1" max="1" width="25.5703125" bestFit="1" customWidth="1"/>
    <col min="2" max="2" width="19.140625" bestFit="1" customWidth="1"/>
    <col min="3" max="4" width="22.28515625" bestFit="1" customWidth="1"/>
  </cols>
  <sheetData>
    <row r="1" spans="1:4" x14ac:dyDescent="0.25">
      <c r="A1" s="2" t="s">
        <v>30</v>
      </c>
      <c r="B1" s="3" t="s">
        <v>37</v>
      </c>
      <c r="C1" s="3" t="s">
        <v>70</v>
      </c>
      <c r="D1" s="3" t="s">
        <v>39</v>
      </c>
    </row>
    <row r="2" spans="1:4" x14ac:dyDescent="0.25">
      <c r="A2" s="2" t="s">
        <v>30</v>
      </c>
      <c r="B2" s="1" t="s">
        <v>38</v>
      </c>
      <c r="C2" s="1" t="s">
        <v>19</v>
      </c>
      <c r="D2" s="1" t="s">
        <v>40</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
  <sheetViews>
    <sheetView workbookViewId="0">
      <selection activeCell="B2" sqref="B2"/>
    </sheetView>
  </sheetViews>
  <sheetFormatPr defaultRowHeight="15" x14ac:dyDescent="0.25"/>
  <cols>
    <col min="1" max="1" width="25.5703125" bestFit="1" customWidth="1"/>
    <col min="2" max="3" width="13.28515625" bestFit="1" customWidth="1"/>
    <col min="4" max="4" width="15.5703125" bestFit="1" customWidth="1"/>
    <col min="5" max="5" width="16.140625" bestFit="1" customWidth="1"/>
  </cols>
  <sheetData>
    <row r="1" spans="1:5" x14ac:dyDescent="0.25">
      <c r="A1" s="2" t="s">
        <v>30</v>
      </c>
      <c r="B1" s="3" t="s">
        <v>0</v>
      </c>
      <c r="C1" s="3" t="s">
        <v>1</v>
      </c>
      <c r="D1" s="3" t="s">
        <v>34</v>
      </c>
      <c r="E1" s="3" t="s">
        <v>46</v>
      </c>
    </row>
    <row r="2" spans="1:5" x14ac:dyDescent="0.25">
      <c r="A2" s="2" t="s">
        <v>30</v>
      </c>
      <c r="B2" s="1" t="s">
        <v>43</v>
      </c>
      <c r="C2" s="1" t="s">
        <v>2</v>
      </c>
      <c r="D2" s="1" t="s">
        <v>45</v>
      </c>
      <c r="E2" s="1" t="s">
        <v>47</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4"/>
  <sheetViews>
    <sheetView topLeftCell="M1" workbookViewId="0">
      <selection activeCell="N8" sqref="N8"/>
    </sheetView>
  </sheetViews>
  <sheetFormatPr defaultRowHeight="15" x14ac:dyDescent="0.25"/>
  <cols>
    <col min="1" max="1" width="25.5703125" bestFit="1" customWidth="1"/>
    <col min="2" max="2" width="15.85546875" customWidth="1"/>
    <col min="3" max="3" width="12.28515625" bestFit="1" customWidth="1"/>
    <col min="4" max="4" width="12.28515625" customWidth="1"/>
    <col min="5" max="5" width="15.28515625" bestFit="1" customWidth="1"/>
    <col min="6" max="6" width="16.5703125" bestFit="1" customWidth="1"/>
    <col min="7" max="7" width="16.85546875" customWidth="1"/>
    <col min="8" max="8" width="12.140625" bestFit="1" customWidth="1"/>
    <col min="9" max="9" width="18.85546875" bestFit="1" customWidth="1"/>
    <col min="10" max="10" width="10.28515625" bestFit="1" customWidth="1"/>
    <col min="11" max="11" width="5.5703125" bestFit="1" customWidth="1"/>
    <col min="12" max="12" width="13.85546875" bestFit="1" customWidth="1"/>
    <col min="13" max="13" width="13.28515625" bestFit="1" customWidth="1"/>
    <col min="14" max="14" width="11.28515625" bestFit="1" customWidth="1"/>
    <col min="15" max="15" width="17.28515625" bestFit="1" customWidth="1"/>
    <col min="16" max="16" width="13.42578125" bestFit="1" customWidth="1"/>
    <col min="17" max="17" width="8.85546875" bestFit="1" customWidth="1"/>
    <col min="18" max="18" width="17.28515625" bestFit="1" customWidth="1"/>
    <col min="19" max="19" width="18" bestFit="1" customWidth="1"/>
    <col min="20" max="20" width="25.85546875" bestFit="1" customWidth="1"/>
    <col min="21" max="21" width="19.7109375" bestFit="1" customWidth="1"/>
    <col min="22" max="22" width="22.85546875" bestFit="1" customWidth="1"/>
    <col min="23" max="23" width="11.85546875" bestFit="1" customWidth="1"/>
    <col min="24" max="24" width="26.28515625" bestFit="1" customWidth="1"/>
    <col min="25" max="25" width="24.7109375" bestFit="1" customWidth="1"/>
    <col min="26" max="26" width="21" bestFit="1" customWidth="1"/>
    <col min="27" max="27" width="25.7109375" bestFit="1" customWidth="1"/>
    <col min="28" max="28" width="16.140625" bestFit="1" customWidth="1"/>
    <col min="29" max="29" width="30" bestFit="1" customWidth="1"/>
    <col min="30" max="30" width="11" bestFit="1" customWidth="1"/>
    <col min="31" max="31" width="15.5703125" bestFit="1" customWidth="1"/>
    <col min="32" max="32" width="27.42578125" bestFit="1" customWidth="1"/>
    <col min="33" max="33" width="17.85546875" bestFit="1" customWidth="1"/>
    <col min="34" max="34" width="20.42578125" bestFit="1" customWidth="1"/>
    <col min="35" max="35" width="19.28515625" bestFit="1" customWidth="1"/>
    <col min="36" max="36" width="17.85546875" bestFit="1" customWidth="1"/>
    <col min="37" max="37" width="15.5703125" bestFit="1" customWidth="1"/>
    <col min="38" max="38" width="10.5703125" bestFit="1" customWidth="1"/>
    <col min="39" max="39" width="20.5703125" bestFit="1" customWidth="1"/>
    <col min="40" max="40" width="15.28515625" bestFit="1" customWidth="1"/>
    <col min="41" max="41" width="19" bestFit="1" customWidth="1"/>
    <col min="42" max="42" width="23.28515625" bestFit="1" customWidth="1"/>
    <col min="43" max="43" width="23.42578125" bestFit="1" customWidth="1"/>
    <col min="44" max="44" width="32" bestFit="1" customWidth="1"/>
    <col min="45" max="45" width="19" bestFit="1" customWidth="1"/>
  </cols>
  <sheetData>
    <row r="1" spans="1:46" x14ac:dyDescent="0.25">
      <c r="A1" s="2" t="s">
        <v>202</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c r="S1" s="1" t="s">
        <v>188</v>
      </c>
      <c r="T1" s="1" t="s">
        <v>187</v>
      </c>
      <c r="U1" s="1" t="s">
        <v>186</v>
      </c>
      <c r="V1" s="1" t="s">
        <v>185</v>
      </c>
      <c r="W1" s="1" t="s">
        <v>189</v>
      </c>
      <c r="X1" s="1" t="s">
        <v>190</v>
      </c>
      <c r="Y1" s="1" t="s">
        <v>194</v>
      </c>
      <c r="Z1" s="1" t="s">
        <v>191</v>
      </c>
      <c r="AA1" s="1" t="s">
        <v>184</v>
      </c>
      <c r="AB1" s="1" t="s">
        <v>183</v>
      </c>
      <c r="AC1" s="1" t="s">
        <v>182</v>
      </c>
      <c r="AD1" s="1" t="s">
        <v>181</v>
      </c>
      <c r="AE1" s="1" t="s">
        <v>180</v>
      </c>
      <c r="AF1" s="1" t="s">
        <v>179</v>
      </c>
      <c r="AG1" s="1" t="s">
        <v>178</v>
      </c>
      <c r="AH1" s="1" t="s">
        <v>177</v>
      </c>
      <c r="AI1" s="1" t="s">
        <v>176</v>
      </c>
      <c r="AJ1" s="1" t="s">
        <v>175</v>
      </c>
      <c r="AK1" s="1" t="s">
        <v>174</v>
      </c>
      <c r="AL1" s="1" t="s">
        <v>195</v>
      </c>
      <c r="AM1" s="1" t="s">
        <v>173</v>
      </c>
      <c r="AN1" s="1" t="s">
        <v>196</v>
      </c>
      <c r="AO1" s="1" t="s">
        <v>197</v>
      </c>
      <c r="AP1" s="1" t="s">
        <v>192</v>
      </c>
      <c r="AQ1" s="1" t="s">
        <v>198</v>
      </c>
      <c r="AR1" s="1" t="s">
        <v>193</v>
      </c>
      <c r="AS1" s="1" t="s">
        <v>172</v>
      </c>
    </row>
    <row r="2" spans="1:46" x14ac:dyDescent="0.25">
      <c r="A2" s="2" t="s">
        <v>202</v>
      </c>
      <c r="B2" s="1" t="s">
        <v>4</v>
      </c>
      <c r="C2" s="1" t="s">
        <v>19</v>
      </c>
      <c r="D2" s="1" t="s">
        <v>32</v>
      </c>
      <c r="E2" s="1" t="s">
        <v>122</v>
      </c>
      <c r="F2" s="1" t="s">
        <v>20</v>
      </c>
      <c r="G2" s="1" t="s">
        <v>209</v>
      </c>
      <c r="H2" s="4" t="s">
        <v>206</v>
      </c>
      <c r="I2" s="4" t="s">
        <v>206</v>
      </c>
      <c r="J2" s="4" t="s">
        <v>17</v>
      </c>
      <c r="K2" s="1" t="s">
        <v>168</v>
      </c>
      <c r="L2" s="4" t="s">
        <v>16</v>
      </c>
      <c r="M2" s="4" t="s">
        <v>16</v>
      </c>
      <c r="N2" s="4" t="s">
        <v>22</v>
      </c>
      <c r="O2" s="4" t="s">
        <v>24</v>
      </c>
      <c r="P2" s="4" t="s">
        <v>26</v>
      </c>
      <c r="Q2" s="1" t="s">
        <v>33</v>
      </c>
      <c r="R2" s="1" t="s">
        <v>210</v>
      </c>
      <c r="S2" s="1" t="s">
        <v>199</v>
      </c>
      <c r="T2" s="1" t="s">
        <v>199</v>
      </c>
      <c r="U2" s="1" t="s">
        <v>199</v>
      </c>
      <c r="V2" s="1" t="s">
        <v>199</v>
      </c>
      <c r="W2" s="1" t="s">
        <v>199</v>
      </c>
      <c r="X2" s="1" t="s">
        <v>199</v>
      </c>
      <c r="Y2" s="1" t="s">
        <v>199</v>
      </c>
      <c r="Z2" s="1" t="s">
        <v>199</v>
      </c>
      <c r="AA2" s="1" t="s">
        <v>199</v>
      </c>
      <c r="AB2" s="1" t="s">
        <v>199</v>
      </c>
      <c r="AC2" s="1" t="s">
        <v>199</v>
      </c>
      <c r="AD2" s="1" t="s">
        <v>199</v>
      </c>
      <c r="AE2" s="1" t="s">
        <v>199</v>
      </c>
      <c r="AF2" s="1" t="s">
        <v>199</v>
      </c>
      <c r="AG2" s="1" t="s">
        <v>199</v>
      </c>
      <c r="AH2" s="1" t="s">
        <v>199</v>
      </c>
      <c r="AI2" s="1" t="s">
        <v>199</v>
      </c>
      <c r="AJ2" s="1" t="s">
        <v>199</v>
      </c>
      <c r="AK2" s="1" t="s">
        <v>199</v>
      </c>
      <c r="AL2" s="1" t="s">
        <v>199</v>
      </c>
      <c r="AM2" s="1" t="s">
        <v>199</v>
      </c>
      <c r="AN2" s="1" t="s">
        <v>199</v>
      </c>
      <c r="AO2" s="1" t="s">
        <v>199</v>
      </c>
      <c r="AP2" s="1" t="s">
        <v>199</v>
      </c>
      <c r="AQ2" s="1" t="s">
        <v>199</v>
      </c>
      <c r="AR2" s="1" t="s">
        <v>199</v>
      </c>
      <c r="AS2" s="1" t="s">
        <v>199</v>
      </c>
      <c r="AT2" s="1"/>
    </row>
    <row r="3" spans="1:46" x14ac:dyDescent="0.25">
      <c r="A3" s="2" t="s">
        <v>202</v>
      </c>
      <c r="B3" s="1" t="s">
        <v>4</v>
      </c>
      <c r="C3" s="1" t="s">
        <v>19</v>
      </c>
      <c r="D3" s="1" t="s">
        <v>32</v>
      </c>
      <c r="E3" s="1" t="s">
        <v>122</v>
      </c>
      <c r="F3" s="6" t="s">
        <v>204</v>
      </c>
      <c r="G3" s="1" t="str">
        <f>TEXT(_xlfn.NUMBERVALUE(G2) + 1, "#")</f>
        <v>101080035</v>
      </c>
      <c r="H3" s="4" t="s">
        <v>206</v>
      </c>
      <c r="I3" s="4" t="s">
        <v>206</v>
      </c>
      <c r="J3" s="4" t="s">
        <v>17</v>
      </c>
      <c r="K3" s="1" t="s">
        <v>205</v>
      </c>
      <c r="L3" s="4" t="s">
        <v>16</v>
      </c>
      <c r="M3" s="4" t="s">
        <v>16</v>
      </c>
      <c r="N3" s="4" t="s">
        <v>22</v>
      </c>
      <c r="O3" s="4" t="s">
        <v>24</v>
      </c>
      <c r="P3" s="4" t="s">
        <v>26</v>
      </c>
      <c r="Q3" s="1" t="s">
        <v>33</v>
      </c>
      <c r="R3" s="1" t="str">
        <f>R2</f>
        <v>0505670108</v>
      </c>
      <c r="S3" s="1" t="str">
        <f>G2</f>
        <v>101080034</v>
      </c>
      <c r="T3" s="1" t="s">
        <v>199</v>
      </c>
      <c r="U3" s="1" t="s">
        <v>199</v>
      </c>
      <c r="V3" s="1" t="s">
        <v>199</v>
      </c>
      <c r="W3" s="1" t="s">
        <v>199</v>
      </c>
      <c r="X3" s="1" t="s">
        <v>199</v>
      </c>
      <c r="Y3" s="1" t="s">
        <v>199</v>
      </c>
      <c r="Z3" s="1" t="s">
        <v>199</v>
      </c>
      <c r="AA3" s="1" t="s">
        <v>199</v>
      </c>
      <c r="AB3" s="1" t="s">
        <v>199</v>
      </c>
      <c r="AC3" s="1" t="s">
        <v>199</v>
      </c>
      <c r="AD3" s="1" t="s">
        <v>199</v>
      </c>
      <c r="AE3" s="1" t="s">
        <v>199</v>
      </c>
      <c r="AF3" s="1" t="s">
        <v>199</v>
      </c>
      <c r="AG3" s="1" t="s">
        <v>199</v>
      </c>
      <c r="AH3" s="1" t="s">
        <v>199</v>
      </c>
      <c r="AI3" s="1" t="s">
        <v>199</v>
      </c>
      <c r="AJ3" s="1" t="s">
        <v>199</v>
      </c>
      <c r="AK3" s="1" t="s">
        <v>199</v>
      </c>
      <c r="AL3" s="1" t="s">
        <v>199</v>
      </c>
      <c r="AM3" s="1" t="s">
        <v>199</v>
      </c>
      <c r="AN3" s="1" t="s">
        <v>199</v>
      </c>
      <c r="AO3" s="1" t="s">
        <v>199</v>
      </c>
      <c r="AP3" s="1" t="s">
        <v>199</v>
      </c>
      <c r="AQ3" s="1" t="s">
        <v>199</v>
      </c>
      <c r="AR3" s="1" t="s">
        <v>199</v>
      </c>
      <c r="AS3" s="1" t="s">
        <v>199</v>
      </c>
      <c r="AT3" s="1"/>
    </row>
    <row r="4" spans="1:46" x14ac:dyDescent="0.25">
      <c r="A4" s="2" t="s">
        <v>202</v>
      </c>
      <c r="B4" s="1" t="s">
        <v>4</v>
      </c>
      <c r="C4" s="1" t="s">
        <v>19</v>
      </c>
      <c r="D4" s="1" t="s">
        <v>32</v>
      </c>
      <c r="E4" s="1" t="s">
        <v>122</v>
      </c>
      <c r="F4" s="6" t="s">
        <v>203</v>
      </c>
      <c r="G4" s="1" t="str">
        <f>TEXT(_xlfn.NUMBERVALUE(G3) + 1, "#")</f>
        <v>101080036</v>
      </c>
      <c r="H4" s="4" t="s">
        <v>206</v>
      </c>
      <c r="I4" s="4" t="s">
        <v>206</v>
      </c>
      <c r="J4" s="4" t="s">
        <v>17</v>
      </c>
      <c r="K4" s="1" t="s">
        <v>118</v>
      </c>
      <c r="L4" s="4" t="s">
        <v>16</v>
      </c>
      <c r="M4" s="4" t="s">
        <v>16</v>
      </c>
      <c r="N4" s="4" t="s">
        <v>22</v>
      </c>
      <c r="O4" s="4" t="s">
        <v>24</v>
      </c>
      <c r="P4" s="4" t="s">
        <v>26</v>
      </c>
      <c r="Q4" s="1" t="s">
        <v>33</v>
      </c>
      <c r="R4" s="1" t="str">
        <f>R2</f>
        <v>0505670108</v>
      </c>
      <c r="S4" s="1" t="str">
        <f>G2</f>
        <v>101080034</v>
      </c>
      <c r="T4" s="1" t="s">
        <v>199</v>
      </c>
      <c r="U4" s="1" t="s">
        <v>199</v>
      </c>
      <c r="V4" s="1" t="s">
        <v>199</v>
      </c>
      <c r="W4" s="1" t="s">
        <v>199</v>
      </c>
      <c r="X4" s="1" t="s">
        <v>199</v>
      </c>
      <c r="Y4" s="1" t="s">
        <v>199</v>
      </c>
      <c r="Z4" s="1" t="s">
        <v>199</v>
      </c>
      <c r="AA4" s="1" t="s">
        <v>199</v>
      </c>
      <c r="AB4" s="1" t="s">
        <v>199</v>
      </c>
      <c r="AC4" s="1" t="s">
        <v>199</v>
      </c>
      <c r="AD4" s="1" t="s">
        <v>199</v>
      </c>
      <c r="AE4" s="1" t="s">
        <v>199</v>
      </c>
      <c r="AF4" s="1" t="s">
        <v>199</v>
      </c>
      <c r="AG4" s="1" t="s">
        <v>199</v>
      </c>
      <c r="AH4" s="1" t="s">
        <v>199</v>
      </c>
      <c r="AI4" s="1" t="s">
        <v>199</v>
      </c>
      <c r="AJ4" s="1" t="s">
        <v>199</v>
      </c>
      <c r="AK4" s="1" t="s">
        <v>199</v>
      </c>
      <c r="AL4" s="1" t="s">
        <v>199</v>
      </c>
      <c r="AM4" s="1" t="s">
        <v>199</v>
      </c>
      <c r="AN4" s="1" t="s">
        <v>199</v>
      </c>
      <c r="AO4" s="1" t="s">
        <v>199</v>
      </c>
      <c r="AP4" s="1" t="s">
        <v>199</v>
      </c>
      <c r="AQ4" s="1" t="s">
        <v>199</v>
      </c>
      <c r="AR4" s="1" t="s">
        <v>199</v>
      </c>
      <c r="AS4" s="1" t="s">
        <v>199</v>
      </c>
      <c r="AT4" s="1"/>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
  <sheetViews>
    <sheetView workbookViewId="0">
      <selection activeCell="E2" sqref="E2"/>
    </sheetView>
  </sheetViews>
  <sheetFormatPr defaultRowHeight="15" x14ac:dyDescent="0.25"/>
  <cols>
    <col min="1" max="1" width="25.5703125" bestFit="1" customWidth="1"/>
    <col min="2" max="3" width="13.28515625" bestFit="1" customWidth="1"/>
    <col min="5" max="5" width="14.85546875" bestFit="1" customWidth="1"/>
    <col min="6" max="6" width="19.140625" bestFit="1" customWidth="1"/>
    <col min="7" max="7" width="22.28515625" bestFit="1" customWidth="1"/>
    <col min="8" max="8" width="5.5703125" bestFit="1" customWidth="1"/>
    <col min="9" max="9" width="13.140625" bestFit="1" customWidth="1"/>
    <col min="10" max="10" width="18.28515625" customWidth="1"/>
    <col min="11" max="11" width="13.42578125" bestFit="1" customWidth="1"/>
  </cols>
  <sheetData>
    <row r="1" spans="1:12" x14ac:dyDescent="0.25">
      <c r="A1" s="2" t="s">
        <v>92</v>
      </c>
      <c r="B1" s="3" t="s">
        <v>0</v>
      </c>
      <c r="C1" s="3" t="s">
        <v>1</v>
      </c>
      <c r="D1" s="3" t="s">
        <v>81</v>
      </c>
      <c r="E1" s="3" t="s">
        <v>7</v>
      </c>
      <c r="F1" s="3" t="s">
        <v>37</v>
      </c>
      <c r="G1" s="3" t="s">
        <v>39</v>
      </c>
      <c r="H1" s="3" t="s">
        <v>11</v>
      </c>
      <c r="I1" s="3" t="s">
        <v>42</v>
      </c>
      <c r="J1" s="3" t="s">
        <v>34</v>
      </c>
      <c r="K1" s="3" t="s">
        <v>36</v>
      </c>
      <c r="L1" s="3" t="s">
        <v>207</v>
      </c>
    </row>
    <row r="2" spans="1:12" x14ac:dyDescent="0.25">
      <c r="A2" s="2" t="s">
        <v>92</v>
      </c>
      <c r="B2" s="1" t="str">
        <f>TC_VAL_108_Fordring!R2</f>
        <v>0505670108</v>
      </c>
      <c r="C2" s="1" t="s">
        <v>2</v>
      </c>
      <c r="D2" s="1" t="s">
        <v>89</v>
      </c>
      <c r="E2" s="1" t="s">
        <v>169</v>
      </c>
      <c r="F2" s="1" t="s">
        <v>38</v>
      </c>
      <c r="G2" s="1" t="s">
        <v>40</v>
      </c>
      <c r="H2" s="1" t="s">
        <v>61</v>
      </c>
      <c r="I2" s="1" t="s">
        <v>44</v>
      </c>
      <c r="J2" s="1" t="s">
        <v>35</v>
      </c>
      <c r="K2" s="1" t="s">
        <v>121</v>
      </c>
      <c r="L2" s="1" t="s">
        <v>208</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3"/>
  <sheetViews>
    <sheetView workbookViewId="0">
      <selection activeCell="H9" sqref="H9"/>
    </sheetView>
  </sheetViews>
  <sheetFormatPr defaultRowHeight="15" x14ac:dyDescent="0.25"/>
  <cols>
    <col min="1" max="1" width="25.5703125" bestFit="1" customWidth="1"/>
    <col min="2" max="3" width="12.28515625" bestFit="1" customWidth="1"/>
    <col min="4" max="4" width="12.28515625" customWidth="1"/>
    <col min="5" max="5" width="15.28515625" bestFit="1" customWidth="1"/>
    <col min="6" max="6" width="16.5703125" bestFit="1" customWidth="1"/>
    <col min="7" max="7" width="14.85546875" bestFit="1" customWidth="1"/>
    <col min="8" max="8" width="11.28515625" bestFit="1" customWidth="1"/>
    <col min="9" max="9" width="17.28515625" bestFit="1" customWidth="1"/>
    <col min="10" max="10" width="10.28515625" bestFit="1" customWidth="1"/>
    <col min="11" max="11" width="5.5703125" bestFit="1" customWidth="1"/>
    <col min="12" max="12" width="13.85546875" bestFit="1" customWidth="1"/>
    <col min="13" max="13" width="13.28515625" bestFit="1" customWidth="1"/>
    <col min="14" max="14" width="11.28515625" bestFit="1" customWidth="1"/>
    <col min="15" max="15" width="17.28515625" bestFit="1" customWidth="1"/>
    <col min="16" max="16" width="13.42578125" bestFit="1" customWidth="1"/>
    <col min="17" max="17" width="8.85546875" bestFit="1" customWidth="1"/>
    <col min="18" max="18" width="17.28515625" bestFit="1" customWidth="1"/>
    <col min="19" max="19" width="18" bestFit="1" customWidth="1"/>
    <col min="20" max="20" width="25.85546875" bestFit="1" customWidth="1"/>
    <col min="21" max="21" width="19.7109375" bestFit="1" customWidth="1"/>
    <col min="22" max="22" width="22.85546875" bestFit="1" customWidth="1"/>
    <col min="23" max="23" width="11.85546875" bestFit="1" customWidth="1"/>
    <col min="24" max="24" width="26.28515625" bestFit="1" customWidth="1"/>
    <col min="25" max="25" width="24.7109375" bestFit="1" customWidth="1"/>
    <col min="26" max="26" width="21" bestFit="1" customWidth="1"/>
    <col min="27" max="27" width="25.7109375" bestFit="1" customWidth="1"/>
    <col min="28" max="28" width="16.140625" bestFit="1" customWidth="1"/>
    <col min="29" max="29" width="30" bestFit="1" customWidth="1"/>
    <col min="30" max="30" width="11" bestFit="1" customWidth="1"/>
    <col min="31" max="31" width="15.5703125" bestFit="1" customWidth="1"/>
    <col min="32" max="32" width="27.42578125" bestFit="1" customWidth="1"/>
    <col min="33" max="33" width="17.85546875" bestFit="1" customWidth="1"/>
    <col min="34" max="34" width="20.42578125" bestFit="1" customWidth="1"/>
    <col min="35" max="35" width="19.28515625" bestFit="1" customWidth="1"/>
    <col min="36" max="36" width="17.85546875" bestFit="1" customWidth="1"/>
    <col min="37" max="37" width="15.5703125" bestFit="1" customWidth="1"/>
    <col min="38" max="38" width="10.5703125" bestFit="1" customWidth="1"/>
    <col min="40" max="40" width="15.28515625" bestFit="1" customWidth="1"/>
    <col min="41" max="41" width="19" bestFit="1" customWidth="1"/>
    <col min="42" max="42" width="23.28515625" bestFit="1" customWidth="1"/>
    <col min="43" max="43" width="23.42578125" bestFit="1" customWidth="1"/>
    <col min="44" max="44" width="32" bestFit="1" customWidth="1"/>
    <col min="45" max="45" width="19" bestFit="1" customWidth="1"/>
  </cols>
  <sheetData>
    <row r="1" spans="1:45" x14ac:dyDescent="0.25">
      <c r="A1" s="2" t="s">
        <v>84</v>
      </c>
      <c r="B1" s="3" t="s">
        <v>3</v>
      </c>
      <c r="C1" s="3" t="s">
        <v>18</v>
      </c>
      <c r="D1" s="3" t="s">
        <v>31</v>
      </c>
      <c r="E1" s="3" t="s">
        <v>5</v>
      </c>
      <c r="F1" s="3" t="s">
        <v>6</v>
      </c>
      <c r="G1" s="3" t="s">
        <v>7</v>
      </c>
      <c r="H1" s="3" t="s">
        <v>8</v>
      </c>
      <c r="I1" s="3" t="s">
        <v>9</v>
      </c>
      <c r="J1" s="3" t="s">
        <v>10</v>
      </c>
      <c r="K1" s="3" t="s">
        <v>11</v>
      </c>
      <c r="L1" s="3" t="s">
        <v>12</v>
      </c>
      <c r="M1" s="3" t="s">
        <v>13</v>
      </c>
      <c r="N1" s="3" t="s">
        <v>21</v>
      </c>
      <c r="O1" s="3" t="s">
        <v>23</v>
      </c>
      <c r="P1" s="3" t="s">
        <v>25</v>
      </c>
      <c r="Q1" s="3" t="s">
        <v>27</v>
      </c>
      <c r="R1" s="3" t="s">
        <v>14</v>
      </c>
      <c r="S1" s="1" t="s">
        <v>188</v>
      </c>
      <c r="T1" s="1" t="s">
        <v>187</v>
      </c>
      <c r="U1" s="1" t="s">
        <v>186</v>
      </c>
      <c r="V1" s="1" t="s">
        <v>185</v>
      </c>
      <c r="W1" s="1" t="s">
        <v>189</v>
      </c>
      <c r="X1" s="1" t="s">
        <v>190</v>
      </c>
      <c r="Y1" s="1" t="s">
        <v>194</v>
      </c>
      <c r="Z1" s="1" t="s">
        <v>191</v>
      </c>
      <c r="AA1" s="1" t="s">
        <v>184</v>
      </c>
      <c r="AB1" s="1" t="s">
        <v>183</v>
      </c>
      <c r="AC1" s="1" t="s">
        <v>182</v>
      </c>
      <c r="AD1" s="1" t="s">
        <v>181</v>
      </c>
      <c r="AE1" s="1" t="s">
        <v>180</v>
      </c>
      <c r="AF1" s="1" t="s">
        <v>179</v>
      </c>
      <c r="AG1" s="1" t="s">
        <v>178</v>
      </c>
      <c r="AH1" s="1" t="s">
        <v>177</v>
      </c>
      <c r="AI1" s="1" t="s">
        <v>176</v>
      </c>
      <c r="AJ1" s="1" t="s">
        <v>175</v>
      </c>
      <c r="AK1" s="1" t="s">
        <v>174</v>
      </c>
      <c r="AL1" s="1" t="s">
        <v>195</v>
      </c>
      <c r="AM1" s="1" t="s">
        <v>173</v>
      </c>
      <c r="AN1" s="1" t="s">
        <v>196</v>
      </c>
      <c r="AO1" s="1" t="s">
        <v>197</v>
      </c>
      <c r="AP1" s="1" t="s">
        <v>192</v>
      </c>
      <c r="AQ1" s="1" t="s">
        <v>198</v>
      </c>
      <c r="AR1" s="1" t="s">
        <v>193</v>
      </c>
      <c r="AS1" s="1" t="s">
        <v>172</v>
      </c>
    </row>
    <row r="2" spans="1:45" x14ac:dyDescent="0.25">
      <c r="A2" s="2" t="s">
        <v>84</v>
      </c>
      <c r="B2" s="1" t="s">
        <v>4</v>
      </c>
      <c r="C2" s="1" t="s">
        <v>19</v>
      </c>
      <c r="D2" s="1" t="s">
        <v>32</v>
      </c>
      <c r="E2" s="1" t="s">
        <v>122</v>
      </c>
      <c r="F2" s="1" t="s">
        <v>20</v>
      </c>
      <c r="G2" s="1" t="s">
        <v>123</v>
      </c>
      <c r="H2" s="4" t="s">
        <v>16</v>
      </c>
      <c r="I2" s="4" t="s">
        <v>29</v>
      </c>
      <c r="J2" s="4" t="s">
        <v>17</v>
      </c>
      <c r="K2" s="1" t="s">
        <v>15</v>
      </c>
      <c r="L2" s="4" t="s">
        <v>16</v>
      </c>
      <c r="M2" s="4" t="s">
        <v>16</v>
      </c>
      <c r="N2" s="4" t="s">
        <v>22</v>
      </c>
      <c r="O2" s="4" t="s">
        <v>24</v>
      </c>
      <c r="P2" s="4" t="s">
        <v>26</v>
      </c>
      <c r="Q2" s="1" t="s">
        <v>33</v>
      </c>
      <c r="R2" s="1" t="s">
        <v>125</v>
      </c>
    </row>
    <row r="3" spans="1:45" x14ac:dyDescent="0.25">
      <c r="A3" s="2" t="s">
        <v>84</v>
      </c>
      <c r="B3" s="1" t="s">
        <v>4</v>
      </c>
      <c r="C3" s="1" t="s">
        <v>19</v>
      </c>
      <c r="D3" s="1" t="s">
        <v>32</v>
      </c>
      <c r="E3" s="1" t="s">
        <v>122</v>
      </c>
      <c r="F3" s="1" t="s">
        <v>20</v>
      </c>
      <c r="G3" s="1" t="s">
        <v>124</v>
      </c>
      <c r="H3" s="4" t="s">
        <v>85</v>
      </c>
      <c r="I3" s="4" t="s">
        <v>86</v>
      </c>
      <c r="J3" s="4" t="s">
        <v>17</v>
      </c>
      <c r="K3" s="1" t="s">
        <v>83</v>
      </c>
      <c r="L3" s="4" t="s">
        <v>85</v>
      </c>
      <c r="M3" s="4" t="s">
        <v>86</v>
      </c>
      <c r="N3" s="4" t="s">
        <v>22</v>
      </c>
      <c r="O3" s="4" t="s">
        <v>24</v>
      </c>
      <c r="P3" s="4" t="s">
        <v>26</v>
      </c>
      <c r="Q3" s="1" t="s">
        <v>33</v>
      </c>
      <c r="R3" s="1" t="s">
        <v>125</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44</vt:i4>
      </vt:variant>
    </vt:vector>
  </HeadingPairs>
  <TitlesOfParts>
    <vt:vector size="44" baseType="lpstr">
      <vt:lpstr>CPR</vt:lpstr>
      <vt:lpstr>Fordring_template</vt:lpstr>
      <vt:lpstr>NewTestCaseTemplate</vt:lpstr>
      <vt:lpstr>TC_Opret_IndbetalingskontrolALL</vt:lpstr>
      <vt:lpstr>TC_Opret_Indbetalingskontrol_ID</vt:lpstr>
      <vt:lpstr>TC_Brevgenerering</vt:lpstr>
      <vt:lpstr>TC_VAL_108_Fordring</vt:lpstr>
      <vt:lpstr>TC_VAL_108</vt:lpstr>
      <vt:lpstr>H_Påkrav_Fordring (3)</vt:lpstr>
      <vt:lpstr>TC_VAL_170_Fordring</vt:lpstr>
      <vt:lpstr>TC_VAL_170</vt:lpstr>
      <vt:lpstr>TC_VAL_171_Fordring</vt:lpstr>
      <vt:lpstr>TC_VAL_171</vt:lpstr>
      <vt:lpstr>TC_VAL_251_Fordring</vt:lpstr>
      <vt:lpstr>TC_VAL_251</vt:lpstr>
      <vt:lpstr>TC_VAL_257_Fordring</vt:lpstr>
      <vt:lpstr>TC_VAL_257</vt:lpstr>
      <vt:lpstr>TC_VAL_296_Fordring</vt:lpstr>
      <vt:lpstr>TC_VAL_296_Fordring_260</vt:lpstr>
      <vt:lpstr>TC_VAL_332_Fordring</vt:lpstr>
      <vt:lpstr>VAL_938</vt:lpstr>
      <vt:lpstr>TC_VAL_332</vt:lpstr>
      <vt:lpstr>TC_VAL_902_Fordring</vt:lpstr>
      <vt:lpstr>TC_VAL_902</vt:lpstr>
      <vt:lpstr>TC_VAL_917</vt:lpstr>
      <vt:lpstr>TC_VAL_917_Fordring</vt:lpstr>
      <vt:lpstr>TC_VAL_938_Fordring</vt:lpstr>
      <vt:lpstr>TC_VAL_938</vt:lpstr>
      <vt:lpstr>H_Påkrav_Fordring (2)</vt:lpstr>
      <vt:lpstr>H_Påkrav_Fordring</vt:lpstr>
      <vt:lpstr>H_Påkrav</vt:lpstr>
      <vt:lpstr>H_OCR_Fordring</vt:lpstr>
      <vt:lpstr>H_OCR</vt:lpstr>
      <vt:lpstr>H_Betalingsevne_Afdrag_Fordring</vt:lpstr>
      <vt:lpstr>H_Betalingsevne_Afdrag</vt:lpstr>
      <vt:lpstr>H_Nedskriv_Fordring</vt:lpstr>
      <vt:lpstr>H_Nedskriv</vt:lpstr>
      <vt:lpstr>H_Afskriv_Fordring</vt:lpstr>
      <vt:lpstr>H_Afskriv</vt:lpstr>
      <vt:lpstr>VAL_171</vt:lpstr>
      <vt:lpstr>H_Indbetaling_Fordring</vt:lpstr>
      <vt:lpstr>H_Indbetaling</vt:lpstr>
      <vt:lpstr>H_Tilbagesend_Fordring</vt:lpstr>
      <vt:lpstr>H_Tilbagesend</vt:lpstr>
    </vt:vector>
  </TitlesOfParts>
  <Company>skat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Jakob RB. Jensen</dc:creator>
  <cp:lastModifiedBy>Jakob RB. Jensen</cp:lastModifiedBy>
  <dcterms:created xsi:type="dcterms:W3CDTF">2017-01-26T12:11:43Z</dcterms:created>
  <dcterms:modified xsi:type="dcterms:W3CDTF">2017-05-26T08:36:02Z</dcterms:modified>
</cp:coreProperties>
</file>