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defaultThemeVersion="166925"/>
  <mc:AlternateContent xmlns:mc="http://schemas.openxmlformats.org/markup-compatibility/2006">
    <mc:Choice Requires="x15">
      <x15ac:absPath xmlns:x15ac="http://schemas.microsoft.com/office/spreadsheetml/2010/11/ac" url="https://polymtlca0-my.sharepoint.com/personal/nikolay_radoev_polymtlus_ca/Documents/Documents/LOG2990/LOG2990-20251/Groupe02/"/>
    </mc:Choice>
  </mc:AlternateContent>
  <xr:revisionPtr revIDLastSave="386" documentId="11_CA4B0632A824882F57C4A2D187E6EE32D04CA606" xr6:coauthVersionLast="47" xr6:coauthVersionMax="47" xr10:uidLastSave="{C052996D-B3B8-4B82-A09E-DDE64126ED48}"/>
  <bookViews>
    <workbookView xWindow="11442" yWindow="0" windowWidth="11676" windowHeight="13758" tabRatio="500" firstSheet="2" activeTab="1" xr2:uid="{00000000-000D-0000-FFFF-FFFF00000000}"/>
  </bookViews>
  <sheets>
    <sheet name="Sommaire" sheetId="1" r:id="rId1"/>
    <sheet name="Assurance Qualité" sheetId="2" r:id="rId2"/>
    <sheet name="Fonctionnalités" sheetId="3"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3" i="3" l="1"/>
  <c r="E42" i="3"/>
  <c r="E41" i="3"/>
  <c r="D39" i="3"/>
  <c r="E38" i="3"/>
  <c r="E37" i="3"/>
  <c r="E36" i="3"/>
  <c r="E35" i="3"/>
  <c r="E34" i="3"/>
  <c r="E33" i="3"/>
  <c r="E39" i="3" s="1"/>
  <c r="E30" i="3"/>
  <c r="E29" i="3"/>
  <c r="E28" i="3"/>
  <c r="D26" i="3"/>
  <c r="E25" i="3"/>
  <c r="E24" i="3"/>
  <c r="E23" i="3"/>
  <c r="E22" i="3"/>
  <c r="E21" i="3"/>
  <c r="E20" i="3"/>
  <c r="E26" i="3" s="1"/>
  <c r="E17" i="3"/>
  <c r="E16" i="3"/>
  <c r="D14" i="3"/>
  <c r="E13" i="3"/>
  <c r="E12" i="3"/>
  <c r="E11" i="3"/>
  <c r="E10" i="3"/>
  <c r="E9" i="3"/>
  <c r="E8" i="3"/>
  <c r="E14" i="3" s="1"/>
  <c r="J56" i="2"/>
  <c r="I56" i="2"/>
  <c r="G56" i="2"/>
  <c r="F56" i="2"/>
  <c r="D56" i="2"/>
  <c r="C56" i="2"/>
  <c r="D49" i="2"/>
  <c r="C49" i="2"/>
  <c r="J48" i="2"/>
  <c r="G48" i="2"/>
  <c r="J47" i="2"/>
  <c r="G47" i="2"/>
  <c r="J46" i="2"/>
  <c r="G46" i="2"/>
  <c r="J45" i="2"/>
  <c r="G45" i="2"/>
  <c r="J44" i="2"/>
  <c r="G44" i="2"/>
  <c r="J43" i="2"/>
  <c r="G43" i="2"/>
  <c r="J42" i="2"/>
  <c r="G42" i="2"/>
  <c r="J41" i="2"/>
  <c r="G41" i="2"/>
  <c r="J40" i="2"/>
  <c r="J49" i="2" s="1"/>
  <c r="G40" i="2"/>
  <c r="G49" i="2" s="1"/>
  <c r="J38" i="2"/>
  <c r="I38" i="2"/>
  <c r="G38" i="2"/>
  <c r="F38" i="2"/>
  <c r="D38" i="2"/>
  <c r="C38" i="2"/>
  <c r="D32" i="2"/>
  <c r="C32" i="2"/>
  <c r="J31" i="2"/>
  <c r="G31" i="2"/>
  <c r="J30" i="2"/>
  <c r="G30" i="2"/>
  <c r="J29" i="2"/>
  <c r="J32" i="2" s="1"/>
  <c r="G29" i="2"/>
  <c r="G32" i="2" s="1"/>
  <c r="J27" i="2"/>
  <c r="I27" i="2"/>
  <c r="G27" i="2"/>
  <c r="F27" i="2"/>
  <c r="D27" i="2"/>
  <c r="C27" i="2"/>
  <c r="J22" i="2"/>
  <c r="I22" i="2"/>
  <c r="G22" i="2"/>
  <c r="F22" i="2"/>
  <c r="D22" i="2"/>
  <c r="C22" i="2"/>
  <c r="D18" i="2"/>
  <c r="C18" i="2"/>
  <c r="G17" i="2"/>
  <c r="J17" i="2" s="1"/>
  <c r="G16" i="2"/>
  <c r="J16" i="2" s="1"/>
  <c r="G15" i="2"/>
  <c r="J15" i="2" s="1"/>
  <c r="G14" i="2"/>
  <c r="J14" i="2" s="1"/>
  <c r="G13" i="2"/>
  <c r="J11" i="2"/>
  <c r="I11" i="2"/>
  <c r="G11" i="2"/>
  <c r="F11" i="2"/>
  <c r="D11" i="2"/>
  <c r="D58" i="2" s="1"/>
  <c r="C11" i="2"/>
  <c r="G7" i="1"/>
  <c r="B6" i="1"/>
  <c r="B5" i="1"/>
  <c r="B4" i="1"/>
  <c r="C58" i="2" l="1"/>
  <c r="C59" i="2" s="1"/>
  <c r="C4" i="1" s="1"/>
  <c r="D4" i="1" s="1"/>
  <c r="G4" i="1" s="1"/>
  <c r="G18" i="2"/>
  <c r="G58" i="2" s="1"/>
  <c r="J13" i="2"/>
  <c r="J18" i="2" s="1"/>
  <c r="J58" i="2" s="1"/>
  <c r="I49" i="2"/>
  <c r="I32" i="2"/>
  <c r="F32" i="2"/>
  <c r="I18" i="2"/>
  <c r="F18" i="2"/>
  <c r="I58" i="2"/>
  <c r="I59" i="2"/>
  <c r="C6" i="1"/>
  <c r="D6" i="1"/>
  <c r="G6" i="1"/>
  <c r="F49" i="2"/>
  <c r="F58" i="2"/>
  <c r="F59" i="2"/>
  <c r="C5" i="1"/>
  <c r="D5" i="1"/>
  <c r="G5" i="1"/>
</calcChain>
</file>

<file path=xl/sharedStrings.xml><?xml version="1.0" encoding="utf-8"?>
<sst xmlns="http://schemas.openxmlformats.org/spreadsheetml/2006/main" count="274" uniqueCount="176">
  <si>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</si>
  <si>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</si>
  <si>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</si>
  <si>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</si>
  <si>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</si>
  <si>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</si>
  <si>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</si>
  <si>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</si>
  <si>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</si>
  <si>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</si>
  <si>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</si>
  <si>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</si>
  <si>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</si>
  <si>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</si>
  <si>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</si>
  <si>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</si>
  <si>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</si>
  <si>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</si>
  <si>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Etienne</t>
  </si>
  <si>
    <t>1.1 Utilisation des Cadriciels</t>
  </si>
  <si>
    <t>Le projet respecte les meilleures pratiques des cadriciels utilisés. (Exemple: séparation des responsabilités dans les Components et Services d'Angular, syntaxe moderne d’Angular, respect de la sémantique HTTP avec Express, etc.)</t>
  </si>
  <si>
    <t>- 0,25 Ne pas faire de ViewChild vers un autre component
- 0,25 Pas de unsubscribe à certains endroits: item.component
Faire attention, renvoyer NOT_FOUND is ressource pas trouvée côté serveur
- 0,25 Vous avez un autre component comme attribut tile.component dans un component, faire une classe plutot si c est pour contenir des données</t>
  </si>
  <si>
    <t>- 0,25 ViewChild vers un component dans board.component.ts
- 0,25 utilisation de ngIf/ngFor
- 0,25 utilisation d'une fonction document
- 0,25 Sémantique HTTP: Dans votre controller, vous retournez un OK alors que vous devriez retourner un NOT FOUND s'il n'y a pas de partie trouvée</t>
  </si>
  <si>
    <t>1.2 Arborescence</t>
  </si>
  <si>
    <t>Le projet respecte une arborescence de fichiers claire, uniforme et structurée.
Les noms de fichiers et dossiers respectent le format kebab-case.</t>
  </si>
  <si>
    <t>- 0,25 Attention dossier Const (format kebab-case) devrait avoir plusieurs fichiers pour chaque type de constante</t>
  </si>
  <si>
    <t>- 0,25 Nom du dossier Const ne respect pas format kebab-case</t>
  </si>
  <si>
    <t>Sous-total</t>
  </si>
  <si>
    <t>2. Classe</t>
  </si>
  <si>
    <t>2.1 Responsabilité</t>
  </si>
  <si>
    <t>La classe n'a qu'une responsabilité claire.</t>
  </si>
  <si>
    <t>- 0,2 board.component logique devrait etre dans service</t>
  </si>
  <si>
    <t>- 0,25 playing-page.component.ts a trop de responsabilités (plus de 350 lignes), mettre la logique dans des services
- 0,25 lobby.service.ts a beaucoup trop de responsabilités (plus de 400 lignes)</t>
  </si>
  <si>
    <t>2.2 Attributs</t>
  </si>
  <si>
    <t>La classe comporte uniquement des attributs utilisés.
La classe comporte uniquement des attributs qui sont des états de la classe.
La classe ne comporte pas d'attribut utilisé seulement dans les tests.</t>
  </si>
  <si>
    <t>- 0,2 board.component attributs inutilises
- 0,2 item.component attributions inutilises
- 0,2 save.service attribut inutilisé</t>
  </si>
  <si>
    <t xml:space="preserve">- 0,2 combat.component.ts a un attribut inutilisé
</t>
  </si>
  <si>
    <t>2.3 Accessibilité</t>
  </si>
  <si>
    <t>La classe minimise l'accessibilité des membres. (Bonne utilisation de public/private/protected pour les attributs et les fonctions)
Les méthodes get/set font une validation quelconque sur les attributs privés.</t>
  </si>
  <si>
    <t>- 0,25 board.component attributs qui devraient etre private
- 0,25 objects.component methode devrait etre private
- 0,25 tile.component methode devrait etre private
- 0,25 tile-options.component methode et attributs devraient etre private
- 0 admin-page.component methode devrait etre private
- 0 create-page.component methode devrait etre private
- 0 edition-page.component attribut devrait etre private
- 0 waiting-page.component methode devrait etre private</t>
  </si>
  <si>
    <t>- 0,25 board.component.ts a une fonction qui aurait du être private
- 0,25 box-form-dialog.component.ts a un attribut qui aurait du être private
- 0,25 combat.component.ts a un attribut qui aurait du être private
- 0,25 game-board.component.ts a un attribut qui aurait du être private
messages.component.ts a un attribut qui aurait du être private
objects.component.ts a un attribut qui aurait du être private
tile.component.ts a un attribut qui aurait du être private 
admin-page.component.ts a une fonction qui aurait du être private
...</t>
  </si>
  <si>
    <t>2.4 Couplage</t>
  </si>
  <si>
    <t>La classe minimise le couplage aux autres classes.
La classe minimise les longues chaînes d'appels (ex : foo.bar.baz.foo)</t>
  </si>
  <si>
    <t>- 0,25 edition-page.component beaucoup de couplages avec des services</t>
  </si>
  <si>
    <t>2.5 Valeur par défaut</t>
  </si>
  <si>
    <t>La classe initialise tous ses attributs de la même façon.
Soit à la définition, soit dans le constructeur.</t>
  </si>
  <si>
    <t>- 0,25 Dans box-form-dialog.component injection de services non uniforme</t>
  </si>
  <si>
    <t>- 0,25 injection non uniforme des services dans box-form-dialog.component.ts</t>
  </si>
  <si>
    <t>3. Fonctions et méthodes</t>
  </si>
  <si>
    <t>3.1 Utilité</t>
  </si>
  <si>
    <t>La fonction est utilie et non-triviale.
La fonction a une responsabilité claire.
La fonction n'a pas une longueur trop grande.</t>
  </si>
  <si>
    <t>- 0,25 saveBoard dans edition-page.component est trop longue</t>
  </si>
  <si>
    <t>- 0,25 waiting-page.component.ts a une trop grande fonction, il faut la séparer en plusieurs fonctions
- 0,25 image.service.ts a une fonction trop grande, pathfinding.service.ts aussi
- 0,25 player-state.service.ts a une fonction inutilisée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</si>
  <si>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</si>
  <si>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</si>
  <si>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</si>
  <si>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</si>
  <si>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</si>
  <si>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</si>
  <si>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</si>
  <si>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- 0,25 Dans box-form-dialog.component mauvaise utilisation des async</t>
  </si>
  <si>
    <t>- 0,25 game-card.component.ts a une fonction avec un async inutile</t>
  </si>
  <si>
    <t>4.3 Messages d'erreur</t>
  </si>
  <si>
    <t>Les messages d'erreur sont précis et compréhensibles par l'utilisateur moyen.</t>
  </si>
  <si>
    <t>5. Variables et constantes</t>
  </si>
  <si>
    <t>Maxime</t>
  </si>
  <si>
    <t>5.1 Groupement</t>
  </si>
  <si>
    <t>Les constantes sont regroupées ensemble en groupes logiques.</t>
  </si>
  <si>
    <t>-0.75 placez vos constantes dans un fichier de constantes : [DEFAULT_STAT_VALUE], [SIX_VALUE_DICE], [PULLING_INTERVAL], [MAX_OBJECTS], [MAX_TILE], [PULLING_INTERVAL], [WANTED_TILE_PERCENTAGE]</t>
  </si>
  <si>
    <t>-1 placez vos constantes dans un fichier de constantes : [TO_SECONDS], [BASE_SECONDS], [LOWERED_COUNTDOWN], [MAX_TILE], [WANTED_TILE_PERCENTAGE], [SMALL_MAP], [MEDIUM_MAP], [LARGE_MAP]</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</si>
  <si>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</si>
  <si>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</si>
  <si>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</si>
  <si>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</si>
  <si>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</si>
  <si>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</si>
  <si>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Pas de comparaisons inutiles dans une expression booléenne. (Exemple d'erreur: x === true)</t>
  </si>
  <si>
    <t>-0.5 Ces comparaisons sont incorrectes, évitez les comparaisons avec undefined/null/true/false: [currentValue !== undefined] [data.timeLeft !== undefined]</t>
  </si>
  <si>
    <t>6.2 Logique négative</t>
  </si>
  <si>
    <t>L'expression booléenne évite la logique négative. (Exemple d'erreur:  if( !notFound(…) )</t>
  </si>
  <si>
    <t>6.3 Ternaire</t>
  </si>
  <si>
    <t>Bonne utilisation des expressions ternaires.
Pas d'imbrications de ternaires qui nuisent à la compréhension de l'expression booléenne</t>
  </si>
  <si>
    <t>6.4 Prédicats</t>
  </si>
  <si>
    <t>L'expression booléenne est simple. (Exemple d'erreur : if(a &amp;&amp; b &amp;&amp; !c || d)
L'expression booléenne utilise un ou des prédicats pour simplifier une condition complexe.</t>
  </si>
  <si>
    <t xml:space="preserve">-0.25 [SaveService.verifyConnectingDoors] Expression booléenne trop complexe 
-0.25 [SaveService.isValid] Expression booléenne trop complexe </t>
  </si>
  <si>
    <t>-0.25 Expressions booléennes trop longues: [gameState &amp;&amp; currentPlayer &amp;&amp; currentPlayer.isHost &amp;&amp; gameState.debug]</t>
  </si>
  <si>
    <t>7. Qualité générale</t>
  </si>
  <si>
    <t>Zachary</t>
  </si>
  <si>
    <t>7.1 Langue</t>
  </si>
  <si>
    <t>La langue utilisée pour le code source est uniforme pour tout le code source.
La langue utilisée pour les commentaires doit être uniforme, mais peut être différente que la langue du code source.</t>
  </si>
  <si>
    <t xml:space="preserve"> -0,5 mélange de français et d'anglais dans les commentaires</t>
  </si>
  <si>
    <t>7.2 Commentaire</t>
  </si>
  <si>
    <t>Le commentaire est pertinent. (Pas de code mort commenté)</t>
  </si>
  <si>
    <t xml:space="preserve"> -0,2 scss commenté dans edition-page.component.scss
-0,2 commentaires impertinents dans create-page.component.ts : 94-95 (chatGPT?)</t>
  </si>
  <si>
    <t>7.3 Enum</t>
  </si>
  <si>
    <t>Le code utilise des enum lorsque c'est pertinent.</t>
  </si>
  <si>
    <t xml:space="preserve"> -0,2 vous n'utilisez pas votre enum de tileType dans votre interface de Game
 -0,2 utilisez des enum pour vos routes de navigation dans le client pour éviter des fautes de frappes `router.navigate([PageUrl.Page])`
-0,2 même chose pour les endpoints de l'api qui devrait être dans common
-0,2 vous n'utilisez pas votre enum de mapSize dans l'interface Game
-0,2 même chose pour mode
...</t>
  </si>
  <si>
    <t xml:space="preserve"> -0,2 vous n'utilisez pas votre enum de tileType dans votre interface de Game
 -0,2 vous avez un enum pour vos routes mais vous ne l'utilisez pas partout. Ex: this.router.navigate(['/admin']);
-0,2 game.service.ts, un de vos endpoint n'utilise pas l'enum
-0,2 vos types de dés devrait être un enum
-0,2 vous n'utilisez pas votre enum d'event dans lobby.service.ts
...</t>
  </si>
  <si>
    <t>7.4 Classe et interface</t>
  </si>
  <si>
    <t>Le code n'utilise pas d'objets anonymes JS et priorise les classes et les interfaces.</t>
  </si>
  <si>
    <t xml:space="preserve"> -0,2 l'attribut objects de l'interface Game est un number avec un encodage. Le gain en performance d'une telle manipulation ne vaut pas la complexité et la diminution de la maintnabilité du code</t>
  </si>
  <si>
    <t xml:space="preserve"> -0,2 le type de retour de build bonus est anonyme et très complexe. Peut-être revoir votre logique pour ne pas nécessiter ce genre d'objet qui serait valide en étant vide (tous les fields optionnels). Voir aussi game-info.ts
-0,2 game-tile.component.ts: 18
-0,2 messages.component.ts:10
-0,2 messages.component.ts:11
-0,2 pathfinding.service.ts:239 et ailleurs, l'interface {x: number, y: number} avait été donné en exemble avec Vec2 dans le projet initial
...</t>
  </si>
  <si>
    <t>7.5 Duplication</t>
  </si>
  <si>
    <t>Il n'y a pas de duplication de code.</t>
  </si>
  <si>
    <t xml:space="preserve"> -0,5 vous duppliquez l'interface de Game/GameData entre le client et le serveur</t>
  </si>
  <si>
    <t xml:space="preserve"> -0,2 duplication entre item.component.ts:24-91 et item.model.ts:12-80
-0,5 dupplication de l'interface Tile dans tile.ts et game.interface.ts. Cela peut mener a de la grande confusion lors du débogage</t>
  </si>
  <si>
    <t>7.6 ESLint</t>
  </si>
  <si>
    <t>Il n'y a pas de "eslint:disable" non justifiés dans le code.
L'utilisation limitée de eslint:disable est tolérée dans les fichiers de test (.spec.ts). (Exemple : nombres magiques)</t>
  </si>
  <si>
    <t xml:space="preserve"> -1 16 erreurs de lint de 4 type différents</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</si>
  <si>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</si>
  <si>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</si>
  <si>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</si>
  <si>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</si>
  <si>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 xml:space="preserve"> -0,2 object-amount.ts, les éléments d'un enum doivent être en PascalCase
-0,2 objects-types.ts, même chose
-0,1 map-siz.ts, même chose</t>
  </si>
  <si>
    <t xml:space="preserve"> -0,2 game.interface.ts GameType, les éléments d'un enum doivent être en PascalCase
-0,2 GameSize aussi
-0,1 ObjectsType</t>
  </si>
  <si>
    <t>7.8 Performance</t>
  </si>
  <si>
    <t>Le logiciel a une performance acceptable.</t>
  </si>
  <si>
    <t>8. Gestion de versions</t>
  </si>
  <si>
    <t>8.1 Tag et remise</t>
  </si>
  <si>
    <t>Le commit de remise possède le bon tag. (sprint1, sprint2, sprint3)</t>
  </si>
  <si>
    <t>-0,25 Ne pas supprimer les tags de déploiement</t>
  </si>
  <si>
    <t>8.2 Commits</t>
  </si>
  <si>
    <t>Les commits ont un message pertinent, descriptif et structuré selon une convention quelconque.</t>
  </si>
  <si>
    <t>-0,5 commits implicites ([27768246684c91f07bc0025259287f0ce034b950], [58c7c16ca270f1e5644459b7182f6fddb308fd0b], [63d0e82c2985832fdafc49cedae83ff9f9d08930], [8c67ac9ed204f5ba5175b988e7f7db744039ed26], [b4172231a5554afb06e5f68aff1d8b23275720e7])</t>
  </si>
  <si>
    <t>-0,4 Commits implicites ([Should work] [5a51a1253fc28c79b14d3596c028a68433bf894c], [Current try] [1f842a7ac1a7e003cc297a962a46b8c0e656acf1], [server done] [46675ce48243252be58d6b265cf00ab41896d1bb], [cute css] [d903072ff4ef8913dae10349a6fd50339891fd9e])</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</si>
  <si>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</si>
  <si>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</si>
  <si>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</si>
  <si>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Une Merge Request est revue par au moins un membre de l'équipe avant la fusion.
Les Issues sont mis à jour tout au long du projet.</t>
  </si>
  <si>
    <t>-0,25 les MR fusionnées ne sont pas toutes approuvées
-0,25 plusieurs commits dans les branches de production sans MR
-0,25 certains issues du sprint ne sont pas attribués ([TROUVER NOM])</t>
  </si>
  <si>
    <t xml:space="preserve">-0,25 les MR fusionnées ne sont pas toutes approuvées
-0,25 certains issues du sprint ne sont pas attribués </t>
  </si>
  <si>
    <t>8.5 Fichiers</t>
  </si>
  <si>
    <t>Le projet contient uniquement les fichiers nécessaires. (Exemple: pas de dossier node_modules ou coverage, pas de fichiers package.json à la racine, etc.).</t>
  </si>
  <si>
    <t>- 0,25 package.json à la racine du projet</t>
  </si>
  <si>
    <t>Total QA sprint</t>
  </si>
  <si>
    <t>Note QA sprint</t>
  </si>
  <si>
    <t>Grille de correction LOG2990 - Hiver 2025</t>
  </si>
  <si>
    <t>Fonctionnalités</t>
  </si>
  <si>
    <t>Fonctionnalité</t>
  </si>
  <si>
    <t>Testé</t>
  </si>
  <si>
    <t>Note finale</t>
  </si>
  <si>
    <t>Vue initiale</t>
  </si>
  <si>
    <t>Vue d'administration</t>
  </si>
  <si>
    <t>Enregistrement et gestion des jeux</t>
  </si>
  <si>
    <t>On ne détecte pas un nom de jeu déjà existant
Un nom et description composé d'espace ne devrait pas fonctionner. Supprimer un jeu pendant la sélection d'une partie n'avertit pas au bon moment lors de la création d'une partie</t>
  </si>
  <si>
    <t>Vue d'édition</t>
  </si>
  <si>
    <t xml:space="preserve">Manque beaucoup de coverage dans la vue d'édition. 
Lorsqu'on a aucune tuile de selectionnée, le clic gauche a le même effet que le cliquer droit (ne devrait rien faire).
</t>
  </si>
  <si>
    <t>Création ou édition d'un jeu</t>
  </si>
  <si>
    <t>Les points de départ peuvent être mis sur la même tuile.
Le minimum de point de départ à placer doit dépendre de la taille de la carte</t>
  </si>
  <si>
    <t>Vue de création d'une partie</t>
  </si>
  <si>
    <t>On peut démarrer une partie avec un personnage incomplet</t>
  </si>
  <si>
    <t>Note finale pour le sprint</t>
  </si>
  <si>
    <t>Pénalités</t>
  </si>
  <si>
    <t>Crash</t>
  </si>
  <si>
    <t>Erreur de build ou de tests</t>
  </si>
  <si>
    <t>Présence d'erreurs bleues lors de l'éxécution des tests</t>
  </si>
  <si>
    <t>Vue d'attente d'une partie</t>
  </si>
  <si>
    <t>On peut déverrouiller alors que le nb joueurs = MAX de partie</t>
  </si>
  <si>
    <t>Joindre une partie</t>
  </si>
  <si>
    <t>Choix d'avatar pas mis à jour dynamiquement dans la vue de création de personnage</t>
  </si>
  <si>
    <t>Vue de jeu</t>
  </si>
  <si>
    <t>On ne voit pas l'organisateur. On ne voit pas le nombre d'évasions restantes. Tours sont de 1 minute. Manque le 3 sec de pause. Il y a juste le type de tuile lorqu'on clic droit.</t>
  </si>
  <si>
    <t>Partie classique - déplacement et tours</t>
  </si>
  <si>
    <t>Points de mouvement sont parfois incorrects. Manque le 150 ms</t>
  </si>
  <si>
    <t>Partie classique – combat et actions</t>
  </si>
  <si>
    <t>On ne voit pas qu'on peut ouvrir une porte au coût de 1 action côté UI. Ne gagne pas si adversaire abandonne partie</t>
  </si>
  <si>
    <t>Mode de débogage</t>
  </si>
  <si>
    <t>Les dés de DEF ne sont pas au min</t>
  </si>
  <si>
    <t>Erreur de build ou de tests / déploiement erroné</t>
  </si>
  <si>
    <t>Anciennes fonctionnalités brisées</t>
  </si>
  <si>
    <t>Partie en mode CTF</t>
  </si>
  <si>
    <t>Items de partie</t>
  </si>
  <si>
    <t>Joueurs virtuels</t>
  </si>
  <si>
    <t>Journal de jeu</t>
  </si>
  <si>
    <t>Clavardage</t>
  </si>
  <si>
    <t>Statistiques de fin de partie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</si>
</sst>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charset val="1"/>
    </font>
    <font>
      <sz val="11"/>
      <color rgb="FF000000"/>
      <name val="Calibri"/>
      <charset val="1"/>
    </font>
    <font>
      <b/>
      <sz val="11"/>
      <color rgb="FF3F3F3F"/>
      <name val="Calibri"/>
      <charset val="1"/>
    </font>
    <font>
      <b/>
      <sz val="14"/>
      <color rgb="FF000000"/>
      <name val="Calibri"/>
      <family val="2"/>
      <charset val="1"/>
    </font>
    <font>
      <b/>
      <sz val="14"/>
      <color rgb="FFFFFFFF"/>
      <name val="Calibri"/>
      <family val="2"/>
      <charset val="1"/>
    </font>
    <font>
      <sz val="14"/>
      <color rgb="FF000000"/>
      <name val="Calibri"/>
      <family val="2"/>
      <charset val="1"/>
    </font>
    <font>
      <b/>
      <sz val="12"/>
      <color rgb="FF000000"/>
      <name val="Calibri"/>
      <family val="2"/>
      <charset val="1"/>
    </font>
    <font>
      <b/>
      <sz val="16"/>
      <color rgb="FF000000"/>
      <name val="Calibri"/>
      <family val="2"/>
      <charset val="1"/>
    </font>
    <font>
      <b/>
      <sz val="14"/>
      <color rgb="FF000000"/>
      <name val="Calibri"/>
      <charset val="1"/>
    </font>
    <font>
      <b/>
      <sz val="18"/>
      <color rgb="FF000000"/>
      <name val="Calibri"/>
      <charset val="1"/>
    </font>
    <font>
      <b/>
      <sz val="11"/>
      <color rgb="FF000000"/>
      <name val="Calibri"/>
      <charset val="1"/>
    </font>
    <font>
      <sz val="11"/>
      <color rgb="FF000000"/>
      <name val="Calibri"/>
      <family val="2"/>
      <charset val="1"/>
    </font>
  </fonts>
  <fills count="20">
    <fill>
      <patternFill patternType="none"/>
    </fill>
    <fill>
      <patternFill patternType="gray125"/>
    </fill>
    <fill>
      <patternFill patternType="solid">
        <fgColor rgb="FFF2F2F2"/>
        <bgColor rgb="FFEDEDED"/>
      </patternFill>
    </fill>
    <fill>
      <patternFill patternType="solid">
        <fgColor rgb="FFB4C7E7"/>
        <bgColor rgb="FFB4C6E7"/>
      </patternFill>
    </fill>
    <fill>
      <patternFill patternType="solid">
        <fgColor rgb="FFF8CBAD"/>
        <bgColor rgb="FFFFE699"/>
      </patternFill>
    </fill>
    <fill>
      <patternFill patternType="solid">
        <fgColor rgb="FFDBDBDB"/>
        <bgColor rgb="FFDAE3F3"/>
      </patternFill>
    </fill>
    <fill>
      <patternFill patternType="solid">
        <fgColor rgb="FFE7E6E6"/>
        <bgColor rgb="FFEDEDED"/>
      </patternFill>
    </fill>
    <fill>
      <patternFill patternType="solid">
        <fgColor rgb="FFE2EFDA"/>
        <bgColor rgb="FFE2F0D9"/>
      </patternFill>
    </fill>
    <fill>
      <patternFill patternType="solid">
        <fgColor rgb="FFFFF2CC"/>
        <bgColor rgb="FFF2F2F2"/>
      </patternFill>
    </fill>
    <fill>
      <patternFill patternType="solid">
        <fgColor rgb="FFB4C6E7"/>
        <bgColor rgb="FFB4C7E7"/>
      </patternFill>
    </fill>
    <fill>
      <patternFill patternType="solid">
        <fgColor rgb="FFFFC000"/>
        <bgColor rgb="FFFF9900"/>
      </patternFill>
    </fill>
    <fill>
      <patternFill patternType="solid">
        <fgColor rgb="FFE2F0D9"/>
        <bgColor rgb="FFE2EFDA"/>
      </patternFill>
    </fill>
    <fill>
      <patternFill patternType="solid">
        <fgColor rgb="FFDEEBF7"/>
        <bgColor rgb="FFDAE3F3"/>
      </patternFill>
    </fill>
    <fill>
      <patternFill patternType="solid">
        <fgColor rgb="FFEDEDED"/>
        <bgColor rgb="FFF2F2F2"/>
      </patternFill>
    </fill>
    <fill>
      <patternFill patternType="solid">
        <fgColor rgb="FFC9C9C9"/>
        <bgColor rgb="FFB4C7E7"/>
      </patternFill>
    </fill>
    <fill>
      <patternFill patternType="solid">
        <fgColor rgb="FFDAE3F3"/>
        <bgColor rgb="FFDEEBF7"/>
      </patternFill>
    </fill>
    <fill>
      <patternFill patternType="solid">
        <fgColor rgb="FFC5E0B4"/>
        <bgColor rgb="FFDBDBDB"/>
      </patternFill>
    </fill>
    <fill>
      <patternFill patternType="solid">
        <fgColor rgb="FFFFE699"/>
        <bgColor rgb="FFFFF2CC"/>
      </patternFill>
    </fill>
    <fill>
      <patternFill patternType="solid">
        <fgColor rgb="FFBDD7EE"/>
        <bgColor rgb="FFB4C7E7"/>
      </patternFill>
    </fill>
    <fill>
      <patternFill patternType="solid">
        <fgColor theme="7" tint="0.79998168889431442"/>
        <bgColor indexed="64"/>
      </patternFill>
    </fill>
  </fills>
  <borders count="42">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thin">
        <color auto="1"/>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medium">
        <color auto="1"/>
      </bottom>
      <diagonal/>
    </border>
  </borders>
  <cellStyleXfs count="6">
    <xf numFmtId="0" fontId="0" fillId="0" borderId="0"/>
    <xf numFmtId="9" fontId="11" fillId="0" borderId="0" applyBorder="0" applyProtection="0"/>
    <xf numFmtId="0" fontId="2" fillId="2" borderId="1" applyProtection="0"/>
    <xf numFmtId="0" fontId="1" fillId="3" borderId="0" applyBorder="0" applyProtection="0"/>
    <xf numFmtId="0" fontId="1" fillId="4" borderId="0" applyBorder="0" applyProtection="0"/>
    <xf numFmtId="0" fontId="1" fillId="5" borderId="0" applyBorder="0" applyProtection="0"/>
  </cellStyleXfs>
  <cellXfs count="243">
    <xf numFmtId="0" fontId="0" fillId="0" borderId="0" xfId="0"/>
    <xf numFmtId="0" fontId="5" fillId="13" borderId="6" xfId="0" applyFont="1" applyFill="1" applyBorder="1" applyAlignment="1">
      <alignment horizontal="left" vertical="center" wrapText="1"/>
    </xf>
    <xf numFmtId="0" fontId="0" fillId="0" borderId="0" xfId="0" applyAlignment="1">
      <alignment horizontal="center" vertical="center"/>
    </xf>
    <xf numFmtId="0" fontId="3" fillId="0" borderId="0" xfId="0" applyFont="1" applyAlignment="1">
      <alignment horizontal="left" vertical="center" wrapText="1"/>
    </xf>
    <xf numFmtId="0" fontId="1" fillId="6" borderId="2" xfId="2" applyFont="1" applyFill="1" applyBorder="1" applyAlignment="1" applyProtection="1">
      <alignment horizontal="center" vertical="center"/>
    </xf>
    <xf numFmtId="0" fontId="1" fillId="6" borderId="2" xfId="2" applyFont="1" applyFill="1" applyBorder="1" applyAlignment="1" applyProtection="1">
      <alignment horizontal="center" vertical="center" wrapText="1"/>
    </xf>
    <xf numFmtId="0" fontId="1" fillId="6" borderId="2" xfId="0" applyFont="1" applyFill="1" applyBorder="1" applyAlignment="1">
      <alignment horizontal="center"/>
    </xf>
    <xf numFmtId="0" fontId="1" fillId="6" borderId="2" xfId="0" applyFont="1" applyFill="1" applyBorder="1"/>
    <xf numFmtId="0" fontId="1" fillId="7" borderId="3" xfId="3" applyFill="1" applyBorder="1" applyAlignment="1" applyProtection="1">
      <alignment horizontal="center" vertical="center"/>
    </xf>
    <xf numFmtId="10" fontId="1" fillId="7" borderId="3" xfId="3" applyNumberFormat="1" applyFill="1" applyBorder="1" applyAlignment="1" applyProtection="1">
      <alignment horizontal="center" vertical="center"/>
    </xf>
    <xf numFmtId="0" fontId="0" fillId="7" borderId="3" xfId="0" applyFill="1" applyBorder="1"/>
    <xf numFmtId="1" fontId="0" fillId="7" borderId="3" xfId="0" applyNumberFormat="1" applyFill="1" applyBorder="1" applyAlignment="1">
      <alignment horizontal="center"/>
    </xf>
    <xf numFmtId="2" fontId="0" fillId="7" borderId="3" xfId="0" applyNumberFormat="1" applyFill="1" applyBorder="1" applyAlignment="1">
      <alignment horizontal="center"/>
    </xf>
    <xf numFmtId="0" fontId="1" fillId="8" borderId="3" xfId="4" applyFill="1" applyBorder="1" applyAlignment="1" applyProtection="1">
      <alignment horizontal="center" vertical="center"/>
    </xf>
    <xf numFmtId="10" fontId="1" fillId="8" borderId="3" xfId="4" applyNumberFormat="1" applyFill="1" applyBorder="1" applyAlignment="1" applyProtection="1">
      <alignment horizontal="center" vertical="center"/>
    </xf>
    <xf numFmtId="0" fontId="0" fillId="8" borderId="3" xfId="0" applyFill="1" applyBorder="1"/>
    <xf numFmtId="1" fontId="0" fillId="8" borderId="3" xfId="0" applyNumberFormat="1" applyFill="1" applyBorder="1" applyAlignment="1">
      <alignment horizontal="center"/>
    </xf>
    <xf numFmtId="2" fontId="0" fillId="8" borderId="3" xfId="0" applyNumberFormat="1" applyFill="1" applyBorder="1" applyAlignment="1">
      <alignment horizontal="center"/>
    </xf>
    <xf numFmtId="0" fontId="1" fillId="9" borderId="3" xfId="5" applyFill="1" applyBorder="1" applyAlignment="1" applyProtection="1">
      <alignment horizontal="center" vertical="center"/>
    </xf>
    <xf numFmtId="10" fontId="1" fillId="9" borderId="3" xfId="5" applyNumberFormat="1" applyFill="1" applyBorder="1" applyAlignment="1" applyProtection="1">
      <alignment horizontal="center" vertical="center"/>
    </xf>
    <xf numFmtId="0" fontId="0" fillId="9" borderId="3" xfId="0" applyFill="1" applyBorder="1"/>
    <xf numFmtId="1" fontId="0" fillId="9" borderId="3" xfId="0" applyNumberFormat="1" applyFill="1" applyBorder="1" applyAlignment="1">
      <alignment horizontal="center"/>
    </xf>
    <xf numFmtId="2" fontId="0" fillId="9" borderId="3" xfId="0" applyNumberFormat="1" applyFill="1" applyBorder="1" applyAlignment="1">
      <alignment horizontal="center"/>
    </xf>
    <xf numFmtId="0" fontId="0" fillId="10" borderId="3" xfId="0" applyFill="1" applyBorder="1" applyAlignment="1">
      <alignment horizontal="center"/>
    </xf>
    <xf numFmtId="10" fontId="0" fillId="10" borderId="3" xfId="0" applyNumberFormat="1" applyFill="1" applyBorder="1" applyAlignment="1">
      <alignment horizontal="center"/>
    </xf>
    <xf numFmtId="0" fontId="0" fillId="10" borderId="3" xfId="0" applyFill="1" applyBorder="1"/>
    <xf numFmtId="2" fontId="0" fillId="10" borderId="3" xfId="0" applyNumberFormat="1" applyFill="1" applyBorder="1" applyAlignment="1">
      <alignment horizontal="center"/>
    </xf>
    <xf numFmtId="0" fontId="0" fillId="0" borderId="0" xfId="0" applyAlignment="1">
      <alignment wrapText="1"/>
    </xf>
    <xf numFmtId="0" fontId="0" fillId="0" borderId="0" xfId="0" applyAlignment="1">
      <alignment horizontal="left" wrapText="1"/>
    </xf>
    <xf numFmtId="0" fontId="3" fillId="0" borderId="0" xfId="0" applyFont="1" applyAlignment="1">
      <alignment vertical="center"/>
    </xf>
    <xf numFmtId="0" fontId="3" fillId="0" borderId="0" xfId="0" applyFont="1" applyAlignment="1">
      <alignment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3" fillId="11"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1" borderId="12" xfId="0" applyFont="1" applyFill="1" applyBorder="1" applyAlignment="1">
      <alignment horizontal="left" vertical="center" wrapText="1"/>
    </xf>
    <xf numFmtId="0" fontId="3" fillId="8" borderId="10"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12" xfId="0" applyFont="1" applyFill="1" applyBorder="1" applyAlignment="1">
      <alignment horizontal="left" vertical="center" wrapText="1"/>
    </xf>
    <xf numFmtId="0" fontId="3" fillId="12" borderId="10"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3" fillId="12" borderId="13" xfId="0" applyFont="1" applyFill="1" applyBorder="1" applyAlignment="1">
      <alignment horizontal="left" vertical="center" wrapText="1"/>
    </xf>
    <xf numFmtId="0" fontId="0" fillId="13" borderId="14" xfId="0" applyFill="1" applyBorder="1" applyAlignment="1">
      <alignment vertical="center" wrapText="1"/>
    </xf>
    <xf numFmtId="49" fontId="0" fillId="0" borderId="15" xfId="0" applyNumberFormat="1" applyBorder="1" applyAlignment="1">
      <alignment horizontal="left" vertical="center" wrapText="1"/>
    </xf>
    <xf numFmtId="0" fontId="0" fillId="11" borderId="16" xfId="0" applyFill="1" applyBorder="1" applyAlignment="1">
      <alignment horizontal="center" vertical="center" wrapText="1"/>
    </xf>
    <xf numFmtId="0" fontId="0" fillId="11" borderId="17" xfId="0" applyFill="1" applyBorder="1" applyAlignment="1">
      <alignment horizontal="center" vertical="center" wrapText="1"/>
    </xf>
    <xf numFmtId="0" fontId="0" fillId="11" borderId="17" xfId="0" applyFill="1" applyBorder="1" applyAlignment="1">
      <alignment horizontal="left" vertical="center" wrapText="1"/>
    </xf>
    <xf numFmtId="0" fontId="0" fillId="8" borderId="16" xfId="0" applyFill="1" applyBorder="1" applyAlignment="1">
      <alignment horizontal="center" vertical="center" wrapText="1"/>
    </xf>
    <xf numFmtId="0" fontId="0" fillId="8" borderId="17" xfId="0" applyFill="1" applyBorder="1" applyAlignment="1">
      <alignment horizontal="center" vertical="center" wrapText="1"/>
    </xf>
    <xf numFmtId="0" fontId="0" fillId="8" borderId="17" xfId="0" applyFill="1" applyBorder="1" applyAlignment="1">
      <alignment horizontal="left" vertical="center" wrapText="1"/>
    </xf>
    <xf numFmtId="0" fontId="0" fillId="12" borderId="16" xfId="0" applyFill="1" applyBorder="1" applyAlignment="1">
      <alignment horizontal="center" vertical="center" wrapText="1"/>
    </xf>
    <xf numFmtId="0" fontId="0" fillId="12" borderId="17" xfId="0" applyFill="1" applyBorder="1" applyAlignment="1">
      <alignment horizontal="center" vertical="center" wrapText="1"/>
    </xf>
    <xf numFmtId="0" fontId="0" fillId="12" borderId="18" xfId="0" applyFill="1" applyBorder="1" applyAlignment="1">
      <alignment horizontal="left" vertical="center" wrapText="1"/>
    </xf>
    <xf numFmtId="49" fontId="0" fillId="0" borderId="19" xfId="0" applyNumberFormat="1" applyBorder="1" applyAlignment="1">
      <alignment horizontal="left" vertical="center" wrapText="1"/>
    </xf>
    <xf numFmtId="0" fontId="6" fillId="11" borderId="21" xfId="0" applyFont="1" applyFill="1" applyBorder="1" applyAlignment="1">
      <alignment horizontal="center" vertical="center" wrapText="1"/>
    </xf>
    <xf numFmtId="0" fontId="6" fillId="11" borderId="22" xfId="0" applyFont="1" applyFill="1" applyBorder="1" applyAlignment="1">
      <alignment horizontal="center" vertical="center" wrapText="1"/>
    </xf>
    <xf numFmtId="0" fontId="6" fillId="11" borderId="23" xfId="0" applyFont="1" applyFill="1" applyBorder="1" applyAlignment="1">
      <alignment horizontal="left" vertical="center" wrapText="1"/>
    </xf>
    <xf numFmtId="0" fontId="6" fillId="8" borderId="21" xfId="0" applyFont="1" applyFill="1" applyBorder="1" applyAlignment="1">
      <alignment horizontal="center" vertical="center" wrapText="1"/>
    </xf>
    <xf numFmtId="0" fontId="6" fillId="8" borderId="22" xfId="0" applyFont="1" applyFill="1" applyBorder="1" applyAlignment="1">
      <alignment horizontal="center" vertical="center" wrapText="1"/>
    </xf>
    <xf numFmtId="0" fontId="6" fillId="8" borderId="23" xfId="0" applyFont="1" applyFill="1" applyBorder="1" applyAlignment="1">
      <alignment horizontal="left" vertical="center" wrapText="1"/>
    </xf>
    <xf numFmtId="0" fontId="6" fillId="12" borderId="21"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6" fillId="12" borderId="23" xfId="0" applyFont="1" applyFill="1" applyBorder="1" applyAlignment="1">
      <alignment horizontal="left" vertical="center" wrapText="1"/>
    </xf>
    <xf numFmtId="0" fontId="6" fillId="0" borderId="0" xfId="0" applyFont="1" applyAlignment="1">
      <alignment horizontal="center" vertical="center" wrapText="1"/>
    </xf>
    <xf numFmtId="0" fontId="6" fillId="0" borderId="0" xfId="0" applyFont="1"/>
    <xf numFmtId="0" fontId="5" fillId="0" borderId="0" xfId="0" applyFont="1"/>
    <xf numFmtId="0" fontId="0" fillId="11" borderId="24" xfId="0" applyFill="1" applyBorder="1" applyAlignment="1">
      <alignment horizontal="center" vertical="center" wrapText="1"/>
    </xf>
    <xf numFmtId="0" fontId="0" fillId="11" borderId="15" xfId="0" applyFill="1" applyBorder="1" applyAlignment="1">
      <alignment horizontal="center" vertical="center" wrapText="1"/>
    </xf>
    <xf numFmtId="0" fontId="0" fillId="11" borderId="25" xfId="0" applyFill="1" applyBorder="1" applyAlignment="1">
      <alignment horizontal="left" vertical="center" wrapText="1"/>
    </xf>
    <xf numFmtId="0" fontId="0" fillId="8" borderId="24" xfId="0" applyFill="1" applyBorder="1" applyAlignment="1">
      <alignment horizontal="center" vertical="center" wrapText="1"/>
    </xf>
    <xf numFmtId="0" fontId="0" fillId="8" borderId="15" xfId="0" applyFill="1" applyBorder="1" applyAlignment="1">
      <alignment horizontal="center" vertical="center" wrapText="1"/>
    </xf>
    <xf numFmtId="0" fontId="0" fillId="8" borderId="25" xfId="0" applyFill="1" applyBorder="1" applyAlignment="1">
      <alignment horizontal="left" vertical="center" wrapText="1"/>
    </xf>
    <xf numFmtId="0" fontId="0" fillId="12" borderId="24"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25" xfId="0" applyFill="1" applyBorder="1" applyAlignment="1">
      <alignment horizontal="left" vertical="center" wrapText="1"/>
    </xf>
    <xf numFmtId="0" fontId="0" fillId="0" borderId="0" xfId="0" applyAlignment="1">
      <alignment horizontal="center" vertical="center" wrapText="1"/>
    </xf>
    <xf numFmtId="0" fontId="0" fillId="11" borderId="26" xfId="0" applyFill="1" applyBorder="1" applyAlignment="1">
      <alignment horizontal="center" vertical="center" wrapText="1"/>
    </xf>
    <xf numFmtId="0" fontId="0" fillId="11" borderId="19" xfId="0" applyFill="1" applyBorder="1" applyAlignment="1">
      <alignment horizontal="center" vertical="center" wrapText="1"/>
    </xf>
    <xf numFmtId="0" fontId="0" fillId="11" borderId="27" xfId="0" applyFill="1" applyBorder="1" applyAlignment="1">
      <alignment horizontal="left" vertical="center" wrapText="1"/>
    </xf>
    <xf numFmtId="0" fontId="0" fillId="8" borderId="26" xfId="0" applyFill="1" applyBorder="1" applyAlignment="1">
      <alignment horizontal="center" vertical="center" wrapText="1"/>
    </xf>
    <xf numFmtId="0" fontId="0" fillId="8" borderId="27" xfId="0" applyFill="1" applyBorder="1" applyAlignment="1">
      <alignment horizontal="left" vertical="center" wrapText="1"/>
    </xf>
    <xf numFmtId="0" fontId="0" fillId="12" borderId="26" xfId="0" applyFill="1" applyBorder="1" applyAlignment="1">
      <alignment horizontal="center" vertical="center" wrapText="1"/>
    </xf>
    <xf numFmtId="0" fontId="0" fillId="12" borderId="27" xfId="0" applyFill="1" applyBorder="1" applyAlignment="1">
      <alignment horizontal="left" vertical="center" wrapText="1"/>
    </xf>
    <xf numFmtId="0" fontId="0" fillId="8" borderId="19" xfId="0" applyFill="1" applyBorder="1" applyAlignment="1">
      <alignment horizontal="center" vertical="center" wrapText="1"/>
    </xf>
    <xf numFmtId="0" fontId="0" fillId="12" borderId="19" xfId="0" applyFill="1" applyBorder="1" applyAlignment="1">
      <alignment horizontal="center" vertical="center" wrapText="1"/>
    </xf>
    <xf numFmtId="0" fontId="6" fillId="11" borderId="28" xfId="0" applyFont="1" applyFill="1" applyBorder="1" applyAlignment="1">
      <alignment horizontal="center" vertical="center" wrapText="1"/>
    </xf>
    <xf numFmtId="0" fontId="6" fillId="11" borderId="29" xfId="0" applyFont="1" applyFill="1" applyBorder="1" applyAlignment="1">
      <alignment horizontal="center" vertical="center" wrapText="1"/>
    </xf>
    <xf numFmtId="0" fontId="6" fillId="11" borderId="30" xfId="0" applyFont="1" applyFill="1" applyBorder="1" applyAlignment="1">
      <alignment horizontal="left" vertical="center" wrapText="1"/>
    </xf>
    <xf numFmtId="0" fontId="6" fillId="8" borderId="28" xfId="0" applyFont="1" applyFill="1" applyBorder="1" applyAlignment="1">
      <alignment horizontal="center" vertical="center" wrapText="1"/>
    </xf>
    <xf numFmtId="0" fontId="6" fillId="8" borderId="29" xfId="0" applyFont="1" applyFill="1" applyBorder="1" applyAlignment="1">
      <alignment horizontal="center" vertical="center" wrapText="1"/>
    </xf>
    <xf numFmtId="0" fontId="6" fillId="8" borderId="30" xfId="0" applyFont="1" applyFill="1" applyBorder="1" applyAlignment="1">
      <alignment horizontal="left" vertical="center" wrapText="1"/>
    </xf>
    <xf numFmtId="0" fontId="6" fillId="12" borderId="28" xfId="0" applyFont="1" applyFill="1" applyBorder="1" applyAlignment="1">
      <alignment horizontal="center" vertical="center" wrapText="1"/>
    </xf>
    <xf numFmtId="0" fontId="6" fillId="12" borderId="29" xfId="0" applyFont="1" applyFill="1" applyBorder="1" applyAlignment="1">
      <alignment horizontal="center" vertical="center" wrapText="1"/>
    </xf>
    <xf numFmtId="0" fontId="6" fillId="12" borderId="30" xfId="0" applyFont="1" applyFill="1" applyBorder="1" applyAlignment="1">
      <alignment horizontal="left" vertical="center" wrapText="1"/>
    </xf>
    <xf numFmtId="0" fontId="5" fillId="13" borderId="6" xfId="0" applyFont="1" applyFill="1" applyBorder="1" applyAlignment="1">
      <alignment vertical="center"/>
    </xf>
    <xf numFmtId="49" fontId="0" fillId="0" borderId="31" xfId="0" applyNumberFormat="1" applyBorder="1" applyAlignment="1">
      <alignment horizontal="left" vertical="center" wrapText="1"/>
    </xf>
    <xf numFmtId="0" fontId="0" fillId="11" borderId="8" xfId="0" applyFill="1" applyBorder="1" applyAlignment="1">
      <alignment horizontal="center" vertical="center" wrapText="1"/>
    </xf>
    <xf numFmtId="0" fontId="0" fillId="11" borderId="31" xfId="0" applyFill="1" applyBorder="1" applyAlignment="1">
      <alignment horizontal="center" vertical="center" wrapText="1"/>
    </xf>
    <xf numFmtId="0" fontId="0" fillId="11" borderId="32" xfId="0" applyFill="1" applyBorder="1" applyAlignment="1">
      <alignment horizontal="left" vertical="center" wrapText="1"/>
    </xf>
    <xf numFmtId="0" fontId="0" fillId="8" borderId="8" xfId="0" applyFill="1" applyBorder="1" applyAlignment="1">
      <alignment horizontal="center" vertical="center" wrapText="1"/>
    </xf>
    <xf numFmtId="0" fontId="0" fillId="8" borderId="31" xfId="0" applyFill="1" applyBorder="1" applyAlignment="1">
      <alignment horizontal="center" vertical="center" wrapText="1"/>
    </xf>
    <xf numFmtId="0" fontId="0" fillId="8" borderId="32" xfId="0" applyFill="1" applyBorder="1" applyAlignment="1">
      <alignment horizontal="left" vertical="center" wrapText="1"/>
    </xf>
    <xf numFmtId="0" fontId="0" fillId="12" borderId="8" xfId="0" applyFill="1" applyBorder="1" applyAlignment="1">
      <alignment horizontal="center" vertical="center" wrapText="1"/>
    </xf>
    <xf numFmtId="0" fontId="0" fillId="12" borderId="31" xfId="0" applyFill="1" applyBorder="1" applyAlignment="1">
      <alignment horizontal="center" vertical="center" wrapText="1"/>
    </xf>
    <xf numFmtId="0" fontId="0" fillId="12" borderId="32" xfId="0" applyFill="1" applyBorder="1" applyAlignment="1">
      <alignment horizontal="left" vertical="center" wrapText="1"/>
    </xf>
    <xf numFmtId="0" fontId="0" fillId="13" borderId="6" xfId="0" applyFill="1" applyBorder="1" applyAlignment="1">
      <alignment vertical="center" wrapText="1"/>
    </xf>
    <xf numFmtId="0" fontId="7" fillId="0" borderId="0" xfId="0" applyFont="1"/>
    <xf numFmtId="49" fontId="0" fillId="0" borderId="15" xfId="0" applyNumberFormat="1" applyBorder="1" applyAlignment="1">
      <alignment vertical="center" wrapText="1"/>
    </xf>
    <xf numFmtId="0" fontId="0" fillId="8" borderId="15" xfId="0" applyFill="1" applyBorder="1" applyAlignment="1">
      <alignment horizontal="left" vertical="center" wrapText="1"/>
    </xf>
    <xf numFmtId="49" fontId="0" fillId="0" borderId="19" xfId="0" applyNumberFormat="1" applyBorder="1" applyAlignment="1">
      <alignment vertical="center" wrapText="1"/>
    </xf>
    <xf numFmtId="0" fontId="0" fillId="8" borderId="19" xfId="0" applyFill="1" applyBorder="1" applyAlignment="1">
      <alignment horizontal="left" vertical="center" wrapText="1"/>
    </xf>
    <xf numFmtId="0" fontId="6" fillId="8" borderId="22" xfId="0" applyFont="1" applyFill="1" applyBorder="1" applyAlignment="1">
      <alignment horizontal="left" vertical="center" wrapText="1"/>
    </xf>
    <xf numFmtId="0" fontId="0" fillId="13" borderId="5" xfId="0" applyFill="1" applyBorder="1" applyAlignment="1">
      <alignment vertical="center"/>
    </xf>
    <xf numFmtId="0" fontId="3" fillId="0" borderId="0" xfId="0" applyFont="1"/>
    <xf numFmtId="49" fontId="6" fillId="11" borderId="21" xfId="0" applyNumberFormat="1" applyFont="1" applyFill="1" applyBorder="1" applyAlignment="1">
      <alignment horizontal="center" vertical="center" wrapText="1"/>
    </xf>
    <xf numFmtId="49" fontId="6" fillId="8" borderId="21" xfId="0" applyNumberFormat="1" applyFont="1" applyFill="1" applyBorder="1" applyAlignment="1">
      <alignment horizontal="center" vertical="center" wrapText="1"/>
    </xf>
    <xf numFmtId="49" fontId="0" fillId="0" borderId="34" xfId="0" applyNumberFormat="1" applyBorder="1" applyAlignment="1">
      <alignment horizontal="left" vertical="center" wrapText="1"/>
    </xf>
    <xf numFmtId="49" fontId="6" fillId="11" borderId="28"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0" fillId="11" borderId="8" xfId="0" applyNumberFormat="1" applyFill="1" applyBorder="1" applyAlignment="1">
      <alignment horizontal="center" vertical="center" wrapText="1"/>
    </xf>
    <xf numFmtId="49" fontId="0" fillId="8" borderId="8" xfId="0" applyNumberFormat="1" applyFill="1" applyBorder="1" applyAlignment="1">
      <alignment horizontal="center" vertical="center" wrapText="1"/>
    </xf>
    <xf numFmtId="0" fontId="0" fillId="15" borderId="8" xfId="0" applyFill="1" applyBorder="1" applyAlignment="1">
      <alignment horizontal="center" vertical="center" wrapText="1"/>
    </xf>
    <xf numFmtId="0" fontId="0" fillId="15" borderId="31" xfId="0" applyFill="1" applyBorder="1" applyAlignment="1">
      <alignment horizontal="center" vertical="center" wrapText="1"/>
    </xf>
    <xf numFmtId="0" fontId="0" fillId="15" borderId="32" xfId="0" applyFill="1" applyBorder="1" applyAlignment="1">
      <alignment horizontal="left" vertical="center" wrapText="1"/>
    </xf>
    <xf numFmtId="9" fontId="6" fillId="0" borderId="0" xfId="1" applyFont="1" applyBorder="1" applyAlignment="1" applyProtection="1">
      <alignment vertical="center" wrapText="1"/>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8" fillId="0" borderId="0" xfId="0" applyFont="1" applyAlignment="1">
      <alignment horizontal="left" vertical="center"/>
    </xf>
    <xf numFmtId="0" fontId="10" fillId="16" borderId="36" xfId="0" applyFont="1" applyFill="1" applyBorder="1" applyAlignment="1">
      <alignment horizontal="left" vertical="center" wrapText="1"/>
    </xf>
    <xf numFmtId="0" fontId="10" fillId="16" borderId="3" xfId="0" applyFont="1" applyFill="1" applyBorder="1" applyAlignment="1">
      <alignment horizontal="left" vertical="center"/>
    </xf>
    <xf numFmtId="0" fontId="10" fillId="16" borderId="37" xfId="0" applyFont="1" applyFill="1" applyBorder="1" applyAlignment="1">
      <alignment horizontal="left" vertical="center"/>
    </xf>
    <xf numFmtId="0" fontId="1" fillId="11" borderId="26" xfId="0" applyFont="1" applyFill="1" applyBorder="1" applyAlignment="1">
      <alignment horizontal="left" vertical="center"/>
    </xf>
    <xf numFmtId="0" fontId="1" fillId="11" borderId="19" xfId="0" applyFont="1" applyFill="1" applyBorder="1" applyAlignment="1">
      <alignment horizontal="left" vertical="center"/>
    </xf>
    <xf numFmtId="0" fontId="1" fillId="11" borderId="27" xfId="0" applyFont="1" applyFill="1" applyBorder="1" applyAlignment="1">
      <alignment horizontal="left" vertical="center"/>
    </xf>
    <xf numFmtId="0" fontId="1" fillId="16" borderId="26" xfId="0" applyFont="1" applyFill="1" applyBorder="1" applyAlignment="1">
      <alignment horizontal="left" vertical="center"/>
    </xf>
    <xf numFmtId="0" fontId="1" fillId="16" borderId="19" xfId="0" applyFont="1" applyFill="1" applyBorder="1" applyAlignment="1">
      <alignment horizontal="left" vertical="center"/>
    </xf>
    <xf numFmtId="0" fontId="1" fillId="16" borderId="27" xfId="0" applyFont="1" applyFill="1" applyBorder="1" applyAlignment="1">
      <alignment horizontal="left" vertical="center"/>
    </xf>
    <xf numFmtId="0" fontId="0" fillId="11" borderId="19" xfId="0" applyFill="1" applyBorder="1" applyAlignment="1">
      <alignment horizontal="left" vertical="center"/>
    </xf>
    <xf numFmtId="0" fontId="10" fillId="11" borderId="5" xfId="0" applyFont="1" applyFill="1" applyBorder="1" applyAlignment="1">
      <alignment horizontal="left" vertical="center"/>
    </xf>
    <xf numFmtId="0" fontId="10" fillId="11" borderId="6" xfId="0" applyFont="1" applyFill="1" applyBorder="1" applyAlignment="1">
      <alignment horizontal="left" vertical="center"/>
    </xf>
    <xf numFmtId="10" fontId="10" fillId="11" borderId="6" xfId="0" applyNumberFormat="1" applyFont="1" applyFill="1" applyBorder="1" applyAlignment="1">
      <alignment horizontal="left" vertical="center"/>
    </xf>
    <xf numFmtId="0" fontId="1" fillId="11" borderId="14" xfId="0" applyFont="1" applyFill="1" applyBorder="1" applyAlignment="1">
      <alignment horizontal="left" vertical="center"/>
    </xf>
    <xf numFmtId="0" fontId="10" fillId="11" borderId="38" xfId="0" applyFont="1" applyFill="1" applyBorder="1" applyAlignment="1">
      <alignment horizontal="left" vertical="center"/>
    </xf>
    <xf numFmtId="0" fontId="10" fillId="11" borderId="39" xfId="0" applyFont="1" applyFill="1" applyBorder="1" applyAlignment="1">
      <alignment horizontal="left" vertical="center"/>
    </xf>
    <xf numFmtId="10" fontId="10" fillId="11" borderId="39" xfId="0" applyNumberFormat="1" applyFont="1" applyFill="1" applyBorder="1" applyAlignment="1">
      <alignment horizontal="left" vertical="center"/>
    </xf>
    <xf numFmtId="0" fontId="10" fillId="11" borderId="40" xfId="0" applyFont="1" applyFill="1" applyBorder="1" applyAlignment="1">
      <alignment horizontal="left" vertical="center"/>
    </xf>
    <xf numFmtId="0" fontId="1" fillId="16" borderId="24" xfId="0" applyFont="1" applyFill="1" applyBorder="1" applyAlignment="1">
      <alignment horizontal="left" vertical="center"/>
    </xf>
    <xf numFmtId="0" fontId="1" fillId="16" borderId="15" xfId="0" applyFont="1" applyFill="1" applyBorder="1" applyAlignment="1">
      <alignment horizontal="left"/>
    </xf>
    <xf numFmtId="1" fontId="1" fillId="16" borderId="15" xfId="0" applyNumberFormat="1" applyFont="1" applyFill="1" applyBorder="1" applyAlignment="1">
      <alignment horizontal="left"/>
    </xf>
    <xf numFmtId="0" fontId="1" fillId="16" borderId="25" xfId="0" applyFont="1" applyFill="1" applyBorder="1" applyAlignment="1">
      <alignment horizontal="left"/>
    </xf>
    <xf numFmtId="0" fontId="1" fillId="11" borderId="21" xfId="0" applyFont="1" applyFill="1" applyBorder="1" applyAlignment="1">
      <alignment horizontal="left" vertical="center"/>
    </xf>
    <xf numFmtId="0" fontId="1" fillId="11" borderId="22" xfId="0" applyFont="1" applyFill="1" applyBorder="1" applyAlignment="1">
      <alignment horizontal="left"/>
    </xf>
    <xf numFmtId="1" fontId="1" fillId="11" borderId="22" xfId="0" applyNumberFormat="1" applyFont="1" applyFill="1" applyBorder="1" applyAlignment="1">
      <alignment horizontal="left"/>
    </xf>
    <xf numFmtId="0" fontId="1" fillId="11" borderId="23" xfId="0" applyFont="1" applyFill="1" applyBorder="1" applyAlignment="1">
      <alignment horizontal="left"/>
    </xf>
    <xf numFmtId="0" fontId="10" fillId="17" borderId="36" xfId="0" applyFont="1" applyFill="1" applyBorder="1" applyAlignment="1">
      <alignment horizontal="left" vertical="center" wrapText="1"/>
    </xf>
    <xf numFmtId="0" fontId="10" fillId="17" borderId="3" xfId="0" applyFont="1" applyFill="1" applyBorder="1" applyAlignment="1">
      <alignment horizontal="left" vertical="center" wrapText="1"/>
    </xf>
    <xf numFmtId="0" fontId="10" fillId="17" borderId="34" xfId="0" applyFont="1" applyFill="1" applyBorder="1" applyAlignment="1">
      <alignment horizontal="left" vertical="center" wrapText="1"/>
    </xf>
    <xf numFmtId="0" fontId="10" fillId="17" borderId="35" xfId="0" applyFont="1" applyFill="1" applyBorder="1" applyAlignment="1">
      <alignment horizontal="left" vertical="center"/>
    </xf>
    <xf numFmtId="0" fontId="1" fillId="8" borderId="26" xfId="0" applyFont="1" applyFill="1" applyBorder="1" applyAlignment="1">
      <alignment horizontal="left" vertical="center" wrapText="1"/>
    </xf>
    <xf numFmtId="0" fontId="1" fillId="8" borderId="19" xfId="0" applyFont="1" applyFill="1" applyBorder="1" applyAlignment="1">
      <alignment horizontal="left" vertical="center" wrapText="1"/>
    </xf>
    <xf numFmtId="0" fontId="1" fillId="8" borderId="25" xfId="0" applyFont="1" applyFill="1" applyBorder="1" applyAlignment="1">
      <alignment horizontal="left" vertical="center"/>
    </xf>
    <xf numFmtId="0" fontId="1" fillId="17" borderId="26" xfId="0" applyFont="1" applyFill="1" applyBorder="1" applyAlignment="1">
      <alignment horizontal="left" vertical="center" wrapText="1"/>
    </xf>
    <xf numFmtId="0" fontId="1" fillId="17" borderId="19" xfId="0" applyFont="1" applyFill="1" applyBorder="1" applyAlignment="1">
      <alignment horizontal="left" vertical="center" wrapText="1"/>
    </xf>
    <xf numFmtId="0" fontId="1" fillId="17" borderId="27" xfId="0" applyFont="1" applyFill="1" applyBorder="1" applyAlignment="1">
      <alignment horizontal="left" vertical="center" wrapText="1"/>
    </xf>
    <xf numFmtId="0" fontId="10" fillId="8" borderId="5" xfId="0" applyFont="1" applyFill="1" applyBorder="1" applyAlignment="1">
      <alignment horizontal="left" vertical="center" wrapText="1"/>
    </xf>
    <xf numFmtId="0" fontId="10" fillId="8" borderId="6" xfId="0" applyFont="1" applyFill="1" applyBorder="1" applyAlignment="1">
      <alignment horizontal="left" vertical="center" wrapText="1"/>
    </xf>
    <xf numFmtId="10" fontId="10" fillId="8" borderId="6" xfId="1" applyNumberFormat="1" applyFont="1" applyFill="1" applyBorder="1" applyAlignment="1" applyProtection="1">
      <alignment horizontal="left" vertical="center" wrapText="1"/>
    </xf>
    <xf numFmtId="0" fontId="10" fillId="8" borderId="14" xfId="0" applyFont="1" applyFill="1" applyBorder="1" applyAlignment="1">
      <alignment horizontal="left" vertical="center"/>
    </xf>
    <xf numFmtId="0" fontId="10" fillId="8" borderId="38" xfId="0" applyFont="1" applyFill="1" applyBorder="1" applyAlignment="1">
      <alignment horizontal="left" vertical="center" wrapText="1"/>
    </xf>
    <xf numFmtId="0" fontId="10" fillId="8" borderId="39" xfId="0" applyFont="1" applyFill="1" applyBorder="1" applyAlignment="1">
      <alignment horizontal="left" vertical="center" wrapText="1"/>
    </xf>
    <xf numFmtId="10" fontId="10" fillId="8" borderId="39" xfId="1" applyNumberFormat="1" applyFont="1" applyFill="1" applyBorder="1" applyAlignment="1" applyProtection="1">
      <alignment horizontal="left" vertical="center" wrapText="1"/>
    </xf>
    <xf numFmtId="0" fontId="10" fillId="8" borderId="40" xfId="0" applyFont="1" applyFill="1" applyBorder="1" applyAlignment="1">
      <alignment horizontal="left" vertical="center"/>
    </xf>
    <xf numFmtId="0" fontId="1" fillId="17" borderId="24" xfId="0" applyFont="1" applyFill="1" applyBorder="1" applyAlignment="1">
      <alignment horizontal="left" vertical="center" wrapText="1"/>
    </xf>
    <xf numFmtId="0" fontId="1" fillId="17" borderId="15" xfId="0" applyFont="1" applyFill="1" applyBorder="1" applyAlignment="1">
      <alignment horizontal="left"/>
    </xf>
    <xf numFmtId="1" fontId="1" fillId="17" borderId="15" xfId="0" applyNumberFormat="1" applyFont="1" applyFill="1" applyBorder="1" applyAlignment="1">
      <alignment horizontal="left" vertical="center" wrapText="1"/>
    </xf>
    <xf numFmtId="0" fontId="1" fillId="17" borderId="25" xfId="0" applyFont="1" applyFill="1" applyBorder="1" applyAlignment="1">
      <alignment horizontal="left"/>
    </xf>
    <xf numFmtId="0" fontId="1" fillId="8" borderId="19" xfId="0" applyFont="1" applyFill="1" applyBorder="1" applyAlignment="1">
      <alignment horizontal="left"/>
    </xf>
    <xf numFmtId="1" fontId="1" fillId="8" borderId="19" xfId="0" applyNumberFormat="1" applyFont="1" applyFill="1" applyBorder="1" applyAlignment="1">
      <alignment horizontal="left"/>
    </xf>
    <xf numFmtId="0" fontId="1" fillId="8" borderId="27" xfId="0" applyFont="1" applyFill="1" applyBorder="1" applyAlignment="1">
      <alignment horizontal="left"/>
    </xf>
    <xf numFmtId="0" fontId="1" fillId="17" borderId="21" xfId="0" applyFont="1" applyFill="1" applyBorder="1" applyAlignment="1">
      <alignment horizontal="left" vertical="center" wrapText="1"/>
    </xf>
    <xf numFmtId="0" fontId="1" fillId="17" borderId="22" xfId="0" applyFont="1" applyFill="1" applyBorder="1" applyAlignment="1">
      <alignment horizontal="left"/>
    </xf>
    <xf numFmtId="1" fontId="1" fillId="17" borderId="22" xfId="0" applyNumberFormat="1" applyFont="1" applyFill="1" applyBorder="1" applyAlignment="1">
      <alignment horizontal="left" vertical="center"/>
    </xf>
    <xf numFmtId="0" fontId="1" fillId="17" borderId="23" xfId="0" applyFont="1" applyFill="1" applyBorder="1" applyAlignment="1">
      <alignment horizontal="left"/>
    </xf>
    <xf numFmtId="0" fontId="10" fillId="18" borderId="36" xfId="0" applyFont="1" applyFill="1" applyBorder="1" applyAlignment="1">
      <alignment horizontal="left" vertical="center"/>
    </xf>
    <xf numFmtId="0" fontId="10" fillId="18" borderId="3" xfId="0" applyFont="1" applyFill="1" applyBorder="1" applyAlignment="1">
      <alignment horizontal="left" vertical="center"/>
    </xf>
    <xf numFmtId="0" fontId="10" fillId="18" borderId="37" xfId="0" applyFont="1" applyFill="1" applyBorder="1" applyAlignment="1">
      <alignment horizontal="left" vertical="center"/>
    </xf>
    <xf numFmtId="0" fontId="1" fillId="12" borderId="26" xfId="0" applyFont="1" applyFill="1" applyBorder="1" applyAlignment="1">
      <alignment horizontal="left" vertical="center"/>
    </xf>
    <xf numFmtId="0" fontId="1" fillId="12" borderId="19" xfId="0" applyFont="1" applyFill="1" applyBorder="1" applyAlignment="1">
      <alignment horizontal="left" vertical="center"/>
    </xf>
    <xf numFmtId="0" fontId="1" fillId="12" borderId="27" xfId="0" applyFont="1" applyFill="1" applyBorder="1" applyAlignment="1">
      <alignment horizontal="left" vertical="center" wrapText="1"/>
    </xf>
    <xf numFmtId="0" fontId="1" fillId="18" borderId="26" xfId="0" applyFont="1" applyFill="1" applyBorder="1" applyAlignment="1">
      <alignment horizontal="left" vertical="center"/>
    </xf>
    <xf numFmtId="0" fontId="1" fillId="18" borderId="19" xfId="0" applyFont="1" applyFill="1" applyBorder="1" applyAlignment="1">
      <alignment horizontal="left" vertical="center"/>
    </xf>
    <xf numFmtId="0" fontId="1" fillId="18" borderId="27" xfId="0" applyFont="1" applyFill="1" applyBorder="1" applyAlignment="1">
      <alignment horizontal="left" vertical="center"/>
    </xf>
    <xf numFmtId="0" fontId="1" fillId="12" borderId="27" xfId="0" applyFont="1" applyFill="1" applyBorder="1" applyAlignment="1">
      <alignment horizontal="left" vertical="center"/>
    </xf>
    <xf numFmtId="0" fontId="10" fillId="12" borderId="5" xfId="0" applyFont="1" applyFill="1" applyBorder="1" applyAlignment="1">
      <alignment horizontal="left" vertical="center"/>
    </xf>
    <xf numFmtId="0" fontId="10" fillId="12" borderId="6" xfId="0" applyFont="1" applyFill="1" applyBorder="1" applyAlignment="1">
      <alignment horizontal="left" vertical="center"/>
    </xf>
    <xf numFmtId="10" fontId="10" fillId="12" borderId="6" xfId="1" applyNumberFormat="1" applyFont="1" applyFill="1" applyBorder="1" applyAlignment="1" applyProtection="1">
      <alignment horizontal="left" vertical="center"/>
    </xf>
    <xf numFmtId="0" fontId="1" fillId="12" borderId="14" xfId="0" applyFont="1" applyFill="1" applyBorder="1" applyAlignment="1">
      <alignment horizontal="left" vertical="center"/>
    </xf>
    <xf numFmtId="0" fontId="10" fillId="12" borderId="38" xfId="0" applyFont="1" applyFill="1" applyBorder="1" applyAlignment="1">
      <alignment horizontal="left" vertical="center"/>
    </xf>
    <xf numFmtId="0" fontId="10" fillId="12" borderId="39" xfId="0" applyFont="1" applyFill="1" applyBorder="1" applyAlignment="1">
      <alignment horizontal="left" vertical="center"/>
    </xf>
    <xf numFmtId="10" fontId="10" fillId="12" borderId="39" xfId="1" applyNumberFormat="1" applyFont="1" applyFill="1" applyBorder="1" applyAlignment="1" applyProtection="1">
      <alignment horizontal="left" vertical="center"/>
    </xf>
    <xf numFmtId="0" fontId="10" fillId="12" borderId="40" xfId="0" applyFont="1" applyFill="1" applyBorder="1" applyAlignment="1">
      <alignment horizontal="left" vertical="center"/>
    </xf>
    <xf numFmtId="0" fontId="1" fillId="18" borderId="24" xfId="0" applyFont="1" applyFill="1" applyBorder="1" applyAlignment="1">
      <alignment horizontal="left" vertical="center"/>
    </xf>
    <xf numFmtId="0" fontId="1" fillId="18" borderId="15" xfId="0" applyFont="1" applyFill="1" applyBorder="1" applyAlignment="1">
      <alignment horizontal="left"/>
    </xf>
    <xf numFmtId="1" fontId="1" fillId="18" borderId="15" xfId="0" applyNumberFormat="1" applyFont="1" applyFill="1" applyBorder="1" applyAlignment="1">
      <alignment horizontal="left"/>
    </xf>
    <xf numFmtId="0" fontId="1" fillId="18" borderId="25" xfId="0" applyFont="1" applyFill="1" applyBorder="1" applyAlignment="1">
      <alignment horizontal="left"/>
    </xf>
    <xf numFmtId="0" fontId="1" fillId="12" borderId="19" xfId="0" applyFont="1" applyFill="1" applyBorder="1" applyAlignment="1">
      <alignment horizontal="left"/>
    </xf>
    <xf numFmtId="1" fontId="1" fillId="12" borderId="19" xfId="0" applyNumberFormat="1" applyFont="1" applyFill="1" applyBorder="1" applyAlignment="1">
      <alignment horizontal="left"/>
    </xf>
    <xf numFmtId="0" fontId="1" fillId="12" borderId="27" xfId="0" applyFont="1" applyFill="1" applyBorder="1" applyAlignment="1">
      <alignment horizontal="left"/>
    </xf>
    <xf numFmtId="0" fontId="1" fillId="18" borderId="21" xfId="0" applyFont="1" applyFill="1" applyBorder="1" applyAlignment="1">
      <alignment horizontal="left" vertical="center"/>
    </xf>
    <xf numFmtId="0" fontId="1" fillId="18" borderId="22" xfId="0" applyFont="1" applyFill="1" applyBorder="1" applyAlignment="1">
      <alignment horizontal="left"/>
    </xf>
    <xf numFmtId="1" fontId="1" fillId="18" borderId="22" xfId="0" applyNumberFormat="1" applyFont="1" applyFill="1" applyBorder="1" applyAlignment="1">
      <alignment horizontal="left" vertical="center"/>
    </xf>
    <xf numFmtId="0" fontId="1" fillId="18" borderId="23" xfId="0" applyFont="1" applyFill="1" applyBorder="1" applyAlignment="1">
      <alignment horizontal="left"/>
    </xf>
    <xf numFmtId="0" fontId="1" fillId="16" borderId="27" xfId="0" applyFont="1" applyFill="1" applyBorder="1" applyAlignment="1">
      <alignment horizontal="left" vertical="center" wrapText="1"/>
    </xf>
    <xf numFmtId="0" fontId="1" fillId="11" borderId="27" xfId="0" applyFont="1" applyFill="1" applyBorder="1" applyAlignment="1">
      <alignment horizontal="left" vertical="center" wrapText="1"/>
    </xf>
    <xf numFmtId="0" fontId="0" fillId="19" borderId="0" xfId="0" applyFill="1" applyAlignment="1">
      <alignment horizontal="left" wrapText="1"/>
    </xf>
    <xf numFmtId="0" fontId="1" fillId="8" borderId="27" xfId="0" applyFont="1" applyFill="1" applyBorder="1" applyAlignment="1">
      <alignment horizontal="left" vertical="center" wrapText="1"/>
    </xf>
    <xf numFmtId="49" fontId="6" fillId="0" borderId="20" xfId="0" applyNumberFormat="1" applyFont="1" applyBorder="1" applyAlignment="1">
      <alignment horizontal="right" vertical="center" wrapText="1"/>
    </xf>
    <xf numFmtId="0" fontId="5" fillId="14" borderId="35" xfId="0" applyFont="1" applyFill="1" applyBorder="1" applyAlignment="1">
      <alignment horizontal="left" vertical="center" wrapText="1"/>
    </xf>
    <xf numFmtId="0" fontId="0" fillId="0" borderId="8" xfId="0" applyBorder="1" applyAlignment="1">
      <alignment horizontal="right" vertical="center" wrapText="1"/>
    </xf>
    <xf numFmtId="0" fontId="6" fillId="0" borderId="21" xfId="0" applyFont="1" applyBorder="1" applyAlignment="1">
      <alignment horizontal="right" vertical="center" wrapText="1"/>
    </xf>
    <xf numFmtId="9" fontId="6" fillId="11" borderId="33" xfId="1" applyFont="1" applyFill="1" applyBorder="1" applyAlignment="1" applyProtection="1">
      <alignment horizontal="center" vertical="center" wrapText="1"/>
    </xf>
    <xf numFmtId="9" fontId="6" fillId="8" borderId="33" xfId="1" applyFont="1" applyFill="1" applyBorder="1" applyAlignment="1" applyProtection="1">
      <alignment horizontal="center" vertical="center" wrapText="1"/>
    </xf>
    <xf numFmtId="9" fontId="6" fillId="15" borderId="33" xfId="1" applyFont="1" applyFill="1" applyBorder="1" applyAlignment="1" applyProtection="1">
      <alignment horizontal="center" vertical="center" wrapText="1"/>
    </xf>
    <xf numFmtId="0" fontId="0" fillId="13" borderId="5" xfId="0" applyFill="1" applyBorder="1" applyAlignment="1">
      <alignment horizontal="center" vertical="center"/>
    </xf>
    <xf numFmtId="0" fontId="5" fillId="13" borderId="6" xfId="0" applyFont="1" applyFill="1" applyBorder="1" applyAlignment="1">
      <alignment horizontal="left" vertical="center" wrapText="1"/>
    </xf>
    <xf numFmtId="0" fontId="5" fillId="13" borderId="6" xfId="0" applyFont="1" applyFill="1" applyBorder="1" applyAlignment="1">
      <alignment horizontal="left" vertical="center"/>
    </xf>
    <xf numFmtId="49" fontId="6" fillId="0" borderId="13" xfId="0" applyNumberFormat="1" applyFont="1" applyBorder="1" applyAlignment="1">
      <alignment horizontal="right" vertical="center" wrapText="1"/>
    </xf>
    <xf numFmtId="49" fontId="6" fillId="0" borderId="33" xfId="0" applyNumberFormat="1" applyFont="1" applyBorder="1" applyAlignment="1">
      <alignment horizontal="right" vertical="center" wrapText="1"/>
    </xf>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49" fontId="3" fillId="0" borderId="5" xfId="0" applyNumberFormat="1" applyFont="1" applyBorder="1" applyAlignment="1">
      <alignment horizontal="left" vertical="center" wrapText="1"/>
    </xf>
    <xf numFmtId="49" fontId="3" fillId="0" borderId="6" xfId="0" applyNumberFormat="1" applyFont="1" applyBorder="1" applyAlignment="1">
      <alignment horizontal="left" vertical="center" wrapText="1"/>
    </xf>
    <xf numFmtId="0" fontId="3" fillId="11"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12" borderId="9" xfId="0" applyFont="1" applyFill="1" applyBorder="1" applyAlignment="1">
      <alignment horizontal="center" vertical="center" wrapText="1"/>
    </xf>
    <xf numFmtId="0" fontId="8" fillId="0" borderId="0" xfId="0" applyFont="1" applyAlignment="1">
      <alignment horizontal="center" vertical="center"/>
    </xf>
    <xf numFmtId="0" fontId="9" fillId="16" borderId="35" xfId="0" applyFont="1" applyFill="1" applyBorder="1" applyAlignment="1">
      <alignment horizontal="center"/>
    </xf>
    <xf numFmtId="0" fontId="10" fillId="11" borderId="6" xfId="0" applyFont="1" applyFill="1" applyBorder="1" applyAlignment="1">
      <alignment horizontal="left" vertical="center"/>
    </xf>
    <xf numFmtId="2" fontId="9" fillId="17" borderId="41" xfId="0" applyNumberFormat="1" applyFont="1" applyFill="1" applyBorder="1" applyAlignment="1">
      <alignment horizontal="center" vertical="center" wrapText="1"/>
    </xf>
    <xf numFmtId="0" fontId="9" fillId="18" borderId="41" xfId="0" applyFont="1" applyFill="1" applyBorder="1" applyAlignment="1">
      <alignment horizontal="center"/>
    </xf>
  </cellXfs>
  <cellStyles count="6">
    <cellStyle name="Excel Built-in 40% - Accent1" xfId="3" xr:uid="{00000000-0005-0000-0000-000007000000}"/>
    <cellStyle name="Excel Built-in 40% - Accent2" xfId="4" xr:uid="{00000000-0005-0000-0000-000008000000}"/>
    <cellStyle name="Excel Built-in 40% - Accent3" xfId="5" xr:uid="{00000000-0005-0000-0000-000009000000}"/>
    <cellStyle name="Excel Built-in Output" xfId="2" xr:uid="{00000000-0005-0000-0000-000006000000}"/>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E7E6E6"/>
      <rgbColor rgb="FFFF00FF"/>
      <rgbColor rgb="FF00FFFF"/>
      <rgbColor rgb="FF800000"/>
      <rgbColor rgb="FF008000"/>
      <rgbColor rgb="FF000080"/>
      <rgbColor rgb="FF808000"/>
      <rgbColor rgb="FF800080"/>
      <rgbColor rgb="FF008080"/>
      <rgbColor rgb="FFC9C9C9"/>
      <rgbColor rgb="FF808080"/>
      <rgbColor rgb="FFDAE3F3"/>
      <rgbColor rgb="FF993366"/>
      <rgbColor rgb="FFFFF2CC"/>
      <rgbColor rgb="FFDEEBF7"/>
      <rgbColor rgb="FF660066"/>
      <rgbColor rgb="FFF2F2F2"/>
      <rgbColor rgb="FF0066CC"/>
      <rgbColor rgb="FFBDD7EE"/>
      <rgbColor rgb="FF000080"/>
      <rgbColor rgb="FFFF00FF"/>
      <rgbColor rgb="FFEDEDED"/>
      <rgbColor rgb="FF00FFFF"/>
      <rgbColor rgb="FF800080"/>
      <rgbColor rgb="FF800000"/>
      <rgbColor rgb="FF008080"/>
      <rgbColor rgb="FF0000FF"/>
      <rgbColor rgb="FF00CCFF"/>
      <rgbColor rgb="FFE2EFDA"/>
      <rgbColor rgb="FFE2F0D9"/>
      <rgbColor rgb="FFFFE699"/>
      <rgbColor rgb="FFB4C7E7"/>
      <rgbColor rgb="FFDBDBDB"/>
      <rgbColor rgb="FFB4C6E7"/>
      <rgbColor rgb="FFF8CBAD"/>
      <rgbColor rgb="FF3366FF"/>
      <rgbColor rgb="FF33CCCC"/>
      <rgbColor rgb="FF99CC00"/>
      <rgbColor rgb="FFFFC000"/>
      <rgbColor rgb="FFFF9900"/>
      <rgbColor rgb="FFFF6600"/>
      <rgbColor rgb="FF666699"/>
      <rgbColor rgb="FFC5E0B4"/>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7"/>
  <sheetViews>
    <sheetView zoomScale="120" zoomScaleNormal="120" workbookViewId="0">
      <selection activeCell="D4" sqref="D4"/>
    </sheetView>
  </sheetViews>
  <sheetFormatPr defaultColWidth="9.140625" defaultRowHeight="14.45"/>
  <cols>
    <col min="2" max="2" width="15" customWidth="1"/>
    <col min="3" max="3" width="16" customWidth="1"/>
    <col min="4" max="4" width="14.140625" customWidth="1"/>
    <col min="5" max="5" width="16.140625" customWidth="1"/>
    <col min="6" max="6" width="9.28515625" customWidth="1"/>
    <col min="7" max="7" width="15.7109375" customWidth="1"/>
  </cols>
  <sheetData>
    <row r="3" spans="1:7" ht="28.9">
      <c r="A3" s="2"/>
      <c r="B3" s="4" t="s">
        <v>0</v>
      </c>
      <c r="C3" s="4" t="s">
        <v>1</v>
      </c>
      <c r="D3" s="4" t="s">
        <v>2</v>
      </c>
      <c r="E3" s="5" t="s">
        <v>3</v>
      </c>
      <c r="F3" s="6" t="s">
        <v>4</v>
      </c>
      <c r="G3" s="7" t="s">
        <v>5</v>
      </c>
    </row>
    <row r="4" spans="1:7">
      <c r="A4" s="8" t="s">
        <v>6</v>
      </c>
      <c r="B4" s="9">
        <f>(Fonctionnalités!E14)</f>
        <v>0.69499999999999995</v>
      </c>
      <c r="C4" s="9">
        <f>'Assurance Qualité'!C59</f>
        <v>0.7034999999999999</v>
      </c>
      <c r="D4" s="9">
        <f>B4*0.6+C4*0.4 - 0.1*E4</f>
        <v>0.69839999999999991</v>
      </c>
      <c r="E4" s="10"/>
      <c r="F4" s="11">
        <v>20</v>
      </c>
      <c r="G4" s="12">
        <f>D4*F4</f>
        <v>13.967999999999998</v>
      </c>
    </row>
    <row r="5" spans="1:7">
      <c r="A5" s="13" t="s">
        <v>7</v>
      </c>
      <c r="B5" s="14">
        <f>(Fonctionnalités!E26)</f>
        <v>0.83</v>
      </c>
      <c r="C5" s="14">
        <f>'Assurance Qualité'!F59</f>
        <v>0.57100000000000006</v>
      </c>
      <c r="D5" s="14">
        <f>B5*0.6+C5*0.4 - 0.1*E5</f>
        <v>0.72639999999999993</v>
      </c>
      <c r="E5" s="15"/>
      <c r="F5" s="16">
        <v>25</v>
      </c>
      <c r="G5" s="17">
        <f>D5*F5</f>
        <v>18.159999999999997</v>
      </c>
    </row>
    <row r="6" spans="1:7">
      <c r="A6" s="18" t="s">
        <v>8</v>
      </c>
      <c r="B6" s="19">
        <f>(Fonctionnalités!E39)</f>
        <v>0</v>
      </c>
      <c r="C6" s="19">
        <f>'Assurance Qualité'!I59</f>
        <v>0</v>
      </c>
      <c r="D6" s="19">
        <f>B6*0.6+C6*0.4 - 0.1*E6</f>
        <v>0</v>
      </c>
      <c r="E6" s="20"/>
      <c r="F6" s="21">
        <v>25</v>
      </c>
      <c r="G6" s="22">
        <f>D6*F6</f>
        <v>0</v>
      </c>
    </row>
    <row r="7" spans="1:7">
      <c r="A7" s="23" t="s">
        <v>9</v>
      </c>
      <c r="B7" s="23"/>
      <c r="C7" s="23"/>
      <c r="D7" s="24">
        <v>0</v>
      </c>
      <c r="E7" s="25"/>
      <c r="F7" s="23">
        <v>5</v>
      </c>
      <c r="G7" s="26">
        <f>D7*F7</f>
        <v>0</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60"/>
  <sheetViews>
    <sheetView tabSelected="1" topLeftCell="A53" zoomScale="55" zoomScaleNormal="55" workbookViewId="0">
      <selection activeCell="F14" sqref="F14"/>
    </sheetView>
  </sheetViews>
  <sheetFormatPr defaultColWidth="9.140625" defaultRowHeight="14.45"/>
  <cols>
    <col min="1" max="1" width="22.7109375" style="27" customWidth="1"/>
    <col min="2" max="2" width="77.5703125" style="28" customWidth="1"/>
    <col min="3" max="4" width="10.7109375" style="27" customWidth="1"/>
    <col min="5" max="5" width="34.140625" style="28" customWidth="1"/>
    <col min="6" max="7" width="10.7109375" customWidth="1"/>
    <col min="8" max="8" width="35" style="28" customWidth="1"/>
    <col min="9" max="10" width="10.7109375" customWidth="1"/>
    <col min="11" max="11" width="42.42578125" style="28" customWidth="1"/>
    <col min="12" max="13" width="12.7109375" customWidth="1"/>
    <col min="14" max="16" width="15.7109375" customWidth="1"/>
  </cols>
  <sheetData>
    <row r="2" spans="1:17" ht="18" customHeight="1">
      <c r="A2" s="231" t="s">
        <v>10</v>
      </c>
      <c r="B2" s="231"/>
      <c r="C2" s="231"/>
      <c r="D2" s="231"/>
      <c r="E2" s="231"/>
      <c r="F2" s="231"/>
      <c r="G2" s="231"/>
      <c r="H2" s="231"/>
      <c r="I2" s="231"/>
      <c r="J2" s="231"/>
      <c r="K2" s="231"/>
      <c r="L2" s="29"/>
      <c r="M2" s="29"/>
    </row>
    <row r="4" spans="1:17" ht="18" customHeight="1">
      <c r="A4" s="232" t="s">
        <v>11</v>
      </c>
      <c r="B4" s="232"/>
      <c r="C4" s="232"/>
      <c r="D4" s="232"/>
      <c r="E4" s="232"/>
      <c r="F4" s="232"/>
      <c r="G4" s="232"/>
      <c r="H4" s="232"/>
      <c r="I4" s="232"/>
      <c r="J4" s="232"/>
      <c r="K4" s="232"/>
      <c r="L4" s="30"/>
      <c r="M4" s="30"/>
    </row>
    <row r="5" spans="1:17" ht="18.399999999999999">
      <c r="A5" s="31"/>
      <c r="B5" s="3"/>
      <c r="C5" s="32"/>
      <c r="D5" s="32"/>
      <c r="E5" s="3"/>
      <c r="F5" s="32"/>
      <c r="G5" s="32"/>
      <c r="H5" s="3"/>
      <c r="I5" s="32"/>
      <c r="J5" s="32"/>
      <c r="K5" s="3"/>
      <c r="L5" s="32"/>
      <c r="M5" s="32"/>
    </row>
    <row r="6" spans="1:17" ht="18" customHeight="1">
      <c r="A6" s="233" t="s">
        <v>12</v>
      </c>
      <c r="B6" s="234" t="s">
        <v>13</v>
      </c>
      <c r="C6" s="235" t="s">
        <v>6</v>
      </c>
      <c r="D6" s="235"/>
      <c r="E6" s="235"/>
      <c r="F6" s="236" t="s">
        <v>7</v>
      </c>
      <c r="G6" s="236"/>
      <c r="H6" s="236"/>
      <c r="I6" s="237" t="s">
        <v>8</v>
      </c>
      <c r="J6" s="237"/>
      <c r="K6" s="237"/>
      <c r="L6" s="33"/>
      <c r="M6" s="33"/>
      <c r="N6" s="230"/>
      <c r="O6" s="230"/>
      <c r="P6" s="230"/>
    </row>
    <row r="7" spans="1:17" ht="18.399999999999999">
      <c r="A7" s="233"/>
      <c r="B7" s="234"/>
      <c r="C7" s="34" t="s">
        <v>14</v>
      </c>
      <c r="D7" s="35" t="s">
        <v>4</v>
      </c>
      <c r="E7" s="36" t="s">
        <v>15</v>
      </c>
      <c r="F7" s="37" t="s">
        <v>14</v>
      </c>
      <c r="G7" s="38" t="s">
        <v>4</v>
      </c>
      <c r="H7" s="39" t="s">
        <v>15</v>
      </c>
      <c r="I7" s="40" t="s">
        <v>14</v>
      </c>
      <c r="J7" s="41" t="s">
        <v>4</v>
      </c>
      <c r="K7" s="42" t="s">
        <v>15</v>
      </c>
      <c r="L7" s="33"/>
      <c r="M7" s="33"/>
      <c r="N7" s="2"/>
      <c r="O7" s="2"/>
      <c r="P7" s="2"/>
      <c r="Q7" s="2"/>
    </row>
    <row r="8" spans="1:17" ht="18.75" customHeight="1">
      <c r="A8" s="226" t="s">
        <v>16</v>
      </c>
      <c r="B8" s="226"/>
      <c r="C8" s="225" t="s">
        <v>17</v>
      </c>
      <c r="D8" s="225"/>
      <c r="E8" s="43" t="s">
        <v>18</v>
      </c>
      <c r="F8" s="225" t="s">
        <v>17</v>
      </c>
      <c r="G8" s="225"/>
      <c r="H8" s="43" t="s">
        <v>18</v>
      </c>
      <c r="I8" s="225" t="s">
        <v>17</v>
      </c>
      <c r="J8" s="225"/>
      <c r="K8" s="43"/>
      <c r="L8" s="33"/>
      <c r="M8" s="33"/>
      <c r="N8" s="2"/>
      <c r="O8" s="2"/>
      <c r="P8" s="2"/>
      <c r="Q8" s="2"/>
    </row>
    <row r="9" spans="1:17" ht="229.5">
      <c r="A9" s="44" t="s">
        <v>19</v>
      </c>
      <c r="B9" s="44" t="s">
        <v>20</v>
      </c>
      <c r="C9" s="45">
        <v>0.25</v>
      </c>
      <c r="D9" s="46">
        <v>6</v>
      </c>
      <c r="E9" s="47" t="s">
        <v>21</v>
      </c>
      <c r="F9" s="48">
        <v>0</v>
      </c>
      <c r="G9" s="49">
        <v>6</v>
      </c>
      <c r="H9" s="50" t="s">
        <v>22</v>
      </c>
      <c r="I9" s="51">
        <v>0</v>
      </c>
      <c r="J9" s="52">
        <v>6</v>
      </c>
      <c r="K9" s="53"/>
      <c r="L9" s="33"/>
      <c r="M9" s="33"/>
      <c r="N9" s="2"/>
      <c r="O9" s="2"/>
      <c r="P9" s="2"/>
      <c r="Q9" s="2"/>
    </row>
    <row r="10" spans="1:17" ht="60.75">
      <c r="A10" s="54" t="s">
        <v>23</v>
      </c>
      <c r="B10" s="54" t="s">
        <v>24</v>
      </c>
      <c r="C10" s="45">
        <v>0.75</v>
      </c>
      <c r="D10" s="46">
        <v>2</v>
      </c>
      <c r="E10" s="47" t="s">
        <v>25</v>
      </c>
      <c r="F10" s="48">
        <v>0.75</v>
      </c>
      <c r="G10" s="49">
        <v>2</v>
      </c>
      <c r="H10" s="50" t="s">
        <v>26</v>
      </c>
      <c r="I10" s="51">
        <v>0</v>
      </c>
      <c r="J10" s="52">
        <v>2</v>
      </c>
      <c r="K10" s="53"/>
      <c r="L10" s="33"/>
      <c r="M10" s="33"/>
      <c r="N10" s="2"/>
      <c r="O10" s="2"/>
      <c r="P10" s="2"/>
      <c r="Q10" s="2"/>
    </row>
    <row r="11" spans="1:17" s="65" customFormat="1" ht="15.75" customHeight="1">
      <c r="A11" s="218" t="s">
        <v>27</v>
      </c>
      <c r="B11" s="218"/>
      <c r="C11" s="55">
        <f>SUMPRODUCT(C6:C10,D6:D10)</f>
        <v>3</v>
      </c>
      <c r="D11" s="56">
        <f>SUM(D6:D10)</f>
        <v>8</v>
      </c>
      <c r="E11" s="57"/>
      <c r="F11" s="58">
        <f>SUMPRODUCT(F6:F10,G6:G10)</f>
        <v>1.5</v>
      </c>
      <c r="G11" s="59">
        <f>SUM(G6:G10)</f>
        <v>8</v>
      </c>
      <c r="H11" s="60"/>
      <c r="I11" s="61">
        <f>SUMPRODUCT(I6:I10,J6:J10)</f>
        <v>0</v>
      </c>
      <c r="J11" s="62">
        <f>SUM(J6:J10)</f>
        <v>8</v>
      </c>
      <c r="K11" s="63"/>
      <c r="L11" s="64"/>
      <c r="M11" s="64"/>
    </row>
    <row r="12" spans="1:17" s="66" customFormat="1" ht="18" customHeight="1">
      <c r="A12" s="226" t="s">
        <v>28</v>
      </c>
      <c r="B12" s="226"/>
      <c r="C12" s="225" t="s">
        <v>17</v>
      </c>
      <c r="D12" s="225"/>
      <c r="E12" s="43" t="s">
        <v>18</v>
      </c>
      <c r="F12" s="225" t="s">
        <v>17</v>
      </c>
      <c r="G12" s="225"/>
      <c r="H12" s="43" t="s">
        <v>18</v>
      </c>
      <c r="I12" s="225" t="s">
        <v>17</v>
      </c>
      <c r="J12" s="225"/>
      <c r="K12" s="43"/>
      <c r="L12" s="30"/>
      <c r="M12" s="30"/>
    </row>
    <row r="13" spans="1:17" ht="91.5">
      <c r="A13" s="44" t="s">
        <v>29</v>
      </c>
      <c r="B13" s="44" t="s">
        <v>30</v>
      </c>
      <c r="C13" s="67">
        <v>0.8</v>
      </c>
      <c r="D13" s="68">
        <v>3</v>
      </c>
      <c r="E13" s="69" t="s">
        <v>31</v>
      </c>
      <c r="F13" s="70">
        <v>0.5</v>
      </c>
      <c r="G13" s="71">
        <f>D13</f>
        <v>3</v>
      </c>
      <c r="H13" s="72" t="s">
        <v>32</v>
      </c>
      <c r="I13" s="73">
        <v>0</v>
      </c>
      <c r="J13" s="74">
        <f>G13</f>
        <v>3</v>
      </c>
      <c r="K13" s="75"/>
      <c r="L13" s="76"/>
      <c r="M13" s="76"/>
    </row>
    <row r="14" spans="1:17" ht="76.5">
      <c r="A14" s="54" t="s">
        <v>33</v>
      </c>
      <c r="B14" s="54" t="s">
        <v>34</v>
      </c>
      <c r="C14" s="77">
        <v>0.4</v>
      </c>
      <c r="D14" s="78">
        <v>2</v>
      </c>
      <c r="E14" s="79" t="s">
        <v>35</v>
      </c>
      <c r="F14" s="80">
        <v>0.8</v>
      </c>
      <c r="G14" s="71">
        <f>D14</f>
        <v>2</v>
      </c>
      <c r="H14" s="81" t="s">
        <v>36</v>
      </c>
      <c r="I14" s="82">
        <v>0</v>
      </c>
      <c r="J14" s="74">
        <f>G14</f>
        <v>2</v>
      </c>
      <c r="K14" s="83"/>
      <c r="L14" s="76"/>
      <c r="M14" s="76"/>
    </row>
    <row r="15" spans="1:17" ht="409.6">
      <c r="A15" s="54" t="s">
        <v>37</v>
      </c>
      <c r="B15" s="54" t="s">
        <v>38</v>
      </c>
      <c r="C15" s="77">
        <v>0</v>
      </c>
      <c r="D15" s="78">
        <v>2</v>
      </c>
      <c r="E15" s="79" t="s">
        <v>39</v>
      </c>
      <c r="F15" s="80">
        <v>0</v>
      </c>
      <c r="G15" s="71">
        <f>D15</f>
        <v>2</v>
      </c>
      <c r="H15" s="81" t="s">
        <v>40</v>
      </c>
      <c r="I15" s="82">
        <v>0</v>
      </c>
      <c r="J15" s="74">
        <f>G15</f>
        <v>2</v>
      </c>
      <c r="K15" s="83"/>
      <c r="L15" s="76"/>
      <c r="M15" s="76"/>
    </row>
    <row r="16" spans="1:17" ht="45.75">
      <c r="A16" s="54" t="s">
        <v>41</v>
      </c>
      <c r="B16" s="54" t="s">
        <v>42</v>
      </c>
      <c r="C16" s="77">
        <v>0.75</v>
      </c>
      <c r="D16" s="78">
        <v>4</v>
      </c>
      <c r="E16" s="79" t="s">
        <v>43</v>
      </c>
      <c r="F16" s="80">
        <v>1</v>
      </c>
      <c r="G16" s="71">
        <f>D16</f>
        <v>4</v>
      </c>
      <c r="H16" s="81"/>
      <c r="I16" s="82">
        <v>0</v>
      </c>
      <c r="J16" s="74">
        <f>G16</f>
        <v>4</v>
      </c>
      <c r="K16" s="83"/>
      <c r="L16" s="76"/>
      <c r="M16" s="76"/>
    </row>
    <row r="17" spans="1:13" ht="60.75">
      <c r="A17" s="54" t="s">
        <v>44</v>
      </c>
      <c r="B17" s="54" t="s">
        <v>45</v>
      </c>
      <c r="C17" s="77">
        <v>0.75</v>
      </c>
      <c r="D17" s="78">
        <v>4</v>
      </c>
      <c r="E17" s="79" t="s">
        <v>46</v>
      </c>
      <c r="F17" s="80">
        <v>0.75</v>
      </c>
      <c r="G17" s="71">
        <f>D17</f>
        <v>4</v>
      </c>
      <c r="H17" s="81" t="s">
        <v>47</v>
      </c>
      <c r="I17" s="82">
        <v>0</v>
      </c>
      <c r="J17" s="74">
        <f>G17</f>
        <v>4</v>
      </c>
      <c r="K17" s="83"/>
      <c r="L17" s="76"/>
      <c r="M17" s="76"/>
    </row>
    <row r="18" spans="1:13" s="65" customFormat="1" ht="15.75" customHeight="1">
      <c r="A18" s="218" t="s">
        <v>27</v>
      </c>
      <c r="B18" s="218"/>
      <c r="C18" s="55">
        <f>SUMPRODUCT(C13:C17,D13:D17)</f>
        <v>9.1999999999999993</v>
      </c>
      <c r="D18" s="56">
        <f>SUM(D13:D17)</f>
        <v>15</v>
      </c>
      <c r="E18" s="57"/>
      <c r="F18" s="58">
        <f>SUMPRODUCT(F13:F17,G13:G17)</f>
        <v>10.1</v>
      </c>
      <c r="G18" s="59">
        <f>SUM(G13:G17)</f>
        <v>15</v>
      </c>
      <c r="H18" s="60"/>
      <c r="I18" s="61">
        <f>SUMPRODUCT(I13:I17,J13:J17)</f>
        <v>0</v>
      </c>
      <c r="J18" s="62">
        <f>SUM(J13:J17)</f>
        <v>15</v>
      </c>
      <c r="K18" s="63"/>
      <c r="L18" s="64"/>
      <c r="M18" s="64"/>
    </row>
    <row r="19" spans="1:13" s="66" customFormat="1" ht="18" customHeight="1">
      <c r="A19" s="227" t="s">
        <v>48</v>
      </c>
      <c r="B19" s="227"/>
      <c r="C19" s="225" t="s">
        <v>17</v>
      </c>
      <c r="D19" s="225"/>
      <c r="E19" s="43" t="s">
        <v>18</v>
      </c>
      <c r="F19" s="225" t="s">
        <v>17</v>
      </c>
      <c r="G19" s="225"/>
      <c r="H19" s="43" t="s">
        <v>18</v>
      </c>
      <c r="I19" s="225" t="s">
        <v>17</v>
      </c>
      <c r="J19" s="225"/>
      <c r="K19" s="43"/>
      <c r="L19" s="30"/>
      <c r="M19" s="30"/>
    </row>
    <row r="20" spans="1:13" ht="213">
      <c r="A20" s="54" t="s">
        <v>49</v>
      </c>
      <c r="B20" s="54" t="s">
        <v>50</v>
      </c>
      <c r="C20" s="77">
        <v>0.75</v>
      </c>
      <c r="D20" s="78">
        <v>3</v>
      </c>
      <c r="E20" s="79" t="s">
        <v>51</v>
      </c>
      <c r="F20" s="80">
        <v>0.25</v>
      </c>
      <c r="G20" s="84">
        <v>3</v>
      </c>
      <c r="H20" s="81" t="s">
        <v>52</v>
      </c>
      <c r="I20" s="82">
        <v>0</v>
      </c>
      <c r="J20" s="85">
        <v>3</v>
      </c>
      <c r="K20" s="83"/>
      <c r="L20" s="76"/>
      <c r="M20" s="76"/>
    </row>
    <row r="21" spans="1:13" ht="30.75">
      <c r="A21" s="54" t="s">
        <v>53</v>
      </c>
      <c r="B21" s="54" t="s">
        <v>54</v>
      </c>
      <c r="C21" s="77">
        <v>1</v>
      </c>
      <c r="D21" s="78">
        <v>3</v>
      </c>
      <c r="E21" s="79"/>
      <c r="F21" s="80">
        <v>1</v>
      </c>
      <c r="G21" s="84">
        <v>3</v>
      </c>
      <c r="H21" s="81"/>
      <c r="I21" s="82">
        <v>0</v>
      </c>
      <c r="J21" s="85">
        <v>3</v>
      </c>
      <c r="K21" s="83"/>
      <c r="L21" s="76"/>
      <c r="M21" s="76"/>
    </row>
    <row r="22" spans="1:13" s="65" customFormat="1" ht="15.75" customHeight="1">
      <c r="A22" s="228" t="s">
        <v>27</v>
      </c>
      <c r="B22" s="228"/>
      <c r="C22" s="86">
        <f>SUMPRODUCT(C20:C21,D20:D21)</f>
        <v>5.25</v>
      </c>
      <c r="D22" s="87">
        <f>SUM(D20:D21)</f>
        <v>6</v>
      </c>
      <c r="E22" s="88"/>
      <c r="F22" s="89">
        <f>SUMPRODUCT(F20:F21,G20:G21)</f>
        <v>3.75</v>
      </c>
      <c r="G22" s="90">
        <f>SUM(G20:G21)</f>
        <v>6</v>
      </c>
      <c r="H22" s="91"/>
      <c r="I22" s="92">
        <f>SUMPRODUCT(I20:I21,J20:J21)</f>
        <v>0</v>
      </c>
      <c r="J22" s="93">
        <f>SUM(J20:J21)</f>
        <v>6</v>
      </c>
      <c r="K22" s="94"/>
      <c r="L22" s="64"/>
      <c r="M22" s="64"/>
    </row>
    <row r="23" spans="1:13" ht="18.75" customHeight="1">
      <c r="A23" s="95" t="s">
        <v>55</v>
      </c>
      <c r="B23" s="95"/>
      <c r="C23" s="225" t="s">
        <v>17</v>
      </c>
      <c r="D23" s="225"/>
      <c r="E23" s="43" t="s">
        <v>18</v>
      </c>
      <c r="F23" s="225" t="s">
        <v>17</v>
      </c>
      <c r="G23" s="225"/>
      <c r="H23" s="43" t="s">
        <v>18</v>
      </c>
      <c r="I23" s="225" t="s">
        <v>17</v>
      </c>
      <c r="J23" s="225"/>
      <c r="K23" s="43"/>
      <c r="L23" s="30"/>
      <c r="M23" s="30"/>
    </row>
    <row r="24" spans="1:13" ht="30.75">
      <c r="A24" s="96" t="s">
        <v>56</v>
      </c>
      <c r="B24" s="96" t="s">
        <v>57</v>
      </c>
      <c r="C24" s="97">
        <v>1</v>
      </c>
      <c r="D24" s="98">
        <v>1</v>
      </c>
      <c r="E24" s="99"/>
      <c r="F24" s="100">
        <v>1</v>
      </c>
      <c r="G24" s="101">
        <v>1</v>
      </c>
      <c r="H24" s="102"/>
      <c r="I24" s="103">
        <v>0</v>
      </c>
      <c r="J24" s="104">
        <v>1</v>
      </c>
      <c r="K24" s="105"/>
      <c r="L24" s="76"/>
      <c r="M24" s="76"/>
    </row>
    <row r="25" spans="1:13" ht="60.75">
      <c r="A25" s="54" t="s">
        <v>58</v>
      </c>
      <c r="B25" s="54" t="s">
        <v>59</v>
      </c>
      <c r="C25" s="77">
        <v>0.75</v>
      </c>
      <c r="D25" s="78">
        <v>2</v>
      </c>
      <c r="E25" s="79" t="s">
        <v>60</v>
      </c>
      <c r="F25" s="80">
        <v>0.75</v>
      </c>
      <c r="G25" s="84">
        <v>2</v>
      </c>
      <c r="H25" s="81" t="s">
        <v>61</v>
      </c>
      <c r="I25" s="82">
        <v>0</v>
      </c>
      <c r="J25" s="85">
        <v>2</v>
      </c>
      <c r="K25" s="83"/>
      <c r="L25" s="76"/>
      <c r="M25" s="76"/>
    </row>
    <row r="26" spans="1:13" ht="15">
      <c r="A26" s="54" t="s">
        <v>62</v>
      </c>
      <c r="B26" s="54" t="s">
        <v>63</v>
      </c>
      <c r="C26" s="77">
        <v>1</v>
      </c>
      <c r="D26" s="78">
        <v>1</v>
      </c>
      <c r="E26" s="79"/>
      <c r="F26" s="80">
        <v>1</v>
      </c>
      <c r="G26" s="84">
        <v>1</v>
      </c>
      <c r="H26" s="81"/>
      <c r="I26" s="82">
        <v>0</v>
      </c>
      <c r="J26" s="85">
        <v>1</v>
      </c>
      <c r="K26" s="83"/>
      <c r="L26" s="76"/>
      <c r="M26" s="76"/>
    </row>
    <row r="27" spans="1:13" s="65" customFormat="1" ht="15.75" customHeight="1">
      <c r="A27" s="229" t="s">
        <v>27</v>
      </c>
      <c r="B27" s="229"/>
      <c r="C27" s="55">
        <f>SUMPRODUCT(C24:C26,D24:D26)</f>
        <v>3.5</v>
      </c>
      <c r="D27" s="56">
        <f>SUM(D24:D26)</f>
        <v>4</v>
      </c>
      <c r="E27" s="57"/>
      <c r="F27" s="89">
        <f>SUMPRODUCT(F24:F26,G24:G26)</f>
        <v>3.5</v>
      </c>
      <c r="G27" s="90">
        <f>SUM(G24:G26)</f>
        <v>4</v>
      </c>
      <c r="H27" s="91"/>
      <c r="I27" s="92">
        <f>SUMPRODUCT(I24:I26,J24:J26)</f>
        <v>0</v>
      </c>
      <c r="J27" s="93">
        <f>SUM(J24:J26)</f>
        <v>4</v>
      </c>
      <c r="K27" s="94"/>
      <c r="L27" s="64"/>
      <c r="M27" s="64"/>
    </row>
    <row r="28" spans="1:13" ht="21" customHeight="1">
      <c r="A28" s="227" t="s">
        <v>64</v>
      </c>
      <c r="B28" s="227"/>
      <c r="C28" s="225" t="s">
        <v>17</v>
      </c>
      <c r="D28" s="225"/>
      <c r="E28" s="43" t="s">
        <v>65</v>
      </c>
      <c r="F28" s="225" t="s">
        <v>17</v>
      </c>
      <c r="G28" s="225"/>
      <c r="H28" s="43" t="s">
        <v>65</v>
      </c>
      <c r="I28" s="225" t="s">
        <v>17</v>
      </c>
      <c r="J28" s="225"/>
      <c r="K28" s="43" t="s">
        <v>65</v>
      </c>
      <c r="L28" s="107"/>
      <c r="M28" s="30"/>
    </row>
    <row r="29" spans="1:13" ht="183">
      <c r="A29" s="108" t="s">
        <v>66</v>
      </c>
      <c r="B29" s="108" t="s">
        <v>67</v>
      </c>
      <c r="C29" s="67">
        <v>0.25</v>
      </c>
      <c r="D29" s="68">
        <v>2</v>
      </c>
      <c r="E29" s="69" t="s">
        <v>68</v>
      </c>
      <c r="F29" s="70">
        <v>0</v>
      </c>
      <c r="G29" s="71">
        <f>D29</f>
        <v>2</v>
      </c>
      <c r="H29" s="109" t="s">
        <v>69</v>
      </c>
      <c r="I29" s="73">
        <v>0</v>
      </c>
      <c r="J29" s="74">
        <f>D29</f>
        <v>2</v>
      </c>
      <c r="K29" s="75"/>
      <c r="L29" s="76"/>
      <c r="M29" s="76"/>
    </row>
    <row r="30" spans="1:13" ht="15">
      <c r="A30" s="110" t="s">
        <v>70</v>
      </c>
      <c r="B30" s="110" t="s">
        <v>71</v>
      </c>
      <c r="C30" s="77">
        <v>1</v>
      </c>
      <c r="D30" s="78">
        <v>2</v>
      </c>
      <c r="E30" s="79"/>
      <c r="F30" s="80">
        <v>1</v>
      </c>
      <c r="G30" s="71">
        <f>D30</f>
        <v>2</v>
      </c>
      <c r="H30" s="111"/>
      <c r="I30" s="82">
        <v>0</v>
      </c>
      <c r="J30" s="74">
        <f>D30</f>
        <v>2</v>
      </c>
      <c r="K30" s="83"/>
      <c r="L30" s="76"/>
      <c r="M30" s="76"/>
    </row>
    <row r="31" spans="1:13" ht="30.75">
      <c r="A31" s="110" t="s">
        <v>72</v>
      </c>
      <c r="B31" s="110" t="s">
        <v>73</v>
      </c>
      <c r="C31" s="77">
        <v>1</v>
      </c>
      <c r="D31" s="78">
        <v>2</v>
      </c>
      <c r="E31" s="79"/>
      <c r="F31" s="80">
        <v>1</v>
      </c>
      <c r="G31" s="71">
        <f>D31</f>
        <v>2</v>
      </c>
      <c r="H31" s="111"/>
      <c r="I31" s="82">
        <v>0</v>
      </c>
      <c r="J31" s="74">
        <f>D31</f>
        <v>2</v>
      </c>
      <c r="K31" s="83"/>
      <c r="L31" s="76"/>
      <c r="M31" s="76"/>
    </row>
    <row r="32" spans="1:13" s="65" customFormat="1" ht="15.75" customHeight="1">
      <c r="A32" s="218" t="s">
        <v>27</v>
      </c>
      <c r="B32" s="218"/>
      <c r="C32" s="55">
        <f>SUMPRODUCT(C29:C31,D29:D31)</f>
        <v>4.5</v>
      </c>
      <c r="D32" s="56">
        <f>SUM(D29:D31)</f>
        <v>6</v>
      </c>
      <c r="E32" s="57"/>
      <c r="F32" s="58">
        <f>SUMPRODUCT(F29:F31,G29:G31)</f>
        <v>4</v>
      </c>
      <c r="G32" s="59">
        <f>SUM(G29:G31)</f>
        <v>6</v>
      </c>
      <c r="H32" s="112"/>
      <c r="I32" s="92">
        <f>SUMPRODUCT(I29:I31,J29:J31)</f>
        <v>0</v>
      </c>
      <c r="J32" s="93">
        <f>SUM(J29:J31)</f>
        <v>6</v>
      </c>
      <c r="K32" s="94"/>
      <c r="L32" s="64"/>
      <c r="M32" s="64"/>
    </row>
    <row r="33" spans="1:13" ht="18.75" customHeight="1">
      <c r="A33" s="226" t="s">
        <v>74</v>
      </c>
      <c r="B33" s="226"/>
      <c r="C33" s="225" t="s">
        <v>17</v>
      </c>
      <c r="D33" s="225"/>
      <c r="E33" s="43" t="s">
        <v>65</v>
      </c>
      <c r="F33" s="225" t="s">
        <v>17</v>
      </c>
      <c r="G33" s="225"/>
      <c r="H33" s="43" t="s">
        <v>65</v>
      </c>
      <c r="I33" s="113" t="s">
        <v>17</v>
      </c>
      <c r="J33" s="106"/>
      <c r="K33" s="43" t="s">
        <v>65</v>
      </c>
      <c r="L33" s="114"/>
      <c r="M33" s="30"/>
    </row>
    <row r="34" spans="1:13" ht="137.25">
      <c r="A34" s="44" t="s">
        <v>75</v>
      </c>
      <c r="B34" s="44" t="s">
        <v>76</v>
      </c>
      <c r="C34" s="67">
        <v>1</v>
      </c>
      <c r="D34" s="68">
        <v>2</v>
      </c>
      <c r="E34" s="69"/>
      <c r="F34" s="70">
        <v>0.5</v>
      </c>
      <c r="G34" s="71">
        <v>2</v>
      </c>
      <c r="H34" s="216" t="s">
        <v>77</v>
      </c>
      <c r="I34" s="73">
        <v>0</v>
      </c>
      <c r="J34" s="74">
        <v>2</v>
      </c>
      <c r="K34" s="75"/>
      <c r="L34" s="76"/>
      <c r="M34" s="76"/>
    </row>
    <row r="35" spans="1:13" ht="15">
      <c r="A35" s="54" t="s">
        <v>78</v>
      </c>
      <c r="B35" s="54" t="s">
        <v>79</v>
      </c>
      <c r="C35" s="77">
        <v>1</v>
      </c>
      <c r="D35" s="78">
        <v>2</v>
      </c>
      <c r="E35" s="79"/>
      <c r="F35" s="80">
        <v>1</v>
      </c>
      <c r="G35" s="84">
        <v>2</v>
      </c>
      <c r="H35" s="81"/>
      <c r="I35" s="82">
        <v>0</v>
      </c>
      <c r="J35" s="85">
        <v>2</v>
      </c>
      <c r="K35" s="83"/>
      <c r="L35" s="76"/>
      <c r="M35" s="76"/>
    </row>
    <row r="36" spans="1:13" ht="45.75">
      <c r="A36" s="54" t="s">
        <v>80</v>
      </c>
      <c r="B36" s="54" t="s">
        <v>81</v>
      </c>
      <c r="C36" s="77">
        <v>1</v>
      </c>
      <c r="D36" s="78">
        <v>3</v>
      </c>
      <c r="E36" s="79"/>
      <c r="F36" s="80">
        <v>1</v>
      </c>
      <c r="G36" s="84">
        <v>3</v>
      </c>
      <c r="H36" s="81"/>
      <c r="I36" s="82">
        <v>0</v>
      </c>
      <c r="J36" s="85">
        <v>3</v>
      </c>
      <c r="K36" s="83"/>
      <c r="L36" s="76"/>
      <c r="M36" s="76"/>
    </row>
    <row r="37" spans="1:13" ht="91.5">
      <c r="A37" s="54" t="s">
        <v>82</v>
      </c>
      <c r="B37" s="54" t="s">
        <v>83</v>
      </c>
      <c r="C37" s="77">
        <v>0.5</v>
      </c>
      <c r="D37" s="78">
        <v>3</v>
      </c>
      <c r="E37" s="79" t="s">
        <v>84</v>
      </c>
      <c r="F37" s="80">
        <v>0.75</v>
      </c>
      <c r="G37" s="84">
        <v>3</v>
      </c>
      <c r="H37" s="81" t="s">
        <v>85</v>
      </c>
      <c r="I37" s="82">
        <v>0</v>
      </c>
      <c r="J37" s="85">
        <v>3</v>
      </c>
      <c r="K37" s="83"/>
      <c r="L37" s="76"/>
      <c r="M37" s="76"/>
    </row>
    <row r="38" spans="1:13" s="65" customFormat="1" ht="15.75" customHeight="1">
      <c r="A38" s="218" t="s">
        <v>27</v>
      </c>
      <c r="B38" s="218"/>
      <c r="C38" s="115">
        <f>SUMPRODUCT(C34:C37,D34:D37)</f>
        <v>8.5</v>
      </c>
      <c r="D38" s="56">
        <f>SUM(D34:D37)</f>
        <v>10</v>
      </c>
      <c r="E38" s="57"/>
      <c r="F38" s="116">
        <f>SUMPRODUCT(F34:F37,G34:G37)</f>
        <v>8.25</v>
      </c>
      <c r="G38" s="59">
        <f>SUM(G34:G37)</f>
        <v>10</v>
      </c>
      <c r="H38" s="60"/>
      <c r="I38" s="92">
        <f>SUMPRODUCT(I34:I37,J34:J37)</f>
        <v>0</v>
      </c>
      <c r="J38" s="93">
        <f>SUM(J34:J37)</f>
        <v>10</v>
      </c>
      <c r="K38" s="94"/>
      <c r="L38" s="64"/>
      <c r="M38" s="64"/>
    </row>
    <row r="39" spans="1:13" ht="18.75" customHeight="1">
      <c r="A39" s="1" t="s">
        <v>86</v>
      </c>
      <c r="B39" s="1"/>
      <c r="C39" s="225" t="s">
        <v>17</v>
      </c>
      <c r="D39" s="225"/>
      <c r="E39" s="106" t="s">
        <v>87</v>
      </c>
      <c r="F39" s="225" t="s">
        <v>17</v>
      </c>
      <c r="G39" s="225"/>
      <c r="H39" s="43" t="s">
        <v>87</v>
      </c>
      <c r="I39" s="225" t="s">
        <v>17</v>
      </c>
      <c r="J39" s="225"/>
      <c r="K39" s="43"/>
      <c r="L39" s="30"/>
      <c r="M39" s="30"/>
    </row>
    <row r="40" spans="1:13" ht="45.75">
      <c r="A40" s="54" t="s">
        <v>88</v>
      </c>
      <c r="B40" s="54" t="s">
        <v>89</v>
      </c>
      <c r="C40" s="77">
        <v>0.5</v>
      </c>
      <c r="D40" s="78">
        <v>2</v>
      </c>
      <c r="E40" s="79" t="s">
        <v>90</v>
      </c>
      <c r="F40" s="80">
        <v>1</v>
      </c>
      <c r="G40" s="84">
        <f t="shared" ref="G40:G48" si="0">D40</f>
        <v>2</v>
      </c>
      <c r="H40" s="81"/>
      <c r="I40" s="82">
        <v>0</v>
      </c>
      <c r="J40" s="85">
        <f t="shared" ref="J40:J48" si="1">D40</f>
        <v>2</v>
      </c>
      <c r="K40" s="83"/>
      <c r="L40" s="76"/>
      <c r="M40" s="76"/>
    </row>
    <row r="41" spans="1:13" ht="76.5">
      <c r="A41" s="54" t="s">
        <v>91</v>
      </c>
      <c r="B41" s="54" t="s">
        <v>92</v>
      </c>
      <c r="C41" s="77">
        <v>0.6</v>
      </c>
      <c r="D41" s="78">
        <v>2</v>
      </c>
      <c r="E41" s="79" t="s">
        <v>93</v>
      </c>
      <c r="F41" s="80">
        <v>1</v>
      </c>
      <c r="G41" s="84">
        <f t="shared" si="0"/>
        <v>2</v>
      </c>
      <c r="H41" s="81"/>
      <c r="I41" s="82">
        <v>0</v>
      </c>
      <c r="J41" s="85">
        <f t="shared" si="1"/>
        <v>2</v>
      </c>
      <c r="K41" s="83"/>
      <c r="L41" s="76"/>
      <c r="M41" s="76"/>
    </row>
    <row r="42" spans="1:13" ht="198">
      <c r="A42" s="54" t="s">
        <v>94</v>
      </c>
      <c r="B42" s="54" t="s">
        <v>95</v>
      </c>
      <c r="C42" s="77">
        <v>0</v>
      </c>
      <c r="D42" s="78">
        <v>2</v>
      </c>
      <c r="E42" s="79" t="s">
        <v>96</v>
      </c>
      <c r="F42" s="80">
        <v>0</v>
      </c>
      <c r="G42" s="84">
        <f t="shared" si="0"/>
        <v>2</v>
      </c>
      <c r="H42" s="81" t="s">
        <v>97</v>
      </c>
      <c r="I42" s="82">
        <v>0</v>
      </c>
      <c r="J42" s="85">
        <f t="shared" si="1"/>
        <v>2</v>
      </c>
      <c r="K42" s="83"/>
      <c r="L42" s="76"/>
    </row>
    <row r="43" spans="1:13" ht="231" customHeight="1">
      <c r="A43" s="54" t="s">
        <v>98</v>
      </c>
      <c r="B43" s="54" t="s">
        <v>99</v>
      </c>
      <c r="C43" s="77">
        <v>0.8</v>
      </c>
      <c r="D43" s="78">
        <v>4</v>
      </c>
      <c r="E43" s="79" t="s">
        <v>100</v>
      </c>
      <c r="F43" s="80">
        <v>0</v>
      </c>
      <c r="G43" s="84">
        <f t="shared" si="0"/>
        <v>4</v>
      </c>
      <c r="H43" s="81" t="s">
        <v>101</v>
      </c>
      <c r="I43" s="82">
        <v>0</v>
      </c>
      <c r="J43" s="85">
        <f t="shared" si="1"/>
        <v>4</v>
      </c>
      <c r="K43" s="83"/>
      <c r="L43" s="76"/>
      <c r="M43" s="76"/>
    </row>
    <row r="44" spans="1:13" ht="106.5">
      <c r="A44" s="54" t="s">
        <v>102</v>
      </c>
      <c r="B44" s="54" t="s">
        <v>103</v>
      </c>
      <c r="C44" s="77">
        <v>0.5</v>
      </c>
      <c r="D44" s="78">
        <v>6</v>
      </c>
      <c r="E44" s="79" t="s">
        <v>104</v>
      </c>
      <c r="F44" s="80">
        <v>0.3</v>
      </c>
      <c r="G44" s="84">
        <f t="shared" si="0"/>
        <v>6</v>
      </c>
      <c r="H44" s="81" t="s">
        <v>105</v>
      </c>
      <c r="I44" s="82">
        <v>0</v>
      </c>
      <c r="J44" s="85">
        <f t="shared" si="1"/>
        <v>6</v>
      </c>
      <c r="K44" s="83"/>
      <c r="L44" s="76"/>
      <c r="M44" s="76"/>
    </row>
    <row r="45" spans="1:13" ht="45.75">
      <c r="A45" s="54" t="s">
        <v>106</v>
      </c>
      <c r="B45" s="54" t="s">
        <v>107</v>
      </c>
      <c r="C45" s="77">
        <v>1</v>
      </c>
      <c r="D45" s="78">
        <v>8</v>
      </c>
      <c r="E45" s="79"/>
      <c r="F45" s="80">
        <v>0</v>
      </c>
      <c r="G45" s="84">
        <f t="shared" si="0"/>
        <v>8</v>
      </c>
      <c r="H45" s="81" t="s">
        <v>108</v>
      </c>
      <c r="I45" s="82">
        <v>0</v>
      </c>
      <c r="J45" s="85">
        <f t="shared" si="1"/>
        <v>8</v>
      </c>
      <c r="K45" s="83"/>
      <c r="L45" s="76"/>
      <c r="M45" s="76"/>
    </row>
    <row r="46" spans="1:13" ht="30.75">
      <c r="A46" s="54" t="s">
        <v>109</v>
      </c>
      <c r="B46" s="54" t="s">
        <v>110</v>
      </c>
      <c r="C46" s="77">
        <v>1</v>
      </c>
      <c r="D46" s="78">
        <v>6</v>
      </c>
      <c r="E46" s="79"/>
      <c r="F46" s="80">
        <v>1</v>
      </c>
      <c r="G46" s="84">
        <f t="shared" si="0"/>
        <v>6</v>
      </c>
      <c r="H46" s="81"/>
      <c r="I46" s="82">
        <v>0</v>
      </c>
      <c r="J46" s="85">
        <f t="shared" si="1"/>
        <v>6</v>
      </c>
      <c r="K46" s="83"/>
      <c r="L46" s="76"/>
      <c r="M46" s="76"/>
    </row>
    <row r="47" spans="1:13" ht="76.5">
      <c r="A47" s="54" t="s">
        <v>111</v>
      </c>
      <c r="B47" s="54" t="s">
        <v>112</v>
      </c>
      <c r="C47" s="77">
        <v>0.5</v>
      </c>
      <c r="D47" s="78">
        <v>6</v>
      </c>
      <c r="E47" s="79" t="s">
        <v>113</v>
      </c>
      <c r="F47" s="80">
        <v>0.5</v>
      </c>
      <c r="G47" s="84">
        <f t="shared" si="0"/>
        <v>6</v>
      </c>
      <c r="H47" s="81" t="s">
        <v>114</v>
      </c>
      <c r="I47" s="82">
        <v>0</v>
      </c>
      <c r="J47" s="85">
        <f t="shared" si="1"/>
        <v>6</v>
      </c>
      <c r="K47" s="83"/>
      <c r="L47" s="76"/>
      <c r="M47" s="76"/>
    </row>
    <row r="48" spans="1:13" ht="15">
      <c r="A48" s="117" t="s">
        <v>115</v>
      </c>
      <c r="B48" s="54" t="s">
        <v>116</v>
      </c>
      <c r="C48" s="77">
        <v>1</v>
      </c>
      <c r="D48" s="78">
        <v>4</v>
      </c>
      <c r="E48" s="79"/>
      <c r="F48" s="80">
        <v>1</v>
      </c>
      <c r="G48" s="84">
        <f t="shared" si="0"/>
        <v>4</v>
      </c>
      <c r="H48" s="81"/>
      <c r="I48" s="82">
        <v>0</v>
      </c>
      <c r="J48" s="85">
        <f t="shared" si="1"/>
        <v>4</v>
      </c>
      <c r="K48" s="83"/>
      <c r="L48" s="76"/>
      <c r="M48" s="76"/>
    </row>
    <row r="49" spans="1:13" s="65" customFormat="1" ht="15.75" customHeight="1">
      <c r="A49" s="218" t="s">
        <v>27</v>
      </c>
      <c r="B49" s="218"/>
      <c r="C49" s="118">
        <f>SUMPRODUCT(C40:C48,D40:D48)</f>
        <v>29.4</v>
      </c>
      <c r="D49" s="87">
        <f>SUM(D40:D48)</f>
        <v>40</v>
      </c>
      <c r="E49" s="88"/>
      <c r="F49" s="116">
        <f>SUMPRODUCT(F40:F48,G40:G48)</f>
        <v>18.8</v>
      </c>
      <c r="G49" s="59">
        <f>SUM(G40:G48)</f>
        <v>40</v>
      </c>
      <c r="H49" s="60"/>
      <c r="I49" s="61">
        <f>SUMPRODUCT(I40:I48,J40:J48)</f>
        <v>0</v>
      </c>
      <c r="J49" s="62">
        <f>SUM(J40:J48)</f>
        <v>40</v>
      </c>
      <c r="K49" s="63"/>
      <c r="L49" s="64"/>
      <c r="M49" s="64"/>
    </row>
    <row r="50" spans="1:13" ht="18" customHeight="1">
      <c r="A50" s="226" t="s">
        <v>117</v>
      </c>
      <c r="B50" s="226"/>
      <c r="C50" s="225" t="s">
        <v>17</v>
      </c>
      <c r="D50" s="225"/>
      <c r="E50" s="43" t="s">
        <v>65</v>
      </c>
      <c r="F50" s="225" t="s">
        <v>17</v>
      </c>
      <c r="G50" s="225"/>
      <c r="H50" s="43" t="s">
        <v>65</v>
      </c>
      <c r="I50" s="225" t="s">
        <v>17</v>
      </c>
      <c r="J50" s="225"/>
      <c r="K50" s="43" t="s">
        <v>65</v>
      </c>
      <c r="L50" s="114"/>
      <c r="M50" s="30"/>
    </row>
    <row r="51" spans="1:13" ht="45.75">
      <c r="A51" s="44" t="s">
        <v>118</v>
      </c>
      <c r="B51" s="44" t="s">
        <v>119</v>
      </c>
      <c r="C51" s="67">
        <v>1</v>
      </c>
      <c r="D51" s="68">
        <v>2</v>
      </c>
      <c r="E51" s="69"/>
      <c r="F51" s="100">
        <v>0.75</v>
      </c>
      <c r="G51" s="101">
        <v>2</v>
      </c>
      <c r="H51" s="102" t="s">
        <v>120</v>
      </c>
      <c r="I51" s="103">
        <v>0</v>
      </c>
      <c r="J51" s="104">
        <v>2</v>
      </c>
      <c r="K51" s="105"/>
      <c r="L51" s="76"/>
      <c r="M51" s="76"/>
    </row>
    <row r="52" spans="1:13" ht="229.5">
      <c r="A52" s="54" t="s">
        <v>121</v>
      </c>
      <c r="B52" s="54" t="s">
        <v>122</v>
      </c>
      <c r="C52" s="77">
        <v>0.5</v>
      </c>
      <c r="D52" s="78">
        <v>2</v>
      </c>
      <c r="E52" s="79" t="s">
        <v>123</v>
      </c>
      <c r="F52" s="80">
        <v>0.6</v>
      </c>
      <c r="G52" s="84">
        <v>2</v>
      </c>
      <c r="H52" s="81" t="s">
        <v>124</v>
      </c>
      <c r="I52" s="82">
        <v>0</v>
      </c>
      <c r="J52" s="85">
        <v>2</v>
      </c>
      <c r="K52" s="83"/>
      <c r="L52" s="76"/>
      <c r="M52" s="76"/>
    </row>
    <row r="53" spans="1:13" ht="30.75">
      <c r="A53" s="54" t="s">
        <v>125</v>
      </c>
      <c r="B53" s="54" t="s">
        <v>126</v>
      </c>
      <c r="C53" s="77">
        <v>1</v>
      </c>
      <c r="D53" s="78">
        <v>1</v>
      </c>
      <c r="E53" s="79"/>
      <c r="F53" s="80">
        <v>1</v>
      </c>
      <c r="G53" s="84">
        <v>1</v>
      </c>
      <c r="H53" s="81"/>
      <c r="I53" s="82">
        <v>0</v>
      </c>
      <c r="J53" s="85">
        <v>1</v>
      </c>
      <c r="K53" s="83"/>
      <c r="L53" s="76"/>
      <c r="M53" s="76"/>
    </row>
    <row r="54" spans="1:13" ht="91.5">
      <c r="A54" s="54" t="s">
        <v>127</v>
      </c>
      <c r="B54" s="54" t="s">
        <v>128</v>
      </c>
      <c r="C54" s="77">
        <v>0.25</v>
      </c>
      <c r="D54" s="78">
        <v>4</v>
      </c>
      <c r="E54" s="79" t="s">
        <v>129</v>
      </c>
      <c r="F54" s="80">
        <v>0.5</v>
      </c>
      <c r="G54" s="84">
        <v>4</v>
      </c>
      <c r="H54" s="81" t="s">
        <v>130</v>
      </c>
      <c r="I54" s="82">
        <v>0</v>
      </c>
      <c r="J54" s="85">
        <v>4</v>
      </c>
      <c r="K54" s="83"/>
      <c r="L54" s="76"/>
      <c r="M54" s="76"/>
    </row>
    <row r="55" spans="1:13" ht="30.75">
      <c r="A55" s="54" t="s">
        <v>131</v>
      </c>
      <c r="B55" s="54" t="s">
        <v>132</v>
      </c>
      <c r="C55" s="77">
        <v>1</v>
      </c>
      <c r="D55" s="78">
        <v>2</v>
      </c>
      <c r="E55" s="79"/>
      <c r="F55" s="80">
        <v>0.75</v>
      </c>
      <c r="G55" s="84">
        <v>2</v>
      </c>
      <c r="H55" s="81" t="s">
        <v>133</v>
      </c>
      <c r="I55" s="82">
        <v>0</v>
      </c>
      <c r="J55" s="85">
        <v>2</v>
      </c>
      <c r="K55" s="83"/>
      <c r="L55" s="119"/>
      <c r="M55" s="76"/>
    </row>
    <row r="56" spans="1:13" s="65" customFormat="1" ht="15.75" customHeight="1">
      <c r="A56" s="218" t="s">
        <v>27</v>
      </c>
      <c r="B56" s="218"/>
      <c r="C56" s="86">
        <f>SUMPRODUCT(C51:C55,D51:D55)</f>
        <v>7</v>
      </c>
      <c r="D56" s="87">
        <f>SUM(D51:D55)</f>
        <v>11</v>
      </c>
      <c r="E56" s="88"/>
      <c r="F56" s="89">
        <f>SUMPRODUCT(F51:F55,G51:G55)</f>
        <v>7.2</v>
      </c>
      <c r="G56" s="90">
        <f>SUM(G51:G55)</f>
        <v>11</v>
      </c>
      <c r="H56" s="91"/>
      <c r="I56" s="61">
        <f>SUMPRODUCT(I51:I55,J51:J55)</f>
        <v>0</v>
      </c>
      <c r="J56" s="62">
        <f>SUM(J51:J55)</f>
        <v>11</v>
      </c>
      <c r="K56" s="63"/>
      <c r="L56" s="64"/>
      <c r="M56" s="64"/>
    </row>
    <row r="57" spans="1:13" ht="18.75" customHeight="1">
      <c r="A57" s="219" t="s">
        <v>2</v>
      </c>
      <c r="B57" s="219"/>
      <c r="C57" s="219"/>
      <c r="D57" s="219"/>
      <c r="E57" s="219"/>
      <c r="F57" s="219"/>
      <c r="G57" s="219"/>
      <c r="H57" s="219"/>
      <c r="I57" s="219"/>
      <c r="J57" s="219"/>
      <c r="K57" s="219"/>
      <c r="L57" s="30"/>
      <c r="M57" s="30"/>
    </row>
    <row r="58" spans="1:13" ht="15" customHeight="1">
      <c r="A58" s="220" t="s">
        <v>134</v>
      </c>
      <c r="B58" s="220"/>
      <c r="C58" s="120">
        <f>C11+C18+C22+C27+C32+C38+C49+C56</f>
        <v>70.349999999999994</v>
      </c>
      <c r="D58" s="98">
        <f>D11+D18+D22+D27+D32+D38+D49+D56</f>
        <v>100</v>
      </c>
      <c r="E58" s="99"/>
      <c r="F58" s="121">
        <f>F11+F18+F22+F27+F32+F38+F49+F56</f>
        <v>57.100000000000009</v>
      </c>
      <c r="G58" s="101">
        <f>G11+G18+G22+G27+G32+G38+G49+G56</f>
        <v>100</v>
      </c>
      <c r="H58" s="102"/>
      <c r="I58" s="122">
        <f>I11+I18+I22+I27+I32+I38+I49+I56</f>
        <v>0</v>
      </c>
      <c r="J58" s="123">
        <f>J11+J18+J22+J27+J32+J38+J49+J56</f>
        <v>100</v>
      </c>
      <c r="K58" s="124"/>
      <c r="L58" s="119"/>
      <c r="M58" s="76"/>
    </row>
    <row r="59" spans="1:13" s="65" customFormat="1" ht="15.75" customHeight="1">
      <c r="A59" s="221" t="s">
        <v>135</v>
      </c>
      <c r="B59" s="221"/>
      <c r="C59" s="222">
        <f>C58/D58</f>
        <v>0.7034999999999999</v>
      </c>
      <c r="D59" s="222"/>
      <c r="E59" s="222"/>
      <c r="F59" s="223">
        <f>F58/G58</f>
        <v>0.57100000000000006</v>
      </c>
      <c r="G59" s="223"/>
      <c r="H59" s="223"/>
      <c r="I59" s="224">
        <f>I58/J58</f>
        <v>0</v>
      </c>
      <c r="J59" s="224"/>
      <c r="K59" s="224"/>
      <c r="L59" s="125"/>
      <c r="M59" s="125"/>
    </row>
    <row r="60" spans="1:13" ht="15"/>
  </sheetData>
  <mergeCells count="51">
    <mergeCell ref="A2:K2"/>
    <mergeCell ref="A4:K4"/>
    <mergeCell ref="A6:A7"/>
    <mergeCell ref="B6:B7"/>
    <mergeCell ref="C6:E6"/>
    <mergeCell ref="F6:H6"/>
    <mergeCell ref="I6:K6"/>
    <mergeCell ref="N6:P6"/>
    <mergeCell ref="A8:B8"/>
    <mergeCell ref="C8:D8"/>
    <mergeCell ref="F8:G8"/>
    <mergeCell ref="I8:J8"/>
    <mergeCell ref="A11:B11"/>
    <mergeCell ref="A12:B12"/>
    <mergeCell ref="C12:D12"/>
    <mergeCell ref="F12:G12"/>
    <mergeCell ref="I12:J12"/>
    <mergeCell ref="A18:B18"/>
    <mergeCell ref="A19:B19"/>
    <mergeCell ref="C19:D19"/>
    <mergeCell ref="F19:G19"/>
    <mergeCell ref="I19:J19"/>
    <mergeCell ref="A22:B22"/>
    <mergeCell ref="C23:D23"/>
    <mergeCell ref="F23:G23"/>
    <mergeCell ref="I23:J23"/>
    <mergeCell ref="A27:B27"/>
    <mergeCell ref="A28:B28"/>
    <mergeCell ref="C28:D28"/>
    <mergeCell ref="F28:G28"/>
    <mergeCell ref="I28:J28"/>
    <mergeCell ref="A32:B32"/>
    <mergeCell ref="A33:B33"/>
    <mergeCell ref="C33:D33"/>
    <mergeCell ref="F33:G33"/>
    <mergeCell ref="A38:B38"/>
    <mergeCell ref="C39:D39"/>
    <mergeCell ref="F39:G39"/>
    <mergeCell ref="I39:J39"/>
    <mergeCell ref="A49:B49"/>
    <mergeCell ref="A50:B50"/>
    <mergeCell ref="C50:D50"/>
    <mergeCell ref="F50:G50"/>
    <mergeCell ref="I50:J50"/>
    <mergeCell ref="A56:B56"/>
    <mergeCell ref="A57:K57"/>
    <mergeCell ref="A58:B58"/>
    <mergeCell ref="A59:B59"/>
    <mergeCell ref="C59:E59"/>
    <mergeCell ref="F59:H59"/>
    <mergeCell ref="I59:K59"/>
  </mergeCells>
  <dataValidations count="2">
    <dataValidation type="decimal" allowBlank="1" showInputMessage="1" showErrorMessage="1" sqref="C9:C10 F9:F10 I9:I10 L11 C13:C17 F13:F17 I13:I17 L18 C20:C21 F20:F21 I20:I21 L22 C24:C26 F24:F26 I24:I26 L27 C29:C31 F29:F31 I29:I31 L32 C34:C37 F34:F37 I34:I37 L38 L49 C51:C55 F51:F55 I51:I55 I40:I48 F40:F48 C40:C48" xr:uid="{00000000-0002-0000-0100-000000000000}">
      <formula1>0</formula1>
      <formula2>1</formula2>
    </dataValidation>
    <dataValidation type="decimal" allowBlank="1" showInputMessage="1" showErrorMessage="1" error="Les évaluations sont faites en terme de pourcentage. Veuillez entrer une valeur entre 0 et 1" sqref="L13:L17 L20:L21 L24:L26 L29:L31 L34:L37 L51:L55 L40:L48" xr:uid="{00000000-0002-0000-0100-000001000000}">
      <formula1>0</formula1>
      <formula2>1</formula2>
    </dataValidation>
  </dataValidation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J43"/>
  <sheetViews>
    <sheetView topLeftCell="A12" zoomScale="120" zoomScaleNormal="120" workbookViewId="0">
      <selection activeCell="C24" sqref="C24"/>
    </sheetView>
  </sheetViews>
  <sheetFormatPr defaultColWidth="9.140625" defaultRowHeight="14.45"/>
  <cols>
    <col min="1" max="1" width="50.5703125" style="126" customWidth="1"/>
    <col min="2" max="3" width="9.140625" style="126"/>
    <col min="4" max="4" width="9.85546875" style="126" customWidth="1"/>
    <col min="5" max="6" width="11" style="126" customWidth="1"/>
    <col min="7" max="7" width="54.85546875" style="126" customWidth="1"/>
    <col min="8" max="1024" width="9.140625" style="126"/>
  </cols>
  <sheetData>
    <row r="2" spans="1:7" ht="18.399999999999999">
      <c r="A2" s="238" t="s">
        <v>136</v>
      </c>
      <c r="B2" s="238"/>
      <c r="C2" s="238"/>
      <c r="D2" s="238"/>
      <c r="E2" s="238"/>
      <c r="F2" s="238"/>
      <c r="G2" s="238"/>
    </row>
    <row r="3" spans="1:7">
      <c r="A3" s="127"/>
      <c r="B3" s="127"/>
      <c r="C3" s="128"/>
      <c r="D3" s="128"/>
      <c r="E3" s="127"/>
      <c r="F3" s="127"/>
      <c r="G3" s="128"/>
    </row>
    <row r="4" spans="1:7" ht="18.399999999999999">
      <c r="A4" s="129" t="s">
        <v>137</v>
      </c>
      <c r="B4" s="129"/>
      <c r="C4" s="129"/>
      <c r="D4" s="129"/>
      <c r="E4" s="129"/>
      <c r="F4" s="129"/>
      <c r="G4" s="129"/>
    </row>
    <row r="6" spans="1:7" ht="23.1">
      <c r="A6" s="239" t="s">
        <v>6</v>
      </c>
      <c r="B6" s="239"/>
      <c r="C6" s="239"/>
      <c r="D6" s="239"/>
      <c r="E6" s="239"/>
      <c r="F6" s="239"/>
      <c r="G6" s="239"/>
    </row>
    <row r="7" spans="1:7">
      <c r="A7" s="130" t="s">
        <v>138</v>
      </c>
      <c r="B7" s="131" t="s">
        <v>14</v>
      </c>
      <c r="C7" s="131" t="s">
        <v>139</v>
      </c>
      <c r="D7" s="131" t="s">
        <v>4</v>
      </c>
      <c r="E7" s="131" t="s">
        <v>140</v>
      </c>
      <c r="F7" s="131" t="s">
        <v>17</v>
      </c>
      <c r="G7" s="132" t="s">
        <v>15</v>
      </c>
    </row>
    <row r="8" spans="1:7">
      <c r="A8" s="133" t="s">
        <v>141</v>
      </c>
      <c r="B8" s="134">
        <v>1</v>
      </c>
      <c r="C8" s="134">
        <v>1</v>
      </c>
      <c r="D8" s="134">
        <v>5</v>
      </c>
      <c r="E8" s="134">
        <f t="shared" ref="E8:E13" si="0">B8*C8*D8</f>
        <v>5</v>
      </c>
      <c r="F8" s="134"/>
      <c r="G8" s="135"/>
    </row>
    <row r="9" spans="1:7">
      <c r="A9" s="136" t="s">
        <v>142</v>
      </c>
      <c r="B9" s="137">
        <v>1</v>
      </c>
      <c r="C9" s="137">
        <v>1</v>
      </c>
      <c r="D9" s="137">
        <v>15</v>
      </c>
      <c r="E9" s="137">
        <f t="shared" si="0"/>
        <v>15</v>
      </c>
      <c r="F9" s="137"/>
      <c r="G9" s="138"/>
    </row>
    <row r="10" spans="1:7" ht="76.5">
      <c r="A10" s="133" t="s">
        <v>143</v>
      </c>
      <c r="B10" s="134">
        <v>0.75</v>
      </c>
      <c r="C10" s="134">
        <v>1</v>
      </c>
      <c r="D10" s="134">
        <v>20</v>
      </c>
      <c r="E10" s="134">
        <f t="shared" si="0"/>
        <v>15</v>
      </c>
      <c r="F10" s="134"/>
      <c r="G10" s="215" t="s">
        <v>144</v>
      </c>
    </row>
    <row r="11" spans="1:7" ht="60.75">
      <c r="A11" s="136" t="s">
        <v>145</v>
      </c>
      <c r="B11" s="137">
        <v>0.75</v>
      </c>
      <c r="C11" s="137">
        <v>0.5</v>
      </c>
      <c r="D11" s="137">
        <v>20</v>
      </c>
      <c r="E11" s="137">
        <f t="shared" si="0"/>
        <v>7.5</v>
      </c>
      <c r="F11" s="137"/>
      <c r="G11" s="214" t="s">
        <v>146</v>
      </c>
    </row>
    <row r="12" spans="1:7" ht="45.75">
      <c r="A12" s="133" t="s">
        <v>147</v>
      </c>
      <c r="B12" s="134">
        <v>0.75</v>
      </c>
      <c r="C12" s="134">
        <v>1</v>
      </c>
      <c r="D12" s="134">
        <v>20</v>
      </c>
      <c r="E12" s="134">
        <f t="shared" si="0"/>
        <v>15</v>
      </c>
      <c r="F12" s="139"/>
      <c r="G12" s="215" t="s">
        <v>148</v>
      </c>
    </row>
    <row r="13" spans="1:7">
      <c r="A13" s="136" t="s">
        <v>149</v>
      </c>
      <c r="B13" s="137">
        <v>0.75</v>
      </c>
      <c r="C13" s="137">
        <v>1</v>
      </c>
      <c r="D13" s="137">
        <v>20</v>
      </c>
      <c r="E13" s="137">
        <f t="shared" si="0"/>
        <v>15</v>
      </c>
      <c r="F13" s="137"/>
      <c r="G13" s="138" t="s">
        <v>150</v>
      </c>
    </row>
    <row r="14" spans="1:7">
      <c r="A14" s="140" t="s">
        <v>151</v>
      </c>
      <c r="B14" s="240"/>
      <c r="C14" s="240"/>
      <c r="D14" s="141">
        <f>SUM(D8:D13)</f>
        <v>100</v>
      </c>
      <c r="E14" s="142">
        <f>(SUM(E8:E13)+E16+E17)/D14</f>
        <v>0.69499999999999995</v>
      </c>
      <c r="F14" s="142"/>
      <c r="G14" s="143"/>
    </row>
    <row r="15" spans="1:7">
      <c r="A15" s="144" t="s">
        <v>152</v>
      </c>
      <c r="B15" s="145" t="s">
        <v>14</v>
      </c>
      <c r="C15" s="145"/>
      <c r="D15" s="145" t="s">
        <v>4</v>
      </c>
      <c r="E15" s="146" t="s">
        <v>140</v>
      </c>
      <c r="F15" s="146"/>
      <c r="G15" s="147" t="s">
        <v>15</v>
      </c>
    </row>
    <row r="16" spans="1:7">
      <c r="A16" s="148" t="s">
        <v>153</v>
      </c>
      <c r="B16" s="149"/>
      <c r="C16" s="149"/>
      <c r="D16" s="150">
        <v>-10</v>
      </c>
      <c r="E16" s="149">
        <f>B16*D16</f>
        <v>0</v>
      </c>
      <c r="F16" s="149"/>
      <c r="G16" s="151"/>
    </row>
    <row r="17" spans="1:7">
      <c r="A17" s="152" t="s">
        <v>154</v>
      </c>
      <c r="B17" s="153">
        <v>0.2</v>
      </c>
      <c r="C17" s="153"/>
      <c r="D17" s="154">
        <v>-15</v>
      </c>
      <c r="E17" s="153">
        <f>B17*D17</f>
        <v>-3</v>
      </c>
      <c r="F17" s="153"/>
      <c r="G17" s="155" t="s">
        <v>155</v>
      </c>
    </row>
    <row r="18" spans="1:7" ht="23.25" customHeight="1">
      <c r="A18" s="241" t="s">
        <v>7</v>
      </c>
      <c r="B18" s="241"/>
      <c r="C18" s="241"/>
      <c r="D18" s="241"/>
      <c r="E18" s="241"/>
      <c r="F18" s="241"/>
      <c r="G18" s="241"/>
    </row>
    <row r="19" spans="1:7">
      <c r="A19" s="156" t="s">
        <v>138</v>
      </c>
      <c r="B19" s="157" t="s">
        <v>14</v>
      </c>
      <c r="C19" s="157" t="s">
        <v>139</v>
      </c>
      <c r="D19" s="157" t="s">
        <v>4</v>
      </c>
      <c r="E19" s="157" t="s">
        <v>140</v>
      </c>
      <c r="F19" s="158" t="s">
        <v>17</v>
      </c>
      <c r="G19" s="159" t="s">
        <v>15</v>
      </c>
    </row>
    <row r="20" spans="1:7" ht="15">
      <c r="A20" s="160" t="s">
        <v>156</v>
      </c>
      <c r="B20" s="161">
        <v>0.9</v>
      </c>
      <c r="C20" s="161">
        <v>1</v>
      </c>
      <c r="D20" s="161">
        <v>15</v>
      </c>
      <c r="E20" s="161">
        <f t="shared" ref="E20:E25" si="1">B20*C20*D20</f>
        <v>13.5</v>
      </c>
      <c r="F20" s="161"/>
      <c r="G20" s="162" t="s">
        <v>157</v>
      </c>
    </row>
    <row r="21" spans="1:7" ht="30.75">
      <c r="A21" s="163" t="s">
        <v>158</v>
      </c>
      <c r="B21" s="164">
        <v>0.9</v>
      </c>
      <c r="C21" s="164">
        <v>1</v>
      </c>
      <c r="D21" s="164">
        <v>15</v>
      </c>
      <c r="E21" s="164">
        <f t="shared" si="1"/>
        <v>13.5</v>
      </c>
      <c r="F21" s="164"/>
      <c r="G21" s="165" t="s">
        <v>159</v>
      </c>
    </row>
    <row r="22" spans="1:7" ht="45.75">
      <c r="A22" s="160" t="s">
        <v>160</v>
      </c>
      <c r="B22" s="161">
        <v>0.75</v>
      </c>
      <c r="C22" s="161">
        <v>1</v>
      </c>
      <c r="D22" s="161">
        <v>15</v>
      </c>
      <c r="E22" s="161">
        <f t="shared" si="1"/>
        <v>11.25</v>
      </c>
      <c r="F22" s="161"/>
      <c r="G22" s="217" t="s">
        <v>161</v>
      </c>
    </row>
    <row r="23" spans="1:7" ht="30.75">
      <c r="A23" s="163" t="s">
        <v>162</v>
      </c>
      <c r="B23" s="164">
        <v>0.75</v>
      </c>
      <c r="C23" s="164">
        <v>1</v>
      </c>
      <c r="D23" s="164">
        <v>25</v>
      </c>
      <c r="E23" s="164">
        <f t="shared" si="1"/>
        <v>18.75</v>
      </c>
      <c r="F23" s="164"/>
      <c r="G23" s="165" t="s">
        <v>163</v>
      </c>
    </row>
    <row r="24" spans="1:7" ht="30.75">
      <c r="A24" s="161" t="s">
        <v>164</v>
      </c>
      <c r="B24" s="161">
        <v>0.85</v>
      </c>
      <c r="C24" s="161">
        <v>1</v>
      </c>
      <c r="D24" s="161">
        <v>20</v>
      </c>
      <c r="E24" s="161">
        <f t="shared" si="1"/>
        <v>17</v>
      </c>
      <c r="F24" s="161"/>
      <c r="G24" s="217" t="s">
        <v>165</v>
      </c>
    </row>
    <row r="25" spans="1:7" ht="15">
      <c r="A25" s="164" t="s">
        <v>166</v>
      </c>
      <c r="B25" s="164">
        <v>0.9</v>
      </c>
      <c r="C25" s="164">
        <v>1</v>
      </c>
      <c r="D25" s="164">
        <v>10</v>
      </c>
      <c r="E25" s="164">
        <f t="shared" si="1"/>
        <v>9</v>
      </c>
      <c r="F25" s="164"/>
      <c r="G25" s="165" t="s">
        <v>167</v>
      </c>
    </row>
    <row r="26" spans="1:7">
      <c r="A26" s="166" t="s">
        <v>151</v>
      </c>
      <c r="B26" s="167"/>
      <c r="C26" s="167"/>
      <c r="D26" s="167">
        <f>SUM(D20:D25)</f>
        <v>100</v>
      </c>
      <c r="E26" s="168">
        <f>(SUM(E20:E25) + E28+E29+E30)/D26</f>
        <v>0.83</v>
      </c>
      <c r="F26" s="168"/>
      <c r="G26" s="169"/>
    </row>
    <row r="27" spans="1:7">
      <c r="A27" s="170" t="s">
        <v>152</v>
      </c>
      <c r="B27" s="171" t="s">
        <v>14</v>
      </c>
      <c r="C27" s="171"/>
      <c r="D27" s="171" t="s">
        <v>4</v>
      </c>
      <c r="E27" s="172" t="s">
        <v>140</v>
      </c>
      <c r="F27" s="172"/>
      <c r="G27" s="173" t="s">
        <v>15</v>
      </c>
    </row>
    <row r="28" spans="1:7">
      <c r="A28" s="174" t="s">
        <v>153</v>
      </c>
      <c r="B28" s="175">
        <v>0</v>
      </c>
      <c r="C28" s="175"/>
      <c r="D28" s="176">
        <v>-10</v>
      </c>
      <c r="E28" s="175">
        <f>B28*D28</f>
        <v>0</v>
      </c>
      <c r="F28" s="175"/>
      <c r="G28" s="177"/>
    </row>
    <row r="29" spans="1:7">
      <c r="A29" s="160" t="s">
        <v>168</v>
      </c>
      <c r="B29" s="178">
        <v>0</v>
      </c>
      <c r="C29" s="178"/>
      <c r="D29" s="179">
        <v>-15</v>
      </c>
      <c r="E29" s="178">
        <f>B29*D29</f>
        <v>0</v>
      </c>
      <c r="F29" s="178"/>
      <c r="G29" s="180"/>
    </row>
    <row r="30" spans="1:7">
      <c r="A30" s="181" t="s">
        <v>169</v>
      </c>
      <c r="B30" s="182">
        <v>0</v>
      </c>
      <c r="C30" s="182"/>
      <c r="D30" s="183">
        <v>-5</v>
      </c>
      <c r="E30" s="182">
        <f>B30*D30</f>
        <v>0</v>
      </c>
      <c r="F30" s="182"/>
      <c r="G30" s="184"/>
    </row>
    <row r="31" spans="1:7" ht="23.1">
      <c r="A31" s="242" t="s">
        <v>8</v>
      </c>
      <c r="B31" s="242"/>
      <c r="C31" s="242"/>
      <c r="D31" s="242"/>
      <c r="E31" s="242"/>
      <c r="F31" s="242"/>
      <c r="G31" s="242"/>
    </row>
    <row r="32" spans="1:7">
      <c r="A32" s="185" t="s">
        <v>138</v>
      </c>
      <c r="B32" s="186" t="s">
        <v>14</v>
      </c>
      <c r="C32" s="186" t="s">
        <v>139</v>
      </c>
      <c r="D32" s="186" t="s">
        <v>4</v>
      </c>
      <c r="E32" s="186" t="s">
        <v>140</v>
      </c>
      <c r="F32" s="186" t="s">
        <v>17</v>
      </c>
      <c r="G32" s="187" t="s">
        <v>15</v>
      </c>
    </row>
    <row r="33" spans="1:7">
      <c r="A33" s="188" t="s">
        <v>170</v>
      </c>
      <c r="B33" s="189"/>
      <c r="C33" s="189"/>
      <c r="D33" s="189">
        <v>20</v>
      </c>
      <c r="E33" s="189">
        <f t="shared" ref="E33:E38" si="2">B33*C33*D33</f>
        <v>0</v>
      </c>
      <c r="F33" s="189"/>
      <c r="G33" s="190"/>
    </row>
    <row r="34" spans="1:7">
      <c r="A34" s="191" t="s">
        <v>171</v>
      </c>
      <c r="B34" s="192"/>
      <c r="C34" s="192"/>
      <c r="D34" s="192">
        <v>20</v>
      </c>
      <c r="E34" s="192">
        <f t="shared" si="2"/>
        <v>0</v>
      </c>
      <c r="F34" s="192"/>
      <c r="G34" s="193"/>
    </row>
    <row r="35" spans="1:7">
      <c r="A35" s="188" t="s">
        <v>172</v>
      </c>
      <c r="B35" s="189"/>
      <c r="C35" s="189"/>
      <c r="D35" s="189">
        <v>25</v>
      </c>
      <c r="E35" s="189">
        <f t="shared" si="2"/>
        <v>0</v>
      </c>
      <c r="F35" s="189"/>
      <c r="G35" s="194"/>
    </row>
    <row r="36" spans="1:7">
      <c r="A36" s="191" t="s">
        <v>173</v>
      </c>
      <c r="B36" s="192"/>
      <c r="C36" s="192"/>
      <c r="D36" s="192">
        <v>10</v>
      </c>
      <c r="E36" s="192">
        <f t="shared" si="2"/>
        <v>0</v>
      </c>
      <c r="F36" s="192"/>
      <c r="G36" s="193"/>
    </row>
    <row r="37" spans="1:7">
      <c r="A37" s="188" t="s">
        <v>174</v>
      </c>
      <c r="B37" s="189"/>
      <c r="C37" s="189"/>
      <c r="D37" s="189">
        <v>10</v>
      </c>
      <c r="E37" s="189">
        <f t="shared" si="2"/>
        <v>0</v>
      </c>
      <c r="F37" s="189"/>
      <c r="G37" s="194"/>
    </row>
    <row r="38" spans="1:7">
      <c r="A38" s="191" t="s">
        <v>175</v>
      </c>
      <c r="B38" s="192"/>
      <c r="C38" s="192"/>
      <c r="D38" s="192">
        <v>15</v>
      </c>
      <c r="E38" s="192">
        <f t="shared" si="2"/>
        <v>0</v>
      </c>
      <c r="F38" s="192"/>
      <c r="G38" s="193"/>
    </row>
    <row r="39" spans="1:7">
      <c r="A39" s="195" t="s">
        <v>151</v>
      </c>
      <c r="B39" s="196"/>
      <c r="C39" s="196"/>
      <c r="D39" s="196">
        <f>SUM(D33:D38)</f>
        <v>100</v>
      </c>
      <c r="E39" s="197">
        <f>(SUM(E33:E38) +E41+E42+E43)/D39</f>
        <v>0</v>
      </c>
      <c r="F39" s="197"/>
      <c r="G39" s="198"/>
    </row>
    <row r="40" spans="1:7">
      <c r="A40" s="199" t="s">
        <v>152</v>
      </c>
      <c r="B40" s="200" t="s">
        <v>14</v>
      </c>
      <c r="C40" s="200"/>
      <c r="D40" s="200" t="s">
        <v>4</v>
      </c>
      <c r="E40" s="201" t="s">
        <v>140</v>
      </c>
      <c r="F40" s="201"/>
      <c r="G40" s="202" t="s">
        <v>15</v>
      </c>
    </row>
    <row r="41" spans="1:7">
      <c r="A41" s="203" t="s">
        <v>153</v>
      </c>
      <c r="B41" s="204">
        <v>0</v>
      </c>
      <c r="C41" s="204"/>
      <c r="D41" s="205">
        <v>-10</v>
      </c>
      <c r="E41" s="204">
        <f>B41*D41</f>
        <v>0</v>
      </c>
      <c r="F41" s="204"/>
      <c r="G41" s="206"/>
    </row>
    <row r="42" spans="1:7">
      <c r="A42" s="188" t="s">
        <v>168</v>
      </c>
      <c r="B42" s="207">
        <v>0</v>
      </c>
      <c r="C42" s="207"/>
      <c r="D42" s="208">
        <v>-15</v>
      </c>
      <c r="E42" s="207">
        <f>B42*D42</f>
        <v>0</v>
      </c>
      <c r="F42" s="207"/>
      <c r="G42" s="209"/>
    </row>
    <row r="43" spans="1:7">
      <c r="A43" s="210" t="s">
        <v>169</v>
      </c>
      <c r="B43" s="211">
        <v>0</v>
      </c>
      <c r="C43" s="211"/>
      <c r="D43" s="212">
        <v>-5</v>
      </c>
      <c r="E43" s="211">
        <f>B43*D43</f>
        <v>0</v>
      </c>
      <c r="F43" s="211"/>
      <c r="G43" s="213"/>
    </row>
  </sheetData>
  <mergeCells count="5">
    <mergeCell ref="A2:G2"/>
    <mergeCell ref="A6:G6"/>
    <mergeCell ref="B14:C14"/>
    <mergeCell ref="A18:G18"/>
    <mergeCell ref="A31:G31"/>
  </mergeCells>
  <dataValidations count="3">
    <dataValidation type="decimal" allowBlank="1" showInputMessage="1" showErrorMessage="1" sqref="B8:B14 B16:B17 E17:F17 B20:B25 B28:B30 B33:B38 B41:B43" xr:uid="{00000000-0002-0000-0200-000000000000}">
      <formula1>0</formula1>
      <formula2>1</formula2>
    </dataValidation>
    <dataValidation type="list" allowBlank="1" showInputMessage="1" showErrorMessage="1" sqref="C8:C13 C16 C33:C38" xr:uid="{00000000-0002-0000-0200-000001000000}">
      <formula1>"0,0.25,0.50,0.75,1"</formula1>
      <formula2>0</formula2>
    </dataValidation>
    <dataValidation type="whole" allowBlank="1" showInputMessage="1" showErrorMessage="1" sqref="E29:F29 E42:F42" xr:uid="{00000000-0002-0000-0200-000002000000}">
      <formula1>0</formula1>
      <formula2>1</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8</cp:revision>
  <dcterms:created xsi:type="dcterms:W3CDTF">2006-09-16T00:00:00Z</dcterms:created>
  <dcterms:modified xsi:type="dcterms:W3CDTF">2025-04-06T16:37:59Z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0x010100B41E0342602C49449CD93109DBCAB8C5</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