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defaultThemeVersion="166925"/>
  <mc:AlternateContent xmlns:mc="http://schemas.openxmlformats.org/markup-compatibility/2006">
    <mc:Choice Requires="x15">
      <x15ac:absPath xmlns:x15ac="http://schemas.microsoft.com/office/spreadsheetml/2010/11/ac" url="https://polymtlca0-my.sharepoint.com/personal/nikolay_radoev_polymtlus_ca/Documents/Documents/LOG2990/LOG2990-20251/Groupe02/"/>
    </mc:Choice>
  </mc:AlternateContent>
  <xr:revisionPtr revIDLastSave="171" documentId="11_CA4B0632A824882F57C4A2D187E6EE32D04CA606" xr6:coauthVersionLast="47" xr6:coauthVersionMax="47" xr10:uidLastSave="{A93FA7E9-9ACF-458C-A982-27AF4B1384A2}"/>
  <bookViews>
    <workbookView xWindow="11442" yWindow="0" windowWidth="11676" windowHeight="13758" tabRatio="500" firstSheet="2" activeTab="1" xr2:uid="{00000000-000D-0000-FFFF-FFFF00000000}"/>
  </bookViews>
  <sheets>
    <sheet name="Sommaire" sheetId="1" r:id="rId1"/>
    <sheet name="Assurance Qualité" sheetId="2" r:id="rId2"/>
    <sheet name="Fonctionnalités" sheetId="3" r:id="rId3"/>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43" i="3" l="1"/>
  <c r="E42" i="3"/>
  <c r="E41" i="3"/>
  <c r="D39" i="3"/>
  <c r="E38" i="3"/>
  <c r="E37" i="3"/>
  <c r="E36" i="3"/>
  <c r="E35" i="3"/>
  <c r="E34" i="3"/>
  <c r="E33" i="3"/>
  <c r="E39" i="3" s="1"/>
  <c r="E30" i="3"/>
  <c r="E29" i="3"/>
  <c r="E28" i="3"/>
  <c r="D26" i="3"/>
  <c r="E25" i="3"/>
  <c r="E24" i="3"/>
  <c r="E23" i="3"/>
  <c r="E22" i="3"/>
  <c r="E21" i="3"/>
  <c r="E20" i="3"/>
  <c r="E26" i="3" s="1"/>
  <c r="E17" i="3"/>
  <c r="E16" i="3"/>
  <c r="D14" i="3"/>
  <c r="E13" i="3"/>
  <c r="E12" i="3"/>
  <c r="E11" i="3"/>
  <c r="E10" i="3"/>
  <c r="E9" i="3"/>
  <c r="E8" i="3"/>
  <c r="E14" i="3" s="1"/>
  <c r="J56" i="2"/>
  <c r="I56" i="2"/>
  <c r="G56" i="2"/>
  <c r="F56" i="2"/>
  <c r="D56" i="2"/>
  <c r="C56" i="2"/>
  <c r="D49" i="2"/>
  <c r="C49" i="2"/>
  <c r="J48" i="2"/>
  <c r="G48" i="2"/>
  <c r="J47" i="2"/>
  <c r="G47" i="2"/>
  <c r="J46" i="2"/>
  <c r="G46" i="2"/>
  <c r="J45" i="2"/>
  <c r="G45" i="2"/>
  <c r="J44" i="2"/>
  <c r="G44" i="2"/>
  <c r="J43" i="2"/>
  <c r="G43" i="2"/>
  <c r="J42" i="2"/>
  <c r="G42" i="2"/>
  <c r="J41" i="2"/>
  <c r="G41" i="2"/>
  <c r="J40" i="2"/>
  <c r="J49" i="2" s="1"/>
  <c r="G40" i="2"/>
  <c r="G49" i="2" s="1"/>
  <c r="J38" i="2"/>
  <c r="I38" i="2"/>
  <c r="G38" i="2"/>
  <c r="F38" i="2"/>
  <c r="D38" i="2"/>
  <c r="C38" i="2"/>
  <c r="D32" i="2"/>
  <c r="C32" i="2"/>
  <c r="J31" i="2"/>
  <c r="G31" i="2"/>
  <c r="J30" i="2"/>
  <c r="G30" i="2"/>
  <c r="J29" i="2"/>
  <c r="J32" i="2" s="1"/>
  <c r="G29" i="2"/>
  <c r="G32" i="2" s="1"/>
  <c r="J27" i="2"/>
  <c r="I27" i="2"/>
  <c r="G27" i="2"/>
  <c r="F27" i="2"/>
  <c r="D27" i="2"/>
  <c r="C27" i="2"/>
  <c r="J22" i="2"/>
  <c r="I22" i="2"/>
  <c r="G22" i="2"/>
  <c r="F22" i="2"/>
  <c r="D22" i="2"/>
  <c r="C22" i="2"/>
  <c r="D18" i="2"/>
  <c r="C18" i="2"/>
  <c r="G17" i="2"/>
  <c r="J17" i="2" s="1"/>
  <c r="G16" i="2"/>
  <c r="J16" i="2" s="1"/>
  <c r="G15" i="2"/>
  <c r="J15" i="2" s="1"/>
  <c r="G14" i="2"/>
  <c r="J14" i="2" s="1"/>
  <c r="G13" i="2"/>
  <c r="J11" i="2"/>
  <c r="I11" i="2"/>
  <c r="G11" i="2"/>
  <c r="F11" i="2"/>
  <c r="D11" i="2"/>
  <c r="D58" i="2" s="1"/>
  <c r="C11" i="2"/>
  <c r="G7" i="1"/>
  <c r="B6" i="1"/>
  <c r="B5" i="1"/>
  <c r="B4" i="1"/>
  <c r="C58" i="2" l="1"/>
  <c r="C59" i="2" s="1"/>
  <c r="C4" i="1" s="1"/>
  <c r="D4" i="1" s="1"/>
  <c r="G4" i="1" s="1"/>
  <c r="G18" i="2"/>
  <c r="G58" i="2" s="1"/>
  <c r="J13" i="2"/>
  <c r="J18" i="2" s="1"/>
  <c r="J58" i="2" s="1"/>
  <c r="I49" i="2"/>
  <c r="F49" i="2"/>
  <c r="I32" i="2"/>
  <c r="F32" i="2"/>
  <c r="I18" i="2"/>
  <c r="F18" i="2"/>
  <c r="I58" i="2"/>
  <c r="I59" i="2"/>
  <c r="F58" i="2"/>
  <c r="F59" i="2"/>
  <c r="C6" i="1"/>
  <c r="D6" i="1"/>
  <c r="G6" i="1"/>
  <c r="C5" i="1"/>
  <c r="D5" i="1"/>
  <c r="G5" i="1"/>
</calcChain>
</file>

<file path=xl/sharedStrings.xml><?xml version="1.0" encoding="utf-8"?>
<sst xmlns="http://schemas.openxmlformats.org/spreadsheetml/2006/main" count="237" uniqueCount="150">
  <si>
    <t>Fonct.</t>
  </si>
  <si>
    <t>A.Q</t>
  </si>
  <si>
    <t>Total</t>
  </si>
  <si>
    <t>Heures de retard
(-10%)/heure</t>
  </si>
  <si>
    <t>Poids</t>
  </si>
  <si>
    <t>Note pondérée</t>
  </si>
  <si>
    <t>Sprint 1</t>
  </si>
  <si>
    <t>Sprint 2</t>
  </si>
  <si>
    <t>Sprint 3</t>
  </si>
  <si>
    <t>UX</t>
  </si>
  <si>
    <t>Grille de correction LOG2990</t>
  </si>
  <si>
    <t>Assurance Qualité</t>
  </si>
  <si>
    <t>Critère</t>
  </si>
  <si>
    <t>Description</t>
  </si>
  <si>
    <t>Note</t>
  </si>
  <si>
    <t>Commentaires</t>
  </si>
  <si>
    <t>1. Projet</t>
  </si>
  <si>
    <t>Correcteur</t>
  </si>
  <si>
    <t>Etienne</t>
  </si>
  <si>
    <t>1.1 Utilisation des Cadriciels</t>
  </si>
  <si>
    <t>Le projet respecte les meilleures pratiques des cadriciels utilisés. (Exemple: séparation des responsabilités dans les Components et Services d'Angular, syntaxe moderne d’Angular, respect de la sémantique HTTP avec Express, etc.)</t>
  </si>
  <si>
    <t>- 0,25 Ne pas faire de ViewChild vers un autre component
- 0,25 Pas de unsubscribe à certains endroits: item.component
Faire attention, renvoyer NOT_FOUND is ressource pas trouvée côté serveur
- 0,25 Vous avez un autre component comme attribut tile.component dans un component, faire une classe plutot si c est pour contenir des données</t>
  </si>
  <si>
    <t>1.2 Arborescence</t>
  </si>
  <si>
    <t>Le projet respecte une arborescence de fichiers claire, uniforme et structurée.
Les noms de fichiers et dossiers respectent le format kebab-case.</t>
  </si>
  <si>
    <t>- 0,25 Attention dossier Const (format kebab-case) devrait avoir plusieurs fichiers pour chaque type de constante</t>
  </si>
  <si>
    <t>Sous-total</t>
  </si>
  <si>
    <t>2. Classe</t>
  </si>
  <si>
    <t>2.1 Responsabilité</t>
  </si>
  <si>
    <t>La classe n'a qu'une responsabilité claire.</t>
  </si>
  <si>
    <t>- 0,2 board.component logique devrait etre dans service</t>
  </si>
  <si>
    <t>2.2 Attributs</t>
  </si>
  <si>
    <t>La classe comporte uniquement des attributs utilisés.
La classe comporte uniquement des attributs qui sont des états de la classe.
La classe ne comporte pas d'attribut utilisé seulement dans les tests.</t>
  </si>
  <si>
    <t>- 0,2 board.component attributs inutilises
- 0,2 item.component attributions inutilises
- 0,2 save.service attribut inutilisé</t>
  </si>
  <si>
    <t>2.3 Accessibilité</t>
  </si>
  <si>
    <t>La classe minimise l'accessibilité des membres. (Bonne utilisation de public/private/protected pour les attributs et les fonctions)
Les méthodes get/set font une validation quelconque sur les attributs privés.</t>
  </si>
  <si>
    <t>- 0,25 board.component attributs qui devraient etre private
- 0,25 objects.component methode devrait etre private
- 0,25 tile.component methode devrait etre private
- 0,25 tile-options.component methode et attributs devraient etre private
- 0 admin-page.component methode devrait etre private
- 0 create-page.component methode devrait etre private
- 0 edition-page.component attribut devrait etre private
- 0 waiting-page.component methode devrait etre private</t>
  </si>
  <si>
    <t>2.4 Couplage</t>
  </si>
  <si>
    <t>La classe minimise le couplage aux autres classes.
La classe minimise les longues chaînes d'appels (ex : foo.bar.baz.foo)</t>
  </si>
  <si>
    <t>- 0,25 edition-page.component beaucoup de couplages avec des services</t>
  </si>
  <si>
    <t>2.5 Valeur par défaut</t>
  </si>
  <si>
    <t>La classe initialise tous ses attributs de la même façon.
Soit à la définition, soit dans le constructeur.</t>
  </si>
  <si>
    <t>- 0,25 Dans box-form-dialog.component injection de services non uniforme</t>
  </si>
  <si>
    <t>3. Fonctions et méthodes</t>
  </si>
  <si>
    <t>3.1 Utilité</t>
  </si>
  <si>
    <t>La fonction est utilie et non-triviale.
La fonction a une responsabilité claire.
La fonction n'a pas une longueur trop grande.</t>
  </si>
  <si>
    <t>- 0,25 saveBoard dans edition-page.component est trop longue</t>
  </si>
  <si>
    <t>3.2 Paramètres</t>
  </si>
  <si>
    <t>La fonction possède le moins de paramètres possibles en entrée.
La fonction possède uniquement des paramètres d'entrée qui sont utilisés.</t>
  </si>
  <si>
    <t>4. Gestion des ressources et erreurs</t>
  </si>
  <si>
    <t>4.1 Console</t>
  </si>
  <si>
    <t>La console ne génère pas de message d'avertissement (warning) ou d'erreur (error) qui aurait pu être gérés par le programme.</t>
  </si>
  <si>
    <t>4.2 Code asynchrone</t>
  </si>
  <si>
    <t>Le code asynchrone (Promise, Observable, Event) est géré adéquatement.</t>
  </si>
  <si>
    <t>- 0,25 Dans box-form-dialog.component mauvaise utilisation des async</t>
  </si>
  <si>
    <t>4.3 Messages d'erreur</t>
  </si>
  <si>
    <t>Les messages d'erreur sont précis et compréhensibles par l'utilisateur moyen.</t>
  </si>
  <si>
    <t>5. Variables et constantes</t>
  </si>
  <si>
    <t>Maxime</t>
  </si>
  <si>
    <t>5.1 Groupement</t>
  </si>
  <si>
    <t>Les constantes sont regroupées ensemble en groupes logiques.</t>
  </si>
  <si>
    <t>-0.75 placez vos constantes dans un fichier de constantes : [DEFAULT_STAT_VALUE], [SIX_VALUE_DICE], [PULLING_INTERVAL], [MAX_OBJECTS], [MAX_TILE], [PULLING_INTERVAL], [WANTED_TILE_PERCENTAGE]</t>
  </si>
  <si>
    <t>5.2 Environnement</t>
  </si>
  <si>
    <t>Des variables d'environnements sont utilisées lorsque possible.</t>
  </si>
  <si>
    <t>5.3 Contexte d'utilisation</t>
  </si>
  <si>
    <t>La constante est utilisé dans un contexte lié à la logique d'affaire. (Exemple d'erreur: const DEUX = 2,  bonne utilisation: WAIT_TIME = 5000 )</t>
  </si>
  <si>
    <t>6. Expressions booléennes</t>
  </si>
  <si>
    <t>6.1 Expression</t>
  </si>
  <si>
    <t>Pas de comparaisons inutiles dans une expression booléenne. (Exemple d'erreur: x === true)</t>
  </si>
  <si>
    <t>6.2 Logique négative</t>
  </si>
  <si>
    <t>L'expression booléenne évite la logique négative. (Exemple d'erreur:  if( !notFound(…) )</t>
  </si>
  <si>
    <t>6.3 Ternaire</t>
  </si>
  <si>
    <t>Bonne utilisation des expressions ternaires.
Pas d'imbrications de ternaires qui nuisent à la compréhension de l'expression booléenne</t>
  </si>
  <si>
    <t>6.4 Prédicats</t>
  </si>
  <si>
    <t>L'expression booléenne est simple. (Exemple d'erreur : if(a &amp;&amp; b &amp;&amp; !c || d)
L'expression booléenne utilise un ou des prédicats pour simplifier une condition complexe.</t>
  </si>
  <si>
    <t xml:space="preserve">-0.25 [SaveService.verifyConnectingDoors] Expression booléenne trop complexe 
-0.25 [SaveService.isValid] Expression booléenne trop complexe </t>
  </si>
  <si>
    <t>7. Qualité générale</t>
  </si>
  <si>
    <t>Zachary</t>
  </si>
  <si>
    <t>7.1 Langue</t>
  </si>
  <si>
    <t>La langue utilisée pour le code source est uniforme pour tout le code source.
La langue utilisée pour les commentaires doit être uniforme, mais peut être différente que la langue du code source.</t>
  </si>
  <si>
    <t xml:space="preserve"> -0,5 mélange de français et d'anglais dans les commentaires</t>
  </si>
  <si>
    <t>7.2 Commentaire</t>
  </si>
  <si>
    <t>Le commentaire est pertinent. (Pas de code mort commenté)</t>
  </si>
  <si>
    <t xml:space="preserve"> -0,2 scss commenté dans edition-page.component.scss
-0,2 commentaires impertinents dans create-page.component.ts : 94-95 (chatGPT?)</t>
  </si>
  <si>
    <t>7.3 Enum</t>
  </si>
  <si>
    <t>Le code utilise des enum lorsque c'est pertinent.</t>
  </si>
  <si>
    <t xml:space="preserve"> -0,2 vous n'utilisez pas votre enum de tileType dans votre interface de Game
 -0,2 utilisez des enum pour vos routes de navigation dans le client pour éviter des fautes de frappes `router.navigate([PageUrl.Page])`
-0,2 même chose pour les endpoints de l'api qui devrait être dans common
-0,2 vous n'utilisez pas votre enum de mapSize dans l'interface Game
-0,2 même chose pour mode
...</t>
  </si>
  <si>
    <t>7.4 Classe et interface</t>
  </si>
  <si>
    <t>Le code n'utilise pas d'objets anonymes JS et priorise les classes et les interfaces.</t>
  </si>
  <si>
    <t xml:space="preserve"> -0,2 l'attribut objects de l'interface Game est un number avec un encodage. Le gain en performance d'une telle manipulation ne vaut pas la complexité et la diminution de la maintnabilité du code</t>
  </si>
  <si>
    <t>7.5 Duplication</t>
  </si>
  <si>
    <t>Il n'y a pas de duplication de code.</t>
  </si>
  <si>
    <t xml:space="preserve"> -0,5 vous duppliquez l'interface de Game/GameData entre le client et le serveur</t>
  </si>
  <si>
    <t>7.6 ESLint</t>
  </si>
  <si>
    <t>Il n'y a pas de "eslint:disable" non justifiés dans le code.
L'utilisation limitée de eslint:disable est tolérée dans les fichiers de test (.spec.ts). (Exemple : nombres magiques)</t>
  </si>
  <si>
    <t>7.7 Complexité</t>
  </si>
  <si>
    <t>Le code minimise la complexité cyclomatique. (Exemple : plusieurs if/else ou boucles for imbriqués, opérations complexes, etc.)</t>
  </si>
  <si>
    <t>7.7 Nomenclature des variables, classes et méthodes</t>
  </si>
  <si>
    <t>Les noms des variables, classes et méthodes sont précis et clairs.
Les noms respectent un format unique:  camelCase pour les variables et méthodes, SCREAMING_SNAKE_CASE pour les constantes, etc .
Les noms ne sont pas troncés excessivement. (Exemple: utiliser background au lieu de seulement bg).</t>
  </si>
  <si>
    <t xml:space="preserve"> -0,2 object-amount.ts, les éléments d'un enum doivent être en PascalCase
-0,2 objects-types.ts, même chose
-0,1 map-siz.ts, même chose</t>
  </si>
  <si>
    <t>7.8 Performance</t>
  </si>
  <si>
    <t>Le logiciel a une performance acceptable.</t>
  </si>
  <si>
    <t>8. Gestion de versions</t>
  </si>
  <si>
    <t>8.1 Tag et remise</t>
  </si>
  <si>
    <t>Le commit de remise possède le bon tag. (sprint1, sprint2, sprint3)</t>
  </si>
  <si>
    <t>8.2 Commits</t>
  </si>
  <si>
    <t>Les commits ont un message pertinent, descriptif et structuré selon une convention quelconque.</t>
  </si>
  <si>
    <t>-0,5 commits implicites ([27768246684c91f07bc0025259287f0ce034b950], [58c7c16ca270f1e5644459b7182f6fddb308fd0b], [63d0e82c2985832fdafc49cedae83ff9f9d08930], [8c67ac9ed204f5ba5175b988e7f7db744039ed26], [b4172231a5554afb06e5f68aff1d8b23275720e7])</t>
  </si>
  <si>
    <t>8.3 Branches mortes</t>
  </si>
  <si>
    <t xml:space="preserve">Le projet ne contient pas de branches mortes (stale branch). Une branche est considérée comme morte si elle n'a pas de commit pendant plus de 3 semaines. </t>
  </si>
  <si>
    <t>8.4 Gitlab</t>
  </si>
  <si>
    <t>Des Merge Requests sont utilisées pour fusionner vers la branche de production.
Une Merge Request est revue par au moins un membre de l'équipe avant la fusion.
Les Issues sont mis à jour tout au long du projet.</t>
  </si>
  <si>
    <t>-0,25 les MR fusionnées ne sont pas toutes approuvées
-0,25 plusieurs commits dans les branches de production sans MR
-0,25 certains issues du sprint ne sont pas attribués ([TROUVER NOM])</t>
  </si>
  <si>
    <t>8.5 Fichiers</t>
  </si>
  <si>
    <t>Le projet contient uniquement les fichiers nécessaires. (Exemple: pas de dossier node_modules ou coverage, pas de fichiers package.json à la racine, etc.).</t>
  </si>
  <si>
    <t>Total QA sprint</t>
  </si>
  <si>
    <t>Note QA sprint</t>
  </si>
  <si>
    <t>Grille de correction LOG2990 - Hiver 2025</t>
  </si>
  <si>
    <t>Fonctionnalités</t>
  </si>
  <si>
    <t>Fonctionnalité</t>
  </si>
  <si>
    <t>Testé</t>
  </si>
  <si>
    <t>Note finale</t>
  </si>
  <si>
    <t>Vue initiale</t>
  </si>
  <si>
    <t>Vue d'administration</t>
  </si>
  <si>
    <t>Enregistrement et gestion des jeux</t>
  </si>
  <si>
    <t>On ne détecte pas un nom de jeu déjà existant
Un nom et description composé d'espace ne devrait pas fonctionner. Supprimer un jeu pendant la sélection d'une partie n'avertit pas au bon moment lors de la création d'une partie</t>
  </si>
  <si>
    <t>Vue d'édition</t>
  </si>
  <si>
    <t xml:space="preserve">Manque beaucoup de coverage dans la vue d'édition. 
Lorsqu'on a aucune tuile de selectionnée, le clic gauche a le même effet que le cliquer droit (ne devrait rien faire).
</t>
  </si>
  <si>
    <t>Création ou édition d'un jeu</t>
  </si>
  <si>
    <t>Les points de départ peuvent être mis sur la même tuile.
Le minimum de point de départ à placer doit dépendre de la taille de la carte</t>
  </si>
  <si>
    <t>Vue de création d'une partie</t>
  </si>
  <si>
    <t>On peut démarrer une partie avec un personnage incomplet</t>
  </si>
  <si>
    <t>Note finale pour le sprint</t>
  </si>
  <si>
    <t>Pénalités</t>
  </si>
  <si>
    <t>Crash</t>
  </si>
  <si>
    <t>Erreur de build ou de tests</t>
  </si>
  <si>
    <t>Présence d'erreurs bleues lors de l'éxécution des tests</t>
  </si>
  <si>
    <t>Vue d'attente d'une partie</t>
  </si>
  <si>
    <t>Joindre une partie</t>
  </si>
  <si>
    <t>Vue de jeu</t>
  </si>
  <si>
    <t>Partie classique - déplacement et tours</t>
  </si>
  <si>
    <t>Partie classique – combat et actions</t>
  </si>
  <si>
    <t>Mode de débogage</t>
  </si>
  <si>
    <t>Erreur de build ou de tests / déploiement erroné</t>
  </si>
  <si>
    <t>Anciennes fonctionnalités brisées</t>
  </si>
  <si>
    <t>Partie en mode CTF</t>
  </si>
  <si>
    <t>Items de partie</t>
  </si>
  <si>
    <t>Joueurs virtuels</t>
  </si>
  <si>
    <t>Journal de jeu</t>
  </si>
  <si>
    <t>Clavardage</t>
  </si>
  <si>
    <t>Statistiques de fin de partie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</si>
</sst>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Calibri"/>
      <family val="2"/>
      <charset val="1"/>
    </font>
    <font>
      <sz val="11"/>
      <color rgb="FF000000"/>
      <name val="Calibri"/>
      <charset val="1"/>
    </font>
    <font>
      <b/>
      <sz val="11"/>
      <color rgb="FF3F3F3F"/>
      <name val="Calibri"/>
      <charset val="1"/>
    </font>
    <font>
      <b/>
      <sz val="14"/>
      <color rgb="FF000000"/>
      <name val="Calibri"/>
      <family val="2"/>
      <charset val="1"/>
    </font>
    <font>
      <b/>
      <sz val="14"/>
      <color rgb="FFFFFFFF"/>
      <name val="Calibri"/>
      <family val="2"/>
      <charset val="1"/>
    </font>
    <font>
      <sz val="14"/>
      <color rgb="FF000000"/>
      <name val="Calibri"/>
      <family val="2"/>
      <charset val="1"/>
    </font>
    <font>
      <b/>
      <sz val="12"/>
      <color rgb="FF000000"/>
      <name val="Calibri"/>
      <family val="2"/>
      <charset val="1"/>
    </font>
    <font>
      <b/>
      <sz val="16"/>
      <color rgb="FF000000"/>
      <name val="Calibri"/>
      <family val="2"/>
      <charset val="1"/>
    </font>
    <font>
      <b/>
      <sz val="14"/>
      <color rgb="FF000000"/>
      <name val="Calibri"/>
      <charset val="1"/>
    </font>
    <font>
      <b/>
      <sz val="18"/>
      <color rgb="FF000000"/>
      <name val="Calibri"/>
      <charset val="1"/>
    </font>
    <font>
      <b/>
      <sz val="11"/>
      <color rgb="FF000000"/>
      <name val="Calibri"/>
      <charset val="1"/>
    </font>
    <font>
      <sz val="11"/>
      <color rgb="FF000000"/>
      <name val="Calibri"/>
      <family val="2"/>
      <charset val="1"/>
    </font>
  </fonts>
  <fills count="19">
    <fill>
      <patternFill patternType="none"/>
    </fill>
    <fill>
      <patternFill patternType="gray125"/>
    </fill>
    <fill>
      <patternFill patternType="solid">
        <fgColor rgb="FFF2F2F2"/>
        <bgColor rgb="FFEDEDED"/>
      </patternFill>
    </fill>
    <fill>
      <patternFill patternType="solid">
        <fgColor rgb="FFB4C7E7"/>
        <bgColor rgb="FFB4C6E7"/>
      </patternFill>
    </fill>
    <fill>
      <patternFill patternType="solid">
        <fgColor rgb="FFF8CBAD"/>
        <bgColor rgb="FFFFE699"/>
      </patternFill>
    </fill>
    <fill>
      <patternFill patternType="solid">
        <fgColor rgb="FFDBDBDB"/>
        <bgColor rgb="FFDAE3F3"/>
      </patternFill>
    </fill>
    <fill>
      <patternFill patternType="solid">
        <fgColor rgb="FFE7E6E6"/>
        <bgColor rgb="FFEDEDED"/>
      </patternFill>
    </fill>
    <fill>
      <patternFill patternType="solid">
        <fgColor rgb="FFE2EFDA"/>
        <bgColor rgb="FFE2F0D9"/>
      </patternFill>
    </fill>
    <fill>
      <patternFill patternType="solid">
        <fgColor rgb="FFFFF2CC"/>
        <bgColor rgb="FFF2F2F2"/>
      </patternFill>
    </fill>
    <fill>
      <patternFill patternType="solid">
        <fgColor rgb="FFB4C6E7"/>
        <bgColor rgb="FFB4C7E7"/>
      </patternFill>
    </fill>
    <fill>
      <patternFill patternType="solid">
        <fgColor rgb="FFFFC000"/>
        <bgColor rgb="FFFF9900"/>
      </patternFill>
    </fill>
    <fill>
      <patternFill patternType="solid">
        <fgColor rgb="FFE2F0D9"/>
        <bgColor rgb="FFE2EFDA"/>
      </patternFill>
    </fill>
    <fill>
      <patternFill patternType="solid">
        <fgColor rgb="FFDEEBF7"/>
        <bgColor rgb="FFDAE3F3"/>
      </patternFill>
    </fill>
    <fill>
      <patternFill patternType="solid">
        <fgColor rgb="FFEDEDED"/>
        <bgColor rgb="FFF2F2F2"/>
      </patternFill>
    </fill>
    <fill>
      <patternFill patternType="solid">
        <fgColor rgb="FFC9C9C9"/>
        <bgColor rgb="FFB4C7E7"/>
      </patternFill>
    </fill>
    <fill>
      <patternFill patternType="solid">
        <fgColor rgb="FFDAE3F3"/>
        <bgColor rgb="FFDEEBF7"/>
      </patternFill>
    </fill>
    <fill>
      <patternFill patternType="solid">
        <fgColor rgb="FFC5E0B4"/>
        <bgColor rgb="FFDBDBDB"/>
      </patternFill>
    </fill>
    <fill>
      <patternFill patternType="solid">
        <fgColor rgb="FFFFE699"/>
        <bgColor rgb="FFFFF2CC"/>
      </patternFill>
    </fill>
    <fill>
      <patternFill patternType="solid">
        <fgColor rgb="FFBDD7EE"/>
        <bgColor rgb="FFB4C7E7"/>
      </patternFill>
    </fill>
  </fills>
  <borders count="42">
    <border>
      <left/>
      <right/>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medium">
        <color auto="1"/>
      </top>
      <bottom style="medium">
        <color auto="1"/>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auto="1"/>
      </top>
      <bottom style="thin">
        <color auto="1"/>
      </bottom>
      <diagonal/>
    </border>
    <border>
      <left style="thin">
        <color auto="1"/>
      </left>
      <right/>
      <top style="thin">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thin">
        <color auto="1"/>
      </left>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bottom style="medium">
        <color auto="1"/>
      </bottom>
      <diagonal/>
    </border>
  </borders>
  <cellStyleXfs count="6">
    <xf numFmtId="0" fontId="0" fillId="0" borderId="0"/>
    <xf numFmtId="9" fontId="11" fillId="0" borderId="0" applyBorder="0" applyProtection="0"/>
    <xf numFmtId="0" fontId="2" fillId="2" borderId="1" applyProtection="0"/>
    <xf numFmtId="0" fontId="1" fillId="3" borderId="0" applyBorder="0" applyProtection="0"/>
    <xf numFmtId="0" fontId="1" fillId="4" borderId="0" applyBorder="0" applyProtection="0"/>
    <xf numFmtId="0" fontId="1" fillId="5" borderId="0" applyBorder="0" applyProtection="0"/>
  </cellStyleXfs>
  <cellXfs count="242">
    <xf numFmtId="0" fontId="0" fillId="0" borderId="0" xfId="0"/>
    <xf numFmtId="0" fontId="5" fillId="13" borderId="6" xfId="0" applyFont="1" applyFill="1" applyBorder="1" applyAlignment="1">
      <alignment horizontal="left" vertical="center" wrapText="1"/>
    </xf>
    <xf numFmtId="0" fontId="0" fillId="0" borderId="0" xfId="0" applyAlignment="1">
      <alignment horizontal="center" vertical="center"/>
    </xf>
    <xf numFmtId="0" fontId="3" fillId="0" borderId="0" xfId="0" applyFont="1" applyAlignment="1">
      <alignment horizontal="left" vertical="center" wrapText="1"/>
    </xf>
    <xf numFmtId="0" fontId="1" fillId="6" borderId="2" xfId="2" applyFont="1" applyFill="1" applyBorder="1" applyAlignment="1" applyProtection="1">
      <alignment horizontal="center" vertical="center"/>
    </xf>
    <xf numFmtId="0" fontId="1" fillId="6" borderId="2" xfId="2" applyFont="1" applyFill="1" applyBorder="1" applyAlignment="1" applyProtection="1">
      <alignment horizontal="center" vertical="center" wrapText="1"/>
    </xf>
    <xf numFmtId="0" fontId="1" fillId="6" borderId="2" xfId="0" applyFont="1" applyFill="1" applyBorder="1" applyAlignment="1">
      <alignment horizontal="center"/>
    </xf>
    <xf numFmtId="0" fontId="1" fillId="6" borderId="2" xfId="0" applyFont="1" applyFill="1" applyBorder="1"/>
    <xf numFmtId="0" fontId="1" fillId="7" borderId="3" xfId="3" applyFill="1" applyBorder="1" applyAlignment="1" applyProtection="1">
      <alignment horizontal="center" vertical="center"/>
    </xf>
    <xf numFmtId="10" fontId="1" fillId="7" borderId="3" xfId="3" applyNumberFormat="1" applyFill="1" applyBorder="1" applyAlignment="1" applyProtection="1">
      <alignment horizontal="center" vertical="center"/>
    </xf>
    <xf numFmtId="0" fontId="0" fillId="7" borderId="3" xfId="0" applyFill="1" applyBorder="1"/>
    <xf numFmtId="1" fontId="0" fillId="7" borderId="3" xfId="0" applyNumberFormat="1" applyFill="1" applyBorder="1" applyAlignment="1">
      <alignment horizontal="center"/>
    </xf>
    <xf numFmtId="2" fontId="0" fillId="7" borderId="3" xfId="0" applyNumberFormat="1" applyFill="1" applyBorder="1" applyAlignment="1">
      <alignment horizontal="center"/>
    </xf>
    <xf numFmtId="0" fontId="1" fillId="8" borderId="3" xfId="4" applyFill="1" applyBorder="1" applyAlignment="1" applyProtection="1">
      <alignment horizontal="center" vertical="center"/>
    </xf>
    <xf numFmtId="10" fontId="1" fillId="8" borderId="3" xfId="4" applyNumberFormat="1" applyFill="1" applyBorder="1" applyAlignment="1" applyProtection="1">
      <alignment horizontal="center" vertical="center"/>
    </xf>
    <xf numFmtId="0" fontId="0" fillId="8" borderId="3" xfId="0" applyFill="1" applyBorder="1"/>
    <xf numFmtId="1" fontId="0" fillId="8" borderId="3" xfId="0" applyNumberFormat="1" applyFill="1" applyBorder="1" applyAlignment="1">
      <alignment horizontal="center"/>
    </xf>
    <xf numFmtId="2" fontId="0" fillId="8" borderId="3" xfId="0" applyNumberFormat="1" applyFill="1" applyBorder="1" applyAlignment="1">
      <alignment horizontal="center"/>
    </xf>
    <xf numFmtId="0" fontId="1" fillId="9" borderId="3" xfId="5" applyFill="1" applyBorder="1" applyAlignment="1" applyProtection="1">
      <alignment horizontal="center" vertical="center"/>
    </xf>
    <xf numFmtId="10" fontId="1" fillId="9" borderId="3" xfId="5" applyNumberFormat="1" applyFill="1" applyBorder="1" applyAlignment="1" applyProtection="1">
      <alignment horizontal="center" vertical="center"/>
    </xf>
    <xf numFmtId="0" fontId="0" fillId="9" borderId="3" xfId="0" applyFill="1" applyBorder="1"/>
    <xf numFmtId="1" fontId="0" fillId="9" borderId="3" xfId="0" applyNumberFormat="1" applyFill="1" applyBorder="1" applyAlignment="1">
      <alignment horizontal="center"/>
    </xf>
    <xf numFmtId="2" fontId="0" fillId="9" borderId="3" xfId="0" applyNumberFormat="1" applyFill="1" applyBorder="1" applyAlignment="1">
      <alignment horizontal="center"/>
    </xf>
    <xf numFmtId="0" fontId="0" fillId="10" borderId="3" xfId="0" applyFill="1" applyBorder="1" applyAlignment="1">
      <alignment horizontal="center"/>
    </xf>
    <xf numFmtId="10" fontId="0" fillId="10" borderId="3" xfId="0" applyNumberFormat="1" applyFill="1" applyBorder="1" applyAlignment="1">
      <alignment horizontal="center"/>
    </xf>
    <xf numFmtId="0" fontId="0" fillId="10" borderId="3" xfId="0" applyFill="1" applyBorder="1"/>
    <xf numFmtId="2" fontId="0" fillId="10" borderId="3" xfId="0" applyNumberFormat="1" applyFill="1" applyBorder="1" applyAlignment="1">
      <alignment horizontal="center"/>
    </xf>
    <xf numFmtId="0" fontId="0" fillId="0" borderId="0" xfId="0" applyAlignment="1">
      <alignment wrapText="1"/>
    </xf>
    <xf numFmtId="0" fontId="0" fillId="0" borderId="0" xfId="0" applyAlignment="1">
      <alignment horizontal="left" wrapText="1"/>
    </xf>
    <xf numFmtId="0" fontId="3" fillId="0" borderId="0" xfId="0" applyFont="1" applyAlignment="1">
      <alignment vertical="center"/>
    </xf>
    <xf numFmtId="0" fontId="3" fillId="0" borderId="0" xfId="0" applyFont="1" applyAlignment="1">
      <alignment vertical="center" wrapText="1"/>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3" fillId="11" borderId="10" xfId="0" applyFont="1" applyFill="1" applyBorder="1" applyAlignment="1">
      <alignment horizontal="center" vertical="center" wrapText="1"/>
    </xf>
    <xf numFmtId="0" fontId="3" fillId="11" borderId="11" xfId="0" applyFont="1" applyFill="1" applyBorder="1" applyAlignment="1">
      <alignment horizontal="center" vertical="center" wrapText="1"/>
    </xf>
    <xf numFmtId="0" fontId="3" fillId="11" borderId="12" xfId="0" applyFont="1" applyFill="1" applyBorder="1" applyAlignment="1">
      <alignment horizontal="left" vertical="center" wrapText="1"/>
    </xf>
    <xf numFmtId="0" fontId="3" fillId="8" borderId="10" xfId="0" applyFont="1" applyFill="1" applyBorder="1" applyAlignment="1">
      <alignment horizontal="center" vertical="center" wrapText="1"/>
    </xf>
    <xf numFmtId="0" fontId="3" fillId="8" borderId="11" xfId="0" applyFont="1" applyFill="1" applyBorder="1" applyAlignment="1">
      <alignment horizontal="center" vertical="center" wrapText="1"/>
    </xf>
    <xf numFmtId="0" fontId="3" fillId="8" borderId="12" xfId="0" applyFont="1" applyFill="1" applyBorder="1" applyAlignment="1">
      <alignment horizontal="left" vertical="center" wrapText="1"/>
    </xf>
    <xf numFmtId="0" fontId="3" fillId="12" borderId="10" xfId="0" applyFont="1" applyFill="1" applyBorder="1" applyAlignment="1">
      <alignment horizontal="center" vertical="center" wrapText="1"/>
    </xf>
    <xf numFmtId="0" fontId="3" fillId="12" borderId="11" xfId="0" applyFont="1" applyFill="1" applyBorder="1" applyAlignment="1">
      <alignment horizontal="center" vertical="center" wrapText="1"/>
    </xf>
    <xf numFmtId="0" fontId="3" fillId="12" borderId="13" xfId="0" applyFont="1" applyFill="1" applyBorder="1" applyAlignment="1">
      <alignment horizontal="left" vertical="center" wrapText="1"/>
    </xf>
    <xf numFmtId="0" fontId="0" fillId="13" borderId="14" xfId="0" applyFill="1" applyBorder="1" applyAlignment="1">
      <alignment vertical="center" wrapText="1"/>
    </xf>
    <xf numFmtId="49" fontId="0" fillId="0" borderId="15" xfId="0" applyNumberFormat="1" applyBorder="1" applyAlignment="1">
      <alignment horizontal="left" vertical="center" wrapText="1"/>
    </xf>
    <xf numFmtId="0" fontId="0" fillId="11" borderId="16" xfId="0" applyFill="1" applyBorder="1" applyAlignment="1">
      <alignment horizontal="center" vertical="center" wrapText="1"/>
    </xf>
    <xf numFmtId="0" fontId="0" fillId="11" borderId="17" xfId="0" applyFill="1" applyBorder="1" applyAlignment="1">
      <alignment horizontal="center" vertical="center" wrapText="1"/>
    </xf>
    <xf numFmtId="0" fontId="0" fillId="11" borderId="17" xfId="0" applyFill="1" applyBorder="1" applyAlignment="1">
      <alignment horizontal="left" vertical="center" wrapText="1"/>
    </xf>
    <xf numFmtId="0" fontId="0" fillId="8" borderId="16" xfId="0" applyFill="1" applyBorder="1" applyAlignment="1">
      <alignment horizontal="center" vertical="center" wrapText="1"/>
    </xf>
    <xf numFmtId="0" fontId="0" fillId="8" borderId="17" xfId="0" applyFill="1" applyBorder="1" applyAlignment="1">
      <alignment horizontal="center" vertical="center" wrapText="1"/>
    </xf>
    <xf numFmtId="0" fontId="0" fillId="8" borderId="17" xfId="0" applyFill="1" applyBorder="1" applyAlignment="1">
      <alignment horizontal="left" vertical="center" wrapText="1"/>
    </xf>
    <xf numFmtId="0" fontId="0" fillId="12" borderId="16" xfId="0" applyFill="1" applyBorder="1" applyAlignment="1">
      <alignment horizontal="center" vertical="center" wrapText="1"/>
    </xf>
    <xf numFmtId="0" fontId="0" fillId="12" borderId="17" xfId="0" applyFill="1" applyBorder="1" applyAlignment="1">
      <alignment horizontal="center" vertical="center" wrapText="1"/>
    </xf>
    <xf numFmtId="0" fontId="0" fillId="12" borderId="18" xfId="0" applyFill="1" applyBorder="1" applyAlignment="1">
      <alignment horizontal="left" vertical="center" wrapText="1"/>
    </xf>
    <xf numFmtId="49" fontId="0" fillId="0" borderId="19" xfId="0" applyNumberFormat="1" applyBorder="1" applyAlignment="1">
      <alignment horizontal="left" vertical="center" wrapText="1"/>
    </xf>
    <xf numFmtId="0" fontId="6" fillId="11" borderId="21" xfId="0" applyFont="1" applyFill="1" applyBorder="1" applyAlignment="1">
      <alignment horizontal="center" vertical="center" wrapText="1"/>
    </xf>
    <xf numFmtId="0" fontId="6" fillId="11" borderId="22" xfId="0" applyFont="1" applyFill="1" applyBorder="1" applyAlignment="1">
      <alignment horizontal="center" vertical="center" wrapText="1"/>
    </xf>
    <xf numFmtId="0" fontId="6" fillId="11" borderId="23" xfId="0" applyFont="1" applyFill="1" applyBorder="1" applyAlignment="1">
      <alignment horizontal="left" vertical="center" wrapText="1"/>
    </xf>
    <xf numFmtId="0" fontId="6" fillId="8" borderId="21" xfId="0" applyFont="1" applyFill="1" applyBorder="1" applyAlignment="1">
      <alignment horizontal="center" vertical="center" wrapText="1"/>
    </xf>
    <xf numFmtId="0" fontId="6" fillId="8" borderId="22" xfId="0" applyFont="1" applyFill="1" applyBorder="1" applyAlignment="1">
      <alignment horizontal="center" vertical="center" wrapText="1"/>
    </xf>
    <xf numFmtId="0" fontId="6" fillId="8" borderId="23" xfId="0" applyFont="1" applyFill="1" applyBorder="1" applyAlignment="1">
      <alignment horizontal="left" vertical="center" wrapText="1"/>
    </xf>
    <xf numFmtId="0" fontId="6" fillId="12" borderId="21" xfId="0" applyFont="1" applyFill="1" applyBorder="1" applyAlignment="1">
      <alignment horizontal="center" vertical="center" wrapText="1"/>
    </xf>
    <xf numFmtId="0" fontId="6" fillId="12" borderId="22" xfId="0" applyFont="1" applyFill="1" applyBorder="1" applyAlignment="1">
      <alignment horizontal="center" vertical="center" wrapText="1"/>
    </xf>
    <xf numFmtId="0" fontId="6" fillId="12" borderId="23" xfId="0" applyFont="1" applyFill="1" applyBorder="1" applyAlignment="1">
      <alignment horizontal="left" vertical="center" wrapText="1"/>
    </xf>
    <xf numFmtId="0" fontId="6" fillId="0" borderId="0" xfId="0" applyFont="1" applyAlignment="1">
      <alignment horizontal="center" vertical="center" wrapText="1"/>
    </xf>
    <xf numFmtId="0" fontId="6" fillId="0" borderId="0" xfId="0" applyFont="1"/>
    <xf numFmtId="0" fontId="5" fillId="0" borderId="0" xfId="0" applyFont="1"/>
    <xf numFmtId="0" fontId="0" fillId="11" borderId="24" xfId="0" applyFill="1" applyBorder="1" applyAlignment="1">
      <alignment horizontal="center" vertical="center" wrapText="1"/>
    </xf>
    <xf numFmtId="0" fontId="0" fillId="11" borderId="15" xfId="0" applyFill="1" applyBorder="1" applyAlignment="1">
      <alignment horizontal="center" vertical="center" wrapText="1"/>
    </xf>
    <xf numFmtId="0" fontId="0" fillId="11" borderId="25" xfId="0" applyFill="1" applyBorder="1" applyAlignment="1">
      <alignment horizontal="left" vertical="center" wrapText="1"/>
    </xf>
    <xf numFmtId="0" fontId="0" fillId="8" borderId="24" xfId="0" applyFill="1" applyBorder="1" applyAlignment="1">
      <alignment horizontal="center" vertical="center" wrapText="1"/>
    </xf>
    <xf numFmtId="0" fontId="0" fillId="8" borderId="15" xfId="0" applyFill="1" applyBorder="1" applyAlignment="1">
      <alignment horizontal="center" vertical="center" wrapText="1"/>
    </xf>
    <xf numFmtId="0" fontId="0" fillId="8" borderId="25" xfId="0" applyFill="1" applyBorder="1" applyAlignment="1">
      <alignment horizontal="left" vertical="center" wrapText="1"/>
    </xf>
    <xf numFmtId="0" fontId="0" fillId="12" borderId="24" xfId="0" applyFill="1" applyBorder="1" applyAlignment="1">
      <alignment horizontal="center" vertical="center" wrapText="1"/>
    </xf>
    <xf numFmtId="0" fontId="0" fillId="12" borderId="15" xfId="0" applyFill="1" applyBorder="1" applyAlignment="1">
      <alignment horizontal="center" vertical="center" wrapText="1"/>
    </xf>
    <xf numFmtId="0" fontId="0" fillId="12" borderId="25" xfId="0" applyFill="1" applyBorder="1" applyAlignment="1">
      <alignment horizontal="left" vertical="center" wrapText="1"/>
    </xf>
    <xf numFmtId="0" fontId="0" fillId="0" borderId="0" xfId="0" applyAlignment="1">
      <alignment horizontal="center" vertical="center" wrapText="1"/>
    </xf>
    <xf numFmtId="0" fontId="0" fillId="11" borderId="26" xfId="0" applyFill="1" applyBorder="1" applyAlignment="1">
      <alignment horizontal="center" vertical="center" wrapText="1"/>
    </xf>
    <xf numFmtId="0" fontId="0" fillId="11" borderId="19" xfId="0" applyFill="1" applyBorder="1" applyAlignment="1">
      <alignment horizontal="center" vertical="center" wrapText="1"/>
    </xf>
    <xf numFmtId="0" fontId="0" fillId="11" borderId="27" xfId="0" applyFill="1" applyBorder="1" applyAlignment="1">
      <alignment horizontal="left" vertical="center" wrapText="1"/>
    </xf>
    <xf numFmtId="0" fontId="0" fillId="8" borderId="26" xfId="0" applyFill="1" applyBorder="1" applyAlignment="1">
      <alignment horizontal="center" vertical="center" wrapText="1"/>
    </xf>
    <xf numFmtId="0" fontId="0" fillId="8" borderId="27" xfId="0" applyFill="1" applyBorder="1" applyAlignment="1">
      <alignment horizontal="left" vertical="center" wrapText="1"/>
    </xf>
    <xf numFmtId="0" fontId="0" fillId="12" borderId="26" xfId="0" applyFill="1" applyBorder="1" applyAlignment="1">
      <alignment horizontal="center" vertical="center" wrapText="1"/>
    </xf>
    <xf numFmtId="0" fontId="0" fillId="12" borderId="27" xfId="0" applyFill="1" applyBorder="1" applyAlignment="1">
      <alignment horizontal="left" vertical="center" wrapText="1"/>
    </xf>
    <xf numFmtId="0" fontId="0" fillId="8" borderId="19" xfId="0" applyFill="1" applyBorder="1" applyAlignment="1">
      <alignment horizontal="center" vertical="center" wrapText="1"/>
    </xf>
    <xf numFmtId="0" fontId="0" fillId="12" borderId="19" xfId="0" applyFill="1" applyBorder="1" applyAlignment="1">
      <alignment horizontal="center" vertical="center" wrapText="1"/>
    </xf>
    <xf numFmtId="0" fontId="6" fillId="11" borderId="28" xfId="0" applyFont="1" applyFill="1" applyBorder="1" applyAlignment="1">
      <alignment horizontal="center" vertical="center" wrapText="1"/>
    </xf>
    <xf numFmtId="0" fontId="6" fillId="11" borderId="29" xfId="0" applyFont="1" applyFill="1" applyBorder="1" applyAlignment="1">
      <alignment horizontal="center" vertical="center" wrapText="1"/>
    </xf>
    <xf numFmtId="0" fontId="6" fillId="11" borderId="30" xfId="0" applyFont="1" applyFill="1" applyBorder="1" applyAlignment="1">
      <alignment horizontal="left" vertical="center" wrapText="1"/>
    </xf>
    <xf numFmtId="0" fontId="6" fillId="8" borderId="28" xfId="0" applyFont="1" applyFill="1" applyBorder="1" applyAlignment="1">
      <alignment horizontal="center" vertical="center" wrapText="1"/>
    </xf>
    <xf numFmtId="0" fontId="6" fillId="8" borderId="29" xfId="0" applyFont="1" applyFill="1" applyBorder="1" applyAlignment="1">
      <alignment horizontal="center" vertical="center" wrapText="1"/>
    </xf>
    <xf numFmtId="0" fontId="6" fillId="8" borderId="30" xfId="0" applyFont="1" applyFill="1" applyBorder="1" applyAlignment="1">
      <alignment horizontal="left" vertical="center" wrapText="1"/>
    </xf>
    <xf numFmtId="0" fontId="6" fillId="12" borderId="28" xfId="0" applyFont="1" applyFill="1" applyBorder="1" applyAlignment="1">
      <alignment horizontal="center" vertical="center" wrapText="1"/>
    </xf>
    <xf numFmtId="0" fontId="6" fillId="12" borderId="29" xfId="0" applyFont="1" applyFill="1" applyBorder="1" applyAlignment="1">
      <alignment horizontal="center" vertical="center" wrapText="1"/>
    </xf>
    <xf numFmtId="0" fontId="6" fillId="12" borderId="30" xfId="0" applyFont="1" applyFill="1" applyBorder="1" applyAlignment="1">
      <alignment horizontal="left" vertical="center" wrapText="1"/>
    </xf>
    <xf numFmtId="0" fontId="5" fillId="13" borderId="6" xfId="0" applyFont="1" applyFill="1" applyBorder="1" applyAlignment="1">
      <alignment vertical="center"/>
    </xf>
    <xf numFmtId="49" fontId="0" fillId="0" borderId="31" xfId="0" applyNumberFormat="1" applyBorder="1" applyAlignment="1">
      <alignment horizontal="left" vertical="center" wrapText="1"/>
    </xf>
    <xf numFmtId="0" fontId="0" fillId="11" borderId="8" xfId="0" applyFill="1" applyBorder="1" applyAlignment="1">
      <alignment horizontal="center" vertical="center" wrapText="1"/>
    </xf>
    <xf numFmtId="0" fontId="0" fillId="11" borderId="31" xfId="0" applyFill="1" applyBorder="1" applyAlignment="1">
      <alignment horizontal="center" vertical="center" wrapText="1"/>
    </xf>
    <xf numFmtId="0" fontId="0" fillId="11" borderId="32" xfId="0" applyFill="1" applyBorder="1" applyAlignment="1">
      <alignment horizontal="left" vertical="center" wrapText="1"/>
    </xf>
    <xf numFmtId="0" fontId="0" fillId="8" borderId="8" xfId="0" applyFill="1" applyBorder="1" applyAlignment="1">
      <alignment horizontal="center" vertical="center" wrapText="1"/>
    </xf>
    <xf numFmtId="0" fontId="0" fillId="8" borderId="31" xfId="0" applyFill="1" applyBorder="1" applyAlignment="1">
      <alignment horizontal="center" vertical="center" wrapText="1"/>
    </xf>
    <xf numFmtId="0" fontId="0" fillId="8" borderId="32" xfId="0" applyFill="1" applyBorder="1" applyAlignment="1">
      <alignment horizontal="left" vertical="center" wrapText="1"/>
    </xf>
    <xf numFmtId="0" fontId="0" fillId="12" borderId="8" xfId="0" applyFill="1" applyBorder="1" applyAlignment="1">
      <alignment horizontal="center" vertical="center" wrapText="1"/>
    </xf>
    <xf numFmtId="0" fontId="0" fillId="12" borderId="31" xfId="0" applyFill="1" applyBorder="1" applyAlignment="1">
      <alignment horizontal="center" vertical="center" wrapText="1"/>
    </xf>
    <xf numFmtId="0" fontId="0" fillId="12" borderId="32" xfId="0" applyFill="1" applyBorder="1" applyAlignment="1">
      <alignment horizontal="left" vertical="center" wrapText="1"/>
    </xf>
    <xf numFmtId="0" fontId="0" fillId="13" borderId="6" xfId="0" applyFill="1" applyBorder="1" applyAlignment="1">
      <alignment vertical="center" wrapText="1"/>
    </xf>
    <xf numFmtId="0" fontId="7" fillId="0" borderId="0" xfId="0" applyFont="1"/>
    <xf numFmtId="49" fontId="0" fillId="0" borderId="15" xfId="0" applyNumberFormat="1" applyBorder="1" applyAlignment="1">
      <alignment vertical="center" wrapText="1"/>
    </xf>
    <xf numFmtId="0" fontId="0" fillId="8" borderId="15" xfId="0" applyFill="1" applyBorder="1" applyAlignment="1">
      <alignment horizontal="left" vertical="center" wrapText="1"/>
    </xf>
    <xf numFmtId="49" fontId="0" fillId="0" borderId="19" xfId="0" applyNumberFormat="1" applyBorder="1" applyAlignment="1">
      <alignment vertical="center" wrapText="1"/>
    </xf>
    <xf numFmtId="0" fontId="0" fillId="8" borderId="19" xfId="0" applyFill="1" applyBorder="1" applyAlignment="1">
      <alignment horizontal="left" vertical="center" wrapText="1"/>
    </xf>
    <xf numFmtId="0" fontId="6" fillId="8" borderId="22" xfId="0" applyFont="1" applyFill="1" applyBorder="1" applyAlignment="1">
      <alignment horizontal="left" vertical="center" wrapText="1"/>
    </xf>
    <xf numFmtId="0" fontId="0" fillId="13" borderId="5" xfId="0" applyFill="1" applyBorder="1" applyAlignment="1">
      <alignment vertical="center"/>
    </xf>
    <xf numFmtId="0" fontId="3" fillId="0" borderId="0" xfId="0" applyFont="1"/>
    <xf numFmtId="49" fontId="6" fillId="11" borderId="21" xfId="0" applyNumberFormat="1" applyFont="1" applyFill="1" applyBorder="1" applyAlignment="1">
      <alignment horizontal="center" vertical="center" wrapText="1"/>
    </xf>
    <xf numFmtId="49" fontId="6" fillId="8" borderId="21" xfId="0" applyNumberFormat="1" applyFont="1" applyFill="1" applyBorder="1" applyAlignment="1">
      <alignment horizontal="center" vertical="center" wrapText="1"/>
    </xf>
    <xf numFmtId="49" fontId="0" fillId="0" borderId="34" xfId="0" applyNumberFormat="1" applyBorder="1" applyAlignment="1">
      <alignment horizontal="left" vertical="center" wrapText="1"/>
    </xf>
    <xf numFmtId="49" fontId="6" fillId="11" borderId="28" xfId="0" applyNumberFormat="1" applyFont="1" applyFill="1" applyBorder="1" applyAlignment="1">
      <alignment horizontal="center" vertical="center" wrapText="1"/>
    </xf>
    <xf numFmtId="49" fontId="0" fillId="0" borderId="0" xfId="0" applyNumberFormat="1" applyAlignment="1">
      <alignment horizontal="center" vertical="center" wrapText="1"/>
    </xf>
    <xf numFmtId="49" fontId="0" fillId="11" borderId="8" xfId="0" applyNumberFormat="1" applyFill="1" applyBorder="1" applyAlignment="1">
      <alignment horizontal="center" vertical="center" wrapText="1"/>
    </xf>
    <xf numFmtId="49" fontId="0" fillId="8" borderId="8" xfId="0" applyNumberFormat="1" applyFill="1" applyBorder="1" applyAlignment="1">
      <alignment horizontal="center" vertical="center" wrapText="1"/>
    </xf>
    <xf numFmtId="0" fontId="0" fillId="15" borderId="8" xfId="0" applyFill="1" applyBorder="1" applyAlignment="1">
      <alignment horizontal="center" vertical="center" wrapText="1"/>
    </xf>
    <xf numFmtId="0" fontId="0" fillId="15" borderId="31" xfId="0" applyFill="1" applyBorder="1" applyAlignment="1">
      <alignment horizontal="center" vertical="center" wrapText="1"/>
    </xf>
    <xf numFmtId="0" fontId="0" fillId="15" borderId="32" xfId="0" applyFill="1" applyBorder="1" applyAlignment="1">
      <alignment horizontal="left" vertical="center" wrapText="1"/>
    </xf>
    <xf numFmtId="9" fontId="6" fillId="0" borderId="0" xfId="1" applyFont="1" applyBorder="1" applyAlignment="1" applyProtection="1">
      <alignment vertical="center" wrapText="1"/>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8" fillId="0" borderId="0" xfId="0" applyFont="1" applyAlignment="1">
      <alignment horizontal="left" vertical="center"/>
    </xf>
    <xf numFmtId="0" fontId="10" fillId="16" borderId="36" xfId="0" applyFont="1" applyFill="1" applyBorder="1" applyAlignment="1">
      <alignment horizontal="left" vertical="center" wrapText="1"/>
    </xf>
    <xf numFmtId="0" fontId="10" fillId="16" borderId="3" xfId="0" applyFont="1" applyFill="1" applyBorder="1" applyAlignment="1">
      <alignment horizontal="left" vertical="center"/>
    </xf>
    <xf numFmtId="0" fontId="10" fillId="16" borderId="37" xfId="0" applyFont="1" applyFill="1" applyBorder="1" applyAlignment="1">
      <alignment horizontal="left" vertical="center"/>
    </xf>
    <xf numFmtId="0" fontId="1" fillId="11" borderId="26" xfId="0" applyFont="1" applyFill="1" applyBorder="1" applyAlignment="1">
      <alignment horizontal="left" vertical="center"/>
    </xf>
    <xf numFmtId="0" fontId="1" fillId="11" borderId="19" xfId="0" applyFont="1" applyFill="1" applyBorder="1" applyAlignment="1">
      <alignment horizontal="left" vertical="center"/>
    </xf>
    <xf numFmtId="0" fontId="1" fillId="11" borderId="27" xfId="0" applyFont="1" applyFill="1" applyBorder="1" applyAlignment="1">
      <alignment horizontal="left" vertical="center"/>
    </xf>
    <xf numFmtId="0" fontId="1" fillId="16" borderId="26" xfId="0" applyFont="1" applyFill="1" applyBorder="1" applyAlignment="1">
      <alignment horizontal="left" vertical="center"/>
    </xf>
    <xf numFmtId="0" fontId="1" fillId="16" borderId="19" xfId="0" applyFont="1" applyFill="1" applyBorder="1" applyAlignment="1">
      <alignment horizontal="left" vertical="center"/>
    </xf>
    <xf numFmtId="0" fontId="1" fillId="16" borderId="27" xfId="0" applyFont="1" applyFill="1" applyBorder="1" applyAlignment="1">
      <alignment horizontal="left" vertical="center"/>
    </xf>
    <xf numFmtId="0" fontId="0" fillId="11" borderId="19" xfId="0" applyFill="1" applyBorder="1" applyAlignment="1">
      <alignment horizontal="left" vertical="center"/>
    </xf>
    <xf numFmtId="0" fontId="10" fillId="11" borderId="5" xfId="0" applyFont="1" applyFill="1" applyBorder="1" applyAlignment="1">
      <alignment horizontal="left" vertical="center"/>
    </xf>
    <xf numFmtId="0" fontId="10" fillId="11" borderId="6" xfId="0" applyFont="1" applyFill="1" applyBorder="1" applyAlignment="1">
      <alignment horizontal="left" vertical="center"/>
    </xf>
    <xf numFmtId="10" fontId="10" fillId="11" borderId="6" xfId="0" applyNumberFormat="1" applyFont="1" applyFill="1" applyBorder="1" applyAlignment="1">
      <alignment horizontal="left" vertical="center"/>
    </xf>
    <xf numFmtId="0" fontId="1" fillId="11" borderId="14" xfId="0" applyFont="1" applyFill="1" applyBorder="1" applyAlignment="1">
      <alignment horizontal="left" vertical="center"/>
    </xf>
    <xf numFmtId="0" fontId="10" fillId="11" borderId="38" xfId="0" applyFont="1" applyFill="1" applyBorder="1" applyAlignment="1">
      <alignment horizontal="left" vertical="center"/>
    </xf>
    <xf numFmtId="0" fontId="10" fillId="11" borderId="39" xfId="0" applyFont="1" applyFill="1" applyBorder="1" applyAlignment="1">
      <alignment horizontal="left" vertical="center"/>
    </xf>
    <xf numFmtId="10" fontId="10" fillId="11" borderId="39" xfId="0" applyNumberFormat="1" applyFont="1" applyFill="1" applyBorder="1" applyAlignment="1">
      <alignment horizontal="left" vertical="center"/>
    </xf>
    <xf numFmtId="0" fontId="10" fillId="11" borderId="40" xfId="0" applyFont="1" applyFill="1" applyBorder="1" applyAlignment="1">
      <alignment horizontal="left" vertical="center"/>
    </xf>
    <xf numFmtId="0" fontId="1" fillId="16" borderId="24" xfId="0" applyFont="1" applyFill="1" applyBorder="1" applyAlignment="1">
      <alignment horizontal="left" vertical="center"/>
    </xf>
    <xf numFmtId="0" fontId="1" fillId="16" borderId="15" xfId="0" applyFont="1" applyFill="1" applyBorder="1" applyAlignment="1">
      <alignment horizontal="left"/>
    </xf>
    <xf numFmtId="1" fontId="1" fillId="16" borderId="15" xfId="0" applyNumberFormat="1" applyFont="1" applyFill="1" applyBorder="1" applyAlignment="1">
      <alignment horizontal="left"/>
    </xf>
    <xf numFmtId="0" fontId="1" fillId="16" borderId="25" xfId="0" applyFont="1" applyFill="1" applyBorder="1" applyAlignment="1">
      <alignment horizontal="left"/>
    </xf>
    <xf numFmtId="0" fontId="1" fillId="11" borderId="21" xfId="0" applyFont="1" applyFill="1" applyBorder="1" applyAlignment="1">
      <alignment horizontal="left" vertical="center"/>
    </xf>
    <xf numFmtId="0" fontId="1" fillId="11" borderId="22" xfId="0" applyFont="1" applyFill="1" applyBorder="1" applyAlignment="1">
      <alignment horizontal="left"/>
    </xf>
    <xf numFmtId="1" fontId="1" fillId="11" borderId="22" xfId="0" applyNumberFormat="1" applyFont="1" applyFill="1" applyBorder="1" applyAlignment="1">
      <alignment horizontal="left"/>
    </xf>
    <xf numFmtId="0" fontId="1" fillId="11" borderId="23" xfId="0" applyFont="1" applyFill="1" applyBorder="1" applyAlignment="1">
      <alignment horizontal="left"/>
    </xf>
    <xf numFmtId="0" fontId="10" fillId="17" borderId="36" xfId="0" applyFont="1" applyFill="1" applyBorder="1" applyAlignment="1">
      <alignment horizontal="left" vertical="center" wrapText="1"/>
    </xf>
    <xf numFmtId="0" fontId="10" fillId="17" borderId="3" xfId="0" applyFont="1" applyFill="1" applyBorder="1" applyAlignment="1">
      <alignment horizontal="left" vertical="center" wrapText="1"/>
    </xf>
    <xf numFmtId="0" fontId="10" fillId="17" borderId="34" xfId="0" applyFont="1" applyFill="1" applyBorder="1" applyAlignment="1">
      <alignment horizontal="left" vertical="center" wrapText="1"/>
    </xf>
    <xf numFmtId="0" fontId="10" fillId="17" borderId="35" xfId="0" applyFont="1" applyFill="1" applyBorder="1" applyAlignment="1">
      <alignment horizontal="left" vertical="center"/>
    </xf>
    <xf numFmtId="0" fontId="1" fillId="8" borderId="26" xfId="0" applyFont="1" applyFill="1" applyBorder="1" applyAlignment="1">
      <alignment horizontal="left" vertical="center" wrapText="1"/>
    </xf>
    <xf numFmtId="0" fontId="1" fillId="8" borderId="19" xfId="0" applyFont="1" applyFill="1" applyBorder="1" applyAlignment="1">
      <alignment horizontal="left" vertical="center" wrapText="1"/>
    </xf>
    <xf numFmtId="0" fontId="1" fillId="8" borderId="25" xfId="0" applyFont="1" applyFill="1" applyBorder="1" applyAlignment="1">
      <alignment horizontal="left" vertical="center"/>
    </xf>
    <xf numFmtId="0" fontId="1" fillId="17" borderId="26" xfId="0" applyFont="1" applyFill="1" applyBorder="1" applyAlignment="1">
      <alignment horizontal="left" vertical="center" wrapText="1"/>
    </xf>
    <xf numFmtId="0" fontId="1" fillId="17" borderId="19" xfId="0" applyFont="1" applyFill="1" applyBorder="1" applyAlignment="1">
      <alignment horizontal="left" vertical="center" wrapText="1"/>
    </xf>
    <xf numFmtId="0" fontId="1" fillId="17" borderId="27" xfId="0" applyFont="1" applyFill="1" applyBorder="1" applyAlignment="1">
      <alignment horizontal="left" vertical="center" wrapText="1"/>
    </xf>
    <xf numFmtId="0" fontId="1" fillId="8" borderId="27" xfId="0" applyFont="1" applyFill="1" applyBorder="1" applyAlignment="1">
      <alignment horizontal="left" vertical="center"/>
    </xf>
    <xf numFmtId="0" fontId="10" fillId="8" borderId="5" xfId="0" applyFont="1" applyFill="1" applyBorder="1" applyAlignment="1">
      <alignment horizontal="left" vertical="center" wrapText="1"/>
    </xf>
    <xf numFmtId="0" fontId="10" fillId="8" borderId="6" xfId="0" applyFont="1" applyFill="1" applyBorder="1" applyAlignment="1">
      <alignment horizontal="left" vertical="center" wrapText="1"/>
    </xf>
    <xf numFmtId="10" fontId="10" fillId="8" borderId="6" xfId="1" applyNumberFormat="1" applyFont="1" applyFill="1" applyBorder="1" applyAlignment="1" applyProtection="1">
      <alignment horizontal="left" vertical="center" wrapText="1"/>
    </xf>
    <xf numFmtId="0" fontId="10" fillId="8" borderId="14" xfId="0" applyFont="1" applyFill="1" applyBorder="1" applyAlignment="1">
      <alignment horizontal="left" vertical="center"/>
    </xf>
    <xf numFmtId="0" fontId="10" fillId="8" borderId="38" xfId="0" applyFont="1" applyFill="1" applyBorder="1" applyAlignment="1">
      <alignment horizontal="left" vertical="center" wrapText="1"/>
    </xf>
    <xf numFmtId="0" fontId="10" fillId="8" borderId="39" xfId="0" applyFont="1" applyFill="1" applyBorder="1" applyAlignment="1">
      <alignment horizontal="left" vertical="center" wrapText="1"/>
    </xf>
    <xf numFmtId="10" fontId="10" fillId="8" borderId="39" xfId="1" applyNumberFormat="1" applyFont="1" applyFill="1" applyBorder="1" applyAlignment="1" applyProtection="1">
      <alignment horizontal="left" vertical="center" wrapText="1"/>
    </xf>
    <xf numFmtId="0" fontId="10" fillId="8" borderId="40" xfId="0" applyFont="1" applyFill="1" applyBorder="1" applyAlignment="1">
      <alignment horizontal="left" vertical="center"/>
    </xf>
    <xf numFmtId="0" fontId="1" fillId="17" borderId="24" xfId="0" applyFont="1" applyFill="1" applyBorder="1" applyAlignment="1">
      <alignment horizontal="left" vertical="center" wrapText="1"/>
    </xf>
    <xf numFmtId="0" fontId="1" fillId="17" borderId="15" xfId="0" applyFont="1" applyFill="1" applyBorder="1" applyAlignment="1">
      <alignment horizontal="left"/>
    </xf>
    <xf numFmtId="1" fontId="1" fillId="17" borderId="15" xfId="0" applyNumberFormat="1" applyFont="1" applyFill="1" applyBorder="1" applyAlignment="1">
      <alignment horizontal="left" vertical="center" wrapText="1"/>
    </xf>
    <xf numFmtId="0" fontId="1" fillId="17" borderId="25" xfId="0" applyFont="1" applyFill="1" applyBorder="1" applyAlignment="1">
      <alignment horizontal="left"/>
    </xf>
    <xf numFmtId="0" fontId="1" fillId="8" borderId="19" xfId="0" applyFont="1" applyFill="1" applyBorder="1" applyAlignment="1">
      <alignment horizontal="left"/>
    </xf>
    <xf numFmtId="1" fontId="1" fillId="8" borderId="19" xfId="0" applyNumberFormat="1" applyFont="1" applyFill="1" applyBorder="1" applyAlignment="1">
      <alignment horizontal="left"/>
    </xf>
    <xf numFmtId="0" fontId="1" fillId="8" borderId="27" xfId="0" applyFont="1" applyFill="1" applyBorder="1" applyAlignment="1">
      <alignment horizontal="left"/>
    </xf>
    <xf numFmtId="0" fontId="1" fillId="17" borderId="21" xfId="0" applyFont="1" applyFill="1" applyBorder="1" applyAlignment="1">
      <alignment horizontal="left" vertical="center" wrapText="1"/>
    </xf>
    <xf numFmtId="0" fontId="1" fillId="17" borderId="22" xfId="0" applyFont="1" applyFill="1" applyBorder="1" applyAlignment="1">
      <alignment horizontal="left"/>
    </xf>
    <xf numFmtId="1" fontId="1" fillId="17" borderId="22" xfId="0" applyNumberFormat="1" applyFont="1" applyFill="1" applyBorder="1" applyAlignment="1">
      <alignment horizontal="left" vertical="center"/>
    </xf>
    <xf numFmtId="0" fontId="1" fillId="17" borderId="23" xfId="0" applyFont="1" applyFill="1" applyBorder="1" applyAlignment="1">
      <alignment horizontal="left"/>
    </xf>
    <xf numFmtId="0" fontId="10" fillId="18" borderId="36" xfId="0" applyFont="1" applyFill="1" applyBorder="1" applyAlignment="1">
      <alignment horizontal="left" vertical="center"/>
    </xf>
    <xf numFmtId="0" fontId="10" fillId="18" borderId="3" xfId="0" applyFont="1" applyFill="1" applyBorder="1" applyAlignment="1">
      <alignment horizontal="left" vertical="center"/>
    </xf>
    <xf numFmtId="0" fontId="10" fillId="18" borderId="37" xfId="0" applyFont="1" applyFill="1" applyBorder="1" applyAlignment="1">
      <alignment horizontal="left" vertical="center"/>
    </xf>
    <xf numFmtId="0" fontId="1" fillId="12" borderId="26" xfId="0" applyFont="1" applyFill="1" applyBorder="1" applyAlignment="1">
      <alignment horizontal="left" vertical="center"/>
    </xf>
    <xf numFmtId="0" fontId="1" fillId="12" borderId="19" xfId="0" applyFont="1" applyFill="1" applyBorder="1" applyAlignment="1">
      <alignment horizontal="left" vertical="center"/>
    </xf>
    <xf numFmtId="0" fontId="1" fillId="12" borderId="27" xfId="0" applyFont="1" applyFill="1" applyBorder="1" applyAlignment="1">
      <alignment horizontal="left" vertical="center" wrapText="1"/>
    </xf>
    <xf numFmtId="0" fontId="1" fillId="18" borderId="26" xfId="0" applyFont="1" applyFill="1" applyBorder="1" applyAlignment="1">
      <alignment horizontal="left" vertical="center"/>
    </xf>
    <xf numFmtId="0" fontId="1" fillId="18" borderId="19" xfId="0" applyFont="1" applyFill="1" applyBorder="1" applyAlignment="1">
      <alignment horizontal="left" vertical="center"/>
    </xf>
    <xf numFmtId="0" fontId="1" fillId="18" borderId="27" xfId="0" applyFont="1" applyFill="1" applyBorder="1" applyAlignment="1">
      <alignment horizontal="left" vertical="center"/>
    </xf>
    <xf numFmtId="0" fontId="1" fillId="12" borderId="27" xfId="0" applyFont="1" applyFill="1" applyBorder="1" applyAlignment="1">
      <alignment horizontal="left" vertical="center"/>
    </xf>
    <xf numFmtId="0" fontId="10" fillId="12" borderId="5" xfId="0" applyFont="1" applyFill="1" applyBorder="1" applyAlignment="1">
      <alignment horizontal="left" vertical="center"/>
    </xf>
    <xf numFmtId="0" fontId="10" fillId="12" borderId="6" xfId="0" applyFont="1" applyFill="1" applyBorder="1" applyAlignment="1">
      <alignment horizontal="left" vertical="center"/>
    </xf>
    <xf numFmtId="10" fontId="10" fillId="12" borderId="6" xfId="1" applyNumberFormat="1" applyFont="1" applyFill="1" applyBorder="1" applyAlignment="1" applyProtection="1">
      <alignment horizontal="left" vertical="center"/>
    </xf>
    <xf numFmtId="0" fontId="1" fillId="12" borderId="14" xfId="0" applyFont="1" applyFill="1" applyBorder="1" applyAlignment="1">
      <alignment horizontal="left" vertical="center"/>
    </xf>
    <xf numFmtId="0" fontId="10" fillId="12" borderId="38" xfId="0" applyFont="1" applyFill="1" applyBorder="1" applyAlignment="1">
      <alignment horizontal="left" vertical="center"/>
    </xf>
    <xf numFmtId="0" fontId="10" fillId="12" borderId="39" xfId="0" applyFont="1" applyFill="1" applyBorder="1" applyAlignment="1">
      <alignment horizontal="left" vertical="center"/>
    </xf>
    <xf numFmtId="10" fontId="10" fillId="12" borderId="39" xfId="1" applyNumberFormat="1" applyFont="1" applyFill="1" applyBorder="1" applyAlignment="1" applyProtection="1">
      <alignment horizontal="left" vertical="center"/>
    </xf>
    <xf numFmtId="0" fontId="10" fillId="12" borderId="40" xfId="0" applyFont="1" applyFill="1" applyBorder="1" applyAlignment="1">
      <alignment horizontal="left" vertical="center"/>
    </xf>
    <xf numFmtId="0" fontId="1" fillId="18" borderId="24" xfId="0" applyFont="1" applyFill="1" applyBorder="1" applyAlignment="1">
      <alignment horizontal="left" vertical="center"/>
    </xf>
    <xf numFmtId="0" fontId="1" fillId="18" borderId="15" xfId="0" applyFont="1" applyFill="1" applyBorder="1" applyAlignment="1">
      <alignment horizontal="left"/>
    </xf>
    <xf numFmtId="1" fontId="1" fillId="18" borderId="15" xfId="0" applyNumberFormat="1" applyFont="1" applyFill="1" applyBorder="1" applyAlignment="1">
      <alignment horizontal="left"/>
    </xf>
    <xf numFmtId="0" fontId="1" fillId="18" borderId="25" xfId="0" applyFont="1" applyFill="1" applyBorder="1" applyAlignment="1">
      <alignment horizontal="left"/>
    </xf>
    <xf numFmtId="0" fontId="1" fillId="12" borderId="19" xfId="0" applyFont="1" applyFill="1" applyBorder="1" applyAlignment="1">
      <alignment horizontal="left"/>
    </xf>
    <xf numFmtId="1" fontId="1" fillId="12" borderId="19" xfId="0" applyNumberFormat="1" applyFont="1" applyFill="1" applyBorder="1" applyAlignment="1">
      <alignment horizontal="left"/>
    </xf>
    <xf numFmtId="0" fontId="1" fillId="12" borderId="27" xfId="0" applyFont="1" applyFill="1" applyBorder="1" applyAlignment="1">
      <alignment horizontal="left"/>
    </xf>
    <xf numFmtId="0" fontId="1" fillId="18" borderId="21" xfId="0" applyFont="1" applyFill="1" applyBorder="1" applyAlignment="1">
      <alignment horizontal="left" vertical="center"/>
    </xf>
    <xf numFmtId="0" fontId="1" fillId="18" borderId="22" xfId="0" applyFont="1" applyFill="1" applyBorder="1" applyAlignment="1">
      <alignment horizontal="left"/>
    </xf>
    <xf numFmtId="1" fontId="1" fillId="18" borderId="22" xfId="0" applyNumberFormat="1" applyFont="1" applyFill="1" applyBorder="1" applyAlignment="1">
      <alignment horizontal="left" vertical="center"/>
    </xf>
    <xf numFmtId="0" fontId="1" fillId="18" borderId="23" xfId="0" applyFont="1" applyFill="1" applyBorder="1" applyAlignment="1">
      <alignment horizontal="left"/>
    </xf>
    <xf numFmtId="0" fontId="1" fillId="16" borderId="27" xfId="0" applyFont="1" applyFill="1" applyBorder="1" applyAlignment="1">
      <alignment horizontal="left" vertical="center" wrapText="1"/>
    </xf>
    <xf numFmtId="0" fontId="1" fillId="11" borderId="27" xfId="0" applyFont="1" applyFill="1" applyBorder="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49" fontId="3" fillId="0" borderId="5" xfId="0" applyNumberFormat="1" applyFont="1" applyBorder="1" applyAlignment="1">
      <alignment horizontal="left" vertical="center" wrapText="1"/>
    </xf>
    <xf numFmtId="49" fontId="3" fillId="0" borderId="6" xfId="0" applyNumberFormat="1" applyFont="1" applyBorder="1" applyAlignment="1">
      <alignment horizontal="left" vertical="center" wrapText="1"/>
    </xf>
    <xf numFmtId="0" fontId="3" fillId="11" borderId="7" xfId="0" applyFont="1" applyFill="1" applyBorder="1" applyAlignment="1">
      <alignment horizontal="center" vertical="center" wrapText="1"/>
    </xf>
    <xf numFmtId="0" fontId="3" fillId="8" borderId="8" xfId="0" applyFont="1" applyFill="1" applyBorder="1" applyAlignment="1">
      <alignment horizontal="center" vertical="center" wrapText="1"/>
    </xf>
    <xf numFmtId="0" fontId="3" fillId="12" borderId="9" xfId="0" applyFont="1" applyFill="1" applyBorder="1" applyAlignment="1">
      <alignment horizontal="center" vertical="center" wrapText="1"/>
    </xf>
    <xf numFmtId="0" fontId="0" fillId="0" borderId="0" xfId="0" applyAlignment="1">
      <alignment horizontal="center" vertical="center"/>
    </xf>
    <xf numFmtId="0" fontId="5" fillId="13" borderId="6" xfId="0" applyFont="1" applyFill="1" applyBorder="1" applyAlignment="1">
      <alignment horizontal="left" vertical="center" wrapText="1"/>
    </xf>
    <xf numFmtId="0" fontId="0" fillId="13" borderId="5" xfId="0" applyFill="1" applyBorder="1" applyAlignment="1">
      <alignment horizontal="center" vertical="center"/>
    </xf>
    <xf numFmtId="49" fontId="6" fillId="0" borderId="20" xfId="0" applyNumberFormat="1" applyFont="1" applyBorder="1" applyAlignment="1">
      <alignment horizontal="right" vertical="center" wrapText="1"/>
    </xf>
    <xf numFmtId="0" fontId="5" fillId="13" borderId="6" xfId="0" applyFont="1" applyFill="1" applyBorder="1" applyAlignment="1">
      <alignment horizontal="left" vertical="center"/>
    </xf>
    <xf numFmtId="49" fontId="6" fillId="0" borderId="13" xfId="0" applyNumberFormat="1" applyFont="1" applyBorder="1" applyAlignment="1">
      <alignment horizontal="right" vertical="center" wrapText="1"/>
    </xf>
    <xf numFmtId="49" fontId="6" fillId="0" borderId="33" xfId="0" applyNumberFormat="1" applyFont="1" applyBorder="1" applyAlignment="1">
      <alignment horizontal="right" vertical="center" wrapText="1"/>
    </xf>
    <xf numFmtId="0" fontId="5" fillId="14" borderId="35" xfId="0" applyFont="1" applyFill="1" applyBorder="1" applyAlignment="1">
      <alignment horizontal="left" vertical="center" wrapText="1"/>
    </xf>
    <xf numFmtId="0" fontId="0" fillId="0" borderId="8" xfId="0" applyBorder="1" applyAlignment="1">
      <alignment horizontal="right" vertical="center" wrapText="1"/>
    </xf>
    <xf numFmtId="0" fontId="6" fillId="0" borderId="21" xfId="0" applyFont="1" applyBorder="1" applyAlignment="1">
      <alignment horizontal="right" vertical="center" wrapText="1"/>
    </xf>
    <xf numFmtId="9" fontId="6" fillId="11" borderId="33" xfId="1" applyFont="1" applyFill="1" applyBorder="1" applyAlignment="1" applyProtection="1">
      <alignment horizontal="center" vertical="center" wrapText="1"/>
    </xf>
    <xf numFmtId="9" fontId="6" fillId="8" borderId="33" xfId="1" applyFont="1" applyFill="1" applyBorder="1" applyAlignment="1" applyProtection="1">
      <alignment horizontal="center" vertical="center" wrapText="1"/>
    </xf>
    <xf numFmtId="9" fontId="6" fillId="15" borderId="33" xfId="1" applyFont="1" applyFill="1" applyBorder="1" applyAlignment="1" applyProtection="1">
      <alignment horizontal="center" vertical="center" wrapText="1"/>
    </xf>
    <xf numFmtId="0" fontId="8" fillId="0" borderId="0" xfId="0" applyFont="1" applyAlignment="1">
      <alignment horizontal="center" vertical="center"/>
    </xf>
    <xf numFmtId="0" fontId="9" fillId="16" borderId="35" xfId="0" applyFont="1" applyFill="1" applyBorder="1" applyAlignment="1">
      <alignment horizontal="center"/>
    </xf>
    <xf numFmtId="0" fontId="10" fillId="11" borderId="6" xfId="0" applyFont="1" applyFill="1" applyBorder="1" applyAlignment="1">
      <alignment horizontal="left" vertical="center"/>
    </xf>
    <xf numFmtId="2" fontId="9" fillId="17" borderId="41" xfId="0" applyNumberFormat="1" applyFont="1" applyFill="1" applyBorder="1" applyAlignment="1">
      <alignment horizontal="center" vertical="center" wrapText="1"/>
    </xf>
    <xf numFmtId="0" fontId="9" fillId="18" borderId="41" xfId="0" applyFont="1" applyFill="1" applyBorder="1" applyAlignment="1">
      <alignment horizontal="center"/>
    </xf>
  </cellXfs>
  <cellStyles count="6">
    <cellStyle name="Excel Built-in 40% - Accent1" xfId="3" xr:uid="{00000000-0005-0000-0000-000007000000}"/>
    <cellStyle name="Excel Built-in 40% - Accent2" xfId="4" xr:uid="{00000000-0005-0000-0000-000008000000}"/>
    <cellStyle name="Excel Built-in 40% - Accent3" xfId="5" xr:uid="{00000000-0005-0000-0000-000009000000}"/>
    <cellStyle name="Excel Built-in Output" xfId="2" xr:uid="{00000000-0005-0000-0000-000006000000}"/>
    <cellStyle name="Normal" xfId="0" builtinId="0"/>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E7E6E6"/>
      <rgbColor rgb="FFFF00FF"/>
      <rgbColor rgb="FF00FFFF"/>
      <rgbColor rgb="FF800000"/>
      <rgbColor rgb="FF008000"/>
      <rgbColor rgb="FF000080"/>
      <rgbColor rgb="FF808000"/>
      <rgbColor rgb="FF800080"/>
      <rgbColor rgb="FF008080"/>
      <rgbColor rgb="FFC9C9C9"/>
      <rgbColor rgb="FF808080"/>
      <rgbColor rgb="FFDAE3F3"/>
      <rgbColor rgb="FF993366"/>
      <rgbColor rgb="FFFFF2CC"/>
      <rgbColor rgb="FFDEEBF7"/>
      <rgbColor rgb="FF660066"/>
      <rgbColor rgb="FFF2F2F2"/>
      <rgbColor rgb="FF0066CC"/>
      <rgbColor rgb="FFBDD7EE"/>
      <rgbColor rgb="FF000080"/>
      <rgbColor rgb="FFFF00FF"/>
      <rgbColor rgb="FFEDEDED"/>
      <rgbColor rgb="FF00FFFF"/>
      <rgbColor rgb="FF800080"/>
      <rgbColor rgb="FF800000"/>
      <rgbColor rgb="FF008080"/>
      <rgbColor rgb="FF0000FF"/>
      <rgbColor rgb="FF00CCFF"/>
      <rgbColor rgb="FFE2EFDA"/>
      <rgbColor rgb="FFE2F0D9"/>
      <rgbColor rgb="FFFFE699"/>
      <rgbColor rgb="FFB4C7E7"/>
      <rgbColor rgb="FFDBDBDB"/>
      <rgbColor rgb="FFB4C6E7"/>
      <rgbColor rgb="FFF8CBAD"/>
      <rgbColor rgb="FF3366FF"/>
      <rgbColor rgb="FF33CCCC"/>
      <rgbColor rgb="FF99CC00"/>
      <rgbColor rgb="FFFFC000"/>
      <rgbColor rgb="FFFF9900"/>
      <rgbColor rgb="FFFF6600"/>
      <rgbColor rgb="FF666699"/>
      <rgbColor rgb="FFC5E0B4"/>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G7"/>
  <sheetViews>
    <sheetView zoomScale="120" zoomScaleNormal="120" workbookViewId="0">
      <selection activeCell="D4" sqref="D4"/>
    </sheetView>
  </sheetViews>
  <sheetFormatPr defaultColWidth="9.140625" defaultRowHeight="14.45"/>
  <cols>
    <col min="2" max="2" width="15" customWidth="1"/>
    <col min="3" max="3" width="16" customWidth="1"/>
    <col min="4" max="4" width="14.140625" customWidth="1"/>
    <col min="5" max="5" width="16.140625" customWidth="1"/>
    <col min="6" max="6" width="9.28515625" customWidth="1"/>
    <col min="7" max="7" width="15.7109375" customWidth="1"/>
  </cols>
  <sheetData>
    <row r="3" spans="1:7" ht="28.9">
      <c r="A3" s="2"/>
      <c r="B3" s="4" t="s">
        <v>0</v>
      </c>
      <c r="C3" s="4" t="s">
        <v>1</v>
      </c>
      <c r="D3" s="4" t="s">
        <v>2</v>
      </c>
      <c r="E3" s="5" t="s">
        <v>3</v>
      </c>
      <c r="F3" s="6" t="s">
        <v>4</v>
      </c>
      <c r="G3" s="7" t="s">
        <v>5</v>
      </c>
    </row>
    <row r="4" spans="1:7">
      <c r="A4" s="8" t="s">
        <v>6</v>
      </c>
      <c r="B4" s="9">
        <f>(Fonctionnalités!E14)</f>
        <v>0.69499999999999995</v>
      </c>
      <c r="C4" s="9">
        <f>'Assurance Qualité'!C59</f>
        <v>0.7034999999999999</v>
      </c>
      <c r="D4" s="9">
        <f>B4*0.6+C4*0.4 - 0.1*E4</f>
        <v>0.69839999999999991</v>
      </c>
      <c r="E4" s="10"/>
      <c r="F4" s="11">
        <v>20</v>
      </c>
      <c r="G4" s="12">
        <f>D4*F4</f>
        <v>13.967999999999998</v>
      </c>
    </row>
    <row r="5" spans="1:7">
      <c r="A5" s="13" t="s">
        <v>7</v>
      </c>
      <c r="B5" s="14">
        <f>(Fonctionnalités!E26)</f>
        <v>0</v>
      </c>
      <c r="C5" s="14">
        <f>'Assurance Qualité'!F59</f>
        <v>0</v>
      </c>
      <c r="D5" s="14">
        <f>B5*0.6+C5*0.4 - 0.1*E5</f>
        <v>0</v>
      </c>
      <c r="E5" s="15"/>
      <c r="F5" s="16">
        <v>25</v>
      </c>
      <c r="G5" s="17">
        <f>D5*F5</f>
        <v>0</v>
      </c>
    </row>
    <row r="6" spans="1:7">
      <c r="A6" s="18" t="s">
        <v>8</v>
      </c>
      <c r="B6" s="19">
        <f>(Fonctionnalités!E39)</f>
        <v>0</v>
      </c>
      <c r="C6" s="19">
        <f>'Assurance Qualité'!I59</f>
        <v>0</v>
      </c>
      <c r="D6" s="19">
        <f>B6*0.6+C6*0.4 - 0.1*E6</f>
        <v>0</v>
      </c>
      <c r="E6" s="20"/>
      <c r="F6" s="21">
        <v>25</v>
      </c>
      <c r="G6" s="22">
        <f>D6*F6</f>
        <v>0</v>
      </c>
    </row>
    <row r="7" spans="1:7">
      <c r="A7" s="23" t="s">
        <v>9</v>
      </c>
      <c r="B7" s="23"/>
      <c r="C7" s="23"/>
      <c r="D7" s="24">
        <v>0</v>
      </c>
      <c r="E7" s="25"/>
      <c r="F7" s="23">
        <v>5</v>
      </c>
      <c r="G7" s="26">
        <f>D7*F7</f>
        <v>0</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Q59"/>
  <sheetViews>
    <sheetView tabSelected="1" topLeftCell="A48" zoomScale="55" zoomScaleNormal="55" workbookViewId="0">
      <selection activeCell="E54" sqref="E54"/>
    </sheetView>
  </sheetViews>
  <sheetFormatPr defaultColWidth="9.140625" defaultRowHeight="14.45"/>
  <cols>
    <col min="1" max="1" width="22.7109375" style="27" customWidth="1"/>
    <col min="2" max="2" width="77.5703125" style="28" customWidth="1"/>
    <col min="3" max="4" width="10.7109375" style="27" customWidth="1"/>
    <col min="5" max="5" width="34.140625" style="28" customWidth="1"/>
    <col min="6" max="7" width="10.7109375" customWidth="1"/>
    <col min="8" max="8" width="20.7109375" style="28" customWidth="1"/>
    <col min="9" max="10" width="10.7109375" customWidth="1"/>
    <col min="11" max="11" width="42.42578125" style="28" customWidth="1"/>
    <col min="12" max="13" width="12.7109375" customWidth="1"/>
    <col min="14" max="16" width="15.7109375" customWidth="1"/>
  </cols>
  <sheetData>
    <row r="2" spans="1:17" ht="18" customHeight="1">
      <c r="A2" s="217" t="s">
        <v>10</v>
      </c>
      <c r="B2" s="217"/>
      <c r="C2" s="217"/>
      <c r="D2" s="217"/>
      <c r="E2" s="217"/>
      <c r="F2" s="217"/>
      <c r="G2" s="217"/>
      <c r="H2" s="217"/>
      <c r="I2" s="217"/>
      <c r="J2" s="217"/>
      <c r="K2" s="217"/>
      <c r="L2" s="29"/>
      <c r="M2" s="29"/>
    </row>
    <row r="4" spans="1:17" ht="18" customHeight="1">
      <c r="A4" s="218" t="s">
        <v>11</v>
      </c>
      <c r="B4" s="218"/>
      <c r="C4" s="218"/>
      <c r="D4" s="218"/>
      <c r="E4" s="218"/>
      <c r="F4" s="218"/>
      <c r="G4" s="218"/>
      <c r="H4" s="218"/>
      <c r="I4" s="218"/>
      <c r="J4" s="218"/>
      <c r="K4" s="218"/>
      <c r="L4" s="30"/>
      <c r="M4" s="30"/>
    </row>
    <row r="5" spans="1:17" ht="18.399999999999999">
      <c r="A5" s="31"/>
      <c r="B5" s="3"/>
      <c r="C5" s="32"/>
      <c r="D5" s="32"/>
      <c r="E5" s="3"/>
      <c r="F5" s="32"/>
      <c r="G5" s="32"/>
      <c r="H5" s="3"/>
      <c r="I5" s="32"/>
      <c r="J5" s="32"/>
      <c r="K5" s="3"/>
      <c r="L5" s="32"/>
      <c r="M5" s="32"/>
    </row>
    <row r="6" spans="1:17" ht="18" customHeight="1">
      <c r="A6" s="219" t="s">
        <v>12</v>
      </c>
      <c r="B6" s="220" t="s">
        <v>13</v>
      </c>
      <c r="C6" s="221" t="s">
        <v>6</v>
      </c>
      <c r="D6" s="221"/>
      <c r="E6" s="221"/>
      <c r="F6" s="222" t="s">
        <v>7</v>
      </c>
      <c r="G6" s="222"/>
      <c r="H6" s="222"/>
      <c r="I6" s="223" t="s">
        <v>8</v>
      </c>
      <c r="J6" s="223"/>
      <c r="K6" s="223"/>
      <c r="L6" s="33"/>
      <c r="M6" s="33"/>
      <c r="N6" s="224"/>
      <c r="O6" s="224"/>
      <c r="P6" s="224"/>
    </row>
    <row r="7" spans="1:17" ht="18.399999999999999">
      <c r="A7" s="219"/>
      <c r="B7" s="220"/>
      <c r="C7" s="34" t="s">
        <v>14</v>
      </c>
      <c r="D7" s="35" t="s">
        <v>4</v>
      </c>
      <c r="E7" s="36" t="s">
        <v>15</v>
      </c>
      <c r="F7" s="37" t="s">
        <v>14</v>
      </c>
      <c r="G7" s="38" t="s">
        <v>4</v>
      </c>
      <c r="H7" s="39" t="s">
        <v>15</v>
      </c>
      <c r="I7" s="40" t="s">
        <v>14</v>
      </c>
      <c r="J7" s="41" t="s">
        <v>4</v>
      </c>
      <c r="K7" s="42" t="s">
        <v>15</v>
      </c>
      <c r="L7" s="33"/>
      <c r="M7" s="33"/>
      <c r="N7" s="2"/>
      <c r="O7" s="2"/>
      <c r="P7" s="2"/>
      <c r="Q7" s="2"/>
    </row>
    <row r="8" spans="1:17" ht="18.75" customHeight="1">
      <c r="A8" s="225" t="s">
        <v>16</v>
      </c>
      <c r="B8" s="225"/>
      <c r="C8" s="226" t="s">
        <v>17</v>
      </c>
      <c r="D8" s="226"/>
      <c r="E8" s="43" t="s">
        <v>18</v>
      </c>
      <c r="F8" s="226" t="s">
        <v>17</v>
      </c>
      <c r="G8" s="226"/>
      <c r="H8" s="43"/>
      <c r="I8" s="226" t="s">
        <v>17</v>
      </c>
      <c r="J8" s="226"/>
      <c r="K8" s="43"/>
      <c r="L8" s="33"/>
      <c r="M8" s="33"/>
      <c r="N8" s="2"/>
      <c r="O8" s="2"/>
      <c r="P8" s="2"/>
      <c r="Q8" s="2"/>
    </row>
    <row r="9" spans="1:17" ht="144">
      <c r="A9" s="44" t="s">
        <v>19</v>
      </c>
      <c r="B9" s="44" t="s">
        <v>20</v>
      </c>
      <c r="C9" s="45">
        <v>0.25</v>
      </c>
      <c r="D9" s="46">
        <v>6</v>
      </c>
      <c r="E9" s="47" t="s">
        <v>21</v>
      </c>
      <c r="F9" s="48">
        <v>0</v>
      </c>
      <c r="G9" s="49">
        <v>6</v>
      </c>
      <c r="H9" s="50"/>
      <c r="I9" s="51">
        <v>0</v>
      </c>
      <c r="J9" s="52">
        <v>6</v>
      </c>
      <c r="K9" s="53"/>
      <c r="L9" s="33"/>
      <c r="M9" s="33"/>
      <c r="N9" s="2"/>
      <c r="O9" s="2"/>
      <c r="P9" s="2"/>
      <c r="Q9" s="2"/>
    </row>
    <row r="10" spans="1:17" ht="43.15">
      <c r="A10" s="54" t="s">
        <v>22</v>
      </c>
      <c r="B10" s="54" t="s">
        <v>23</v>
      </c>
      <c r="C10" s="45">
        <v>0.75</v>
      </c>
      <c r="D10" s="46">
        <v>2</v>
      </c>
      <c r="E10" s="47" t="s">
        <v>24</v>
      </c>
      <c r="F10" s="48">
        <v>0</v>
      </c>
      <c r="G10" s="49">
        <v>2</v>
      </c>
      <c r="H10" s="50"/>
      <c r="I10" s="51">
        <v>0</v>
      </c>
      <c r="J10" s="52">
        <v>2</v>
      </c>
      <c r="K10" s="53"/>
      <c r="L10" s="33"/>
      <c r="M10" s="33"/>
      <c r="N10" s="2"/>
      <c r="O10" s="2"/>
      <c r="P10" s="2"/>
      <c r="Q10" s="2"/>
    </row>
    <row r="11" spans="1:17" s="65" customFormat="1" ht="15.75" customHeight="1">
      <c r="A11" s="227" t="s">
        <v>25</v>
      </c>
      <c r="B11" s="227"/>
      <c r="C11" s="55">
        <f>SUMPRODUCT(C6:C10,D6:D10)</f>
        <v>3</v>
      </c>
      <c r="D11" s="56">
        <f>SUM(D6:D10)</f>
        <v>8</v>
      </c>
      <c r="E11" s="57"/>
      <c r="F11" s="58">
        <f>SUMPRODUCT(F6:F10,G6:G10)</f>
        <v>0</v>
      </c>
      <c r="G11" s="59">
        <f>SUM(G6:G10)</f>
        <v>8</v>
      </c>
      <c r="H11" s="60"/>
      <c r="I11" s="61">
        <f>SUMPRODUCT(I6:I10,J6:J10)</f>
        <v>0</v>
      </c>
      <c r="J11" s="62">
        <f>SUM(J6:J10)</f>
        <v>8</v>
      </c>
      <c r="K11" s="63"/>
      <c r="L11" s="64"/>
      <c r="M11" s="64"/>
    </row>
    <row r="12" spans="1:17" s="66" customFormat="1" ht="18" customHeight="1">
      <c r="A12" s="225" t="s">
        <v>26</v>
      </c>
      <c r="B12" s="225"/>
      <c r="C12" s="226" t="s">
        <v>17</v>
      </c>
      <c r="D12" s="226"/>
      <c r="E12" s="43" t="s">
        <v>18</v>
      </c>
      <c r="F12" s="226" t="s">
        <v>17</v>
      </c>
      <c r="G12" s="226"/>
      <c r="H12" s="43"/>
      <c r="I12" s="226" t="s">
        <v>17</v>
      </c>
      <c r="J12" s="226"/>
      <c r="K12" s="43"/>
      <c r="L12" s="30"/>
      <c r="M12" s="30"/>
    </row>
    <row r="13" spans="1:17" ht="28.9">
      <c r="A13" s="44" t="s">
        <v>27</v>
      </c>
      <c r="B13" s="44" t="s">
        <v>28</v>
      </c>
      <c r="C13" s="67">
        <v>0.8</v>
      </c>
      <c r="D13" s="68">
        <v>3</v>
      </c>
      <c r="E13" s="69" t="s">
        <v>29</v>
      </c>
      <c r="F13" s="70">
        <v>0</v>
      </c>
      <c r="G13" s="71">
        <f>D13</f>
        <v>3</v>
      </c>
      <c r="H13" s="72"/>
      <c r="I13" s="73">
        <v>0</v>
      </c>
      <c r="J13" s="74">
        <f>G13</f>
        <v>3</v>
      </c>
      <c r="K13" s="75"/>
      <c r="L13" s="76"/>
      <c r="M13" s="76"/>
    </row>
    <row r="14" spans="1:17" ht="57.6">
      <c r="A14" s="54" t="s">
        <v>30</v>
      </c>
      <c r="B14" s="54" t="s">
        <v>31</v>
      </c>
      <c r="C14" s="77">
        <v>0.4</v>
      </c>
      <c r="D14" s="78">
        <v>2</v>
      </c>
      <c r="E14" s="79" t="s">
        <v>32</v>
      </c>
      <c r="F14" s="80">
        <v>0</v>
      </c>
      <c r="G14" s="71">
        <f>D14</f>
        <v>2</v>
      </c>
      <c r="H14" s="81"/>
      <c r="I14" s="82">
        <v>0</v>
      </c>
      <c r="J14" s="74">
        <f>G14</f>
        <v>2</v>
      </c>
      <c r="K14" s="83"/>
      <c r="L14" s="76"/>
      <c r="M14" s="76"/>
    </row>
    <row r="15" spans="1:17" ht="230.45">
      <c r="A15" s="54" t="s">
        <v>33</v>
      </c>
      <c r="B15" s="54" t="s">
        <v>34</v>
      </c>
      <c r="C15" s="77">
        <v>0</v>
      </c>
      <c r="D15" s="78">
        <v>2</v>
      </c>
      <c r="E15" s="79" t="s">
        <v>35</v>
      </c>
      <c r="F15" s="80">
        <v>0</v>
      </c>
      <c r="G15" s="71">
        <f>D15</f>
        <v>2</v>
      </c>
      <c r="H15" s="81"/>
      <c r="I15" s="82">
        <v>0</v>
      </c>
      <c r="J15" s="74">
        <f>G15</f>
        <v>2</v>
      </c>
      <c r="K15" s="83"/>
      <c r="L15" s="76"/>
      <c r="M15" s="76"/>
    </row>
    <row r="16" spans="1:17" ht="28.9">
      <c r="A16" s="54" t="s">
        <v>36</v>
      </c>
      <c r="B16" s="54" t="s">
        <v>37</v>
      </c>
      <c r="C16" s="77">
        <v>0.75</v>
      </c>
      <c r="D16" s="78">
        <v>4</v>
      </c>
      <c r="E16" s="79" t="s">
        <v>38</v>
      </c>
      <c r="F16" s="80">
        <v>0</v>
      </c>
      <c r="G16" s="71">
        <f>D16</f>
        <v>4</v>
      </c>
      <c r="H16" s="81"/>
      <c r="I16" s="82">
        <v>0</v>
      </c>
      <c r="J16" s="74">
        <f>G16</f>
        <v>4</v>
      </c>
      <c r="K16" s="83"/>
      <c r="L16" s="76"/>
      <c r="M16" s="76"/>
    </row>
    <row r="17" spans="1:13" ht="28.9">
      <c r="A17" s="54" t="s">
        <v>39</v>
      </c>
      <c r="B17" s="54" t="s">
        <v>40</v>
      </c>
      <c r="C17" s="77">
        <v>0.75</v>
      </c>
      <c r="D17" s="78">
        <v>4</v>
      </c>
      <c r="E17" s="79" t="s">
        <v>41</v>
      </c>
      <c r="F17" s="80">
        <v>0</v>
      </c>
      <c r="G17" s="71">
        <f>D17</f>
        <v>4</v>
      </c>
      <c r="H17" s="81"/>
      <c r="I17" s="82">
        <v>0</v>
      </c>
      <c r="J17" s="74">
        <f>G17</f>
        <v>4</v>
      </c>
      <c r="K17" s="83"/>
      <c r="L17" s="76"/>
      <c r="M17" s="76"/>
    </row>
    <row r="18" spans="1:13" s="65" customFormat="1" ht="15.75" customHeight="1">
      <c r="A18" s="227" t="s">
        <v>25</v>
      </c>
      <c r="B18" s="227"/>
      <c r="C18" s="55">
        <f>SUMPRODUCT(C13:C17,D13:D17)</f>
        <v>9.1999999999999993</v>
      </c>
      <c r="D18" s="56">
        <f>SUM(D13:D17)</f>
        <v>15</v>
      </c>
      <c r="E18" s="57"/>
      <c r="F18" s="58">
        <f>SUMPRODUCT(F13:F17,G13:G17)</f>
        <v>0</v>
      </c>
      <c r="G18" s="59">
        <f>SUM(G13:G17)</f>
        <v>15</v>
      </c>
      <c r="H18" s="60"/>
      <c r="I18" s="61">
        <f>SUMPRODUCT(I13:I17,J13:J17)</f>
        <v>0</v>
      </c>
      <c r="J18" s="62">
        <f>SUM(J13:J17)</f>
        <v>15</v>
      </c>
      <c r="K18" s="63"/>
      <c r="L18" s="64"/>
      <c r="M18" s="64"/>
    </row>
    <row r="19" spans="1:13" s="66" customFormat="1" ht="18" customHeight="1">
      <c r="A19" s="228" t="s">
        <v>42</v>
      </c>
      <c r="B19" s="228"/>
      <c r="C19" s="226" t="s">
        <v>17</v>
      </c>
      <c r="D19" s="226"/>
      <c r="E19" s="43" t="s">
        <v>18</v>
      </c>
      <c r="F19" s="226" t="s">
        <v>17</v>
      </c>
      <c r="G19" s="226"/>
      <c r="H19" s="43"/>
      <c r="I19" s="226" t="s">
        <v>17</v>
      </c>
      <c r="J19" s="226"/>
      <c r="K19" s="43"/>
      <c r="L19" s="30"/>
      <c r="M19" s="30"/>
    </row>
    <row r="20" spans="1:13" ht="43.15">
      <c r="A20" s="54" t="s">
        <v>43</v>
      </c>
      <c r="B20" s="54" t="s">
        <v>44</v>
      </c>
      <c r="C20" s="77">
        <v>0.75</v>
      </c>
      <c r="D20" s="78">
        <v>3</v>
      </c>
      <c r="E20" s="79" t="s">
        <v>45</v>
      </c>
      <c r="F20" s="80">
        <v>0</v>
      </c>
      <c r="G20" s="84">
        <v>3</v>
      </c>
      <c r="H20" s="81"/>
      <c r="I20" s="82">
        <v>0</v>
      </c>
      <c r="J20" s="85">
        <v>3</v>
      </c>
      <c r="K20" s="83"/>
      <c r="L20" s="76"/>
      <c r="M20" s="76"/>
    </row>
    <row r="21" spans="1:13" ht="28.9">
      <c r="A21" s="54" t="s">
        <v>46</v>
      </c>
      <c r="B21" s="54" t="s">
        <v>47</v>
      </c>
      <c r="C21" s="77">
        <v>1</v>
      </c>
      <c r="D21" s="78">
        <v>3</v>
      </c>
      <c r="E21" s="79"/>
      <c r="F21" s="80">
        <v>0</v>
      </c>
      <c r="G21" s="84">
        <v>3</v>
      </c>
      <c r="H21" s="81"/>
      <c r="I21" s="82">
        <v>0</v>
      </c>
      <c r="J21" s="85">
        <v>3</v>
      </c>
      <c r="K21" s="83"/>
      <c r="L21" s="76"/>
      <c r="M21" s="76"/>
    </row>
    <row r="22" spans="1:13" s="65" customFormat="1" ht="15.75" customHeight="1">
      <c r="A22" s="229" t="s">
        <v>25</v>
      </c>
      <c r="B22" s="229"/>
      <c r="C22" s="86">
        <f>SUMPRODUCT(C20:C21,D20:D21)</f>
        <v>5.25</v>
      </c>
      <c r="D22" s="87">
        <f>SUM(D20:D21)</f>
        <v>6</v>
      </c>
      <c r="E22" s="88"/>
      <c r="F22" s="89">
        <f>SUMPRODUCT(F20:F21,G20:G21)</f>
        <v>0</v>
      </c>
      <c r="G22" s="90">
        <f>SUM(G20:G21)</f>
        <v>6</v>
      </c>
      <c r="H22" s="91"/>
      <c r="I22" s="92">
        <f>SUMPRODUCT(I20:I21,J20:J21)</f>
        <v>0</v>
      </c>
      <c r="J22" s="93">
        <f>SUM(J20:J21)</f>
        <v>6</v>
      </c>
      <c r="K22" s="94"/>
      <c r="L22" s="64"/>
      <c r="M22" s="64"/>
    </row>
    <row r="23" spans="1:13" ht="18.75" customHeight="1">
      <c r="A23" s="95" t="s">
        <v>48</v>
      </c>
      <c r="B23" s="95"/>
      <c r="C23" s="226" t="s">
        <v>17</v>
      </c>
      <c r="D23" s="226"/>
      <c r="E23" s="43" t="s">
        <v>18</v>
      </c>
      <c r="F23" s="226" t="s">
        <v>17</v>
      </c>
      <c r="G23" s="226"/>
      <c r="H23" s="43"/>
      <c r="I23" s="226" t="s">
        <v>17</v>
      </c>
      <c r="J23" s="226"/>
      <c r="K23" s="43"/>
      <c r="L23" s="30"/>
      <c r="M23" s="30"/>
    </row>
    <row r="24" spans="1:13" ht="28.9">
      <c r="A24" s="96" t="s">
        <v>49</v>
      </c>
      <c r="B24" s="96" t="s">
        <v>50</v>
      </c>
      <c r="C24" s="97">
        <v>1</v>
      </c>
      <c r="D24" s="98">
        <v>1</v>
      </c>
      <c r="E24" s="99"/>
      <c r="F24" s="100">
        <v>0</v>
      </c>
      <c r="G24" s="101">
        <v>1</v>
      </c>
      <c r="H24" s="102"/>
      <c r="I24" s="103">
        <v>0</v>
      </c>
      <c r="J24" s="104">
        <v>1</v>
      </c>
      <c r="K24" s="105"/>
      <c r="L24" s="76"/>
      <c r="M24" s="76"/>
    </row>
    <row r="25" spans="1:13" ht="28.9">
      <c r="A25" s="54" t="s">
        <v>51</v>
      </c>
      <c r="B25" s="54" t="s">
        <v>52</v>
      </c>
      <c r="C25" s="77">
        <v>0.75</v>
      </c>
      <c r="D25" s="78">
        <v>2</v>
      </c>
      <c r="E25" s="79" t="s">
        <v>53</v>
      </c>
      <c r="F25" s="80">
        <v>0</v>
      </c>
      <c r="G25" s="84">
        <v>2</v>
      </c>
      <c r="H25" s="81"/>
      <c r="I25" s="82">
        <v>0</v>
      </c>
      <c r="J25" s="85">
        <v>2</v>
      </c>
      <c r="K25" s="83"/>
      <c r="L25" s="76"/>
      <c r="M25" s="76"/>
    </row>
    <row r="26" spans="1:13">
      <c r="A26" s="54" t="s">
        <v>54</v>
      </c>
      <c r="B26" s="54" t="s">
        <v>55</v>
      </c>
      <c r="C26" s="77">
        <v>1</v>
      </c>
      <c r="D26" s="78">
        <v>1</v>
      </c>
      <c r="E26" s="79"/>
      <c r="F26" s="80">
        <v>0</v>
      </c>
      <c r="G26" s="84">
        <v>1</v>
      </c>
      <c r="H26" s="81"/>
      <c r="I26" s="82">
        <v>0</v>
      </c>
      <c r="J26" s="85">
        <v>1</v>
      </c>
      <c r="K26" s="83"/>
      <c r="L26" s="76"/>
      <c r="M26" s="76"/>
    </row>
    <row r="27" spans="1:13" s="65" customFormat="1" ht="15.75" customHeight="1">
      <c r="A27" s="230" t="s">
        <v>25</v>
      </c>
      <c r="B27" s="230"/>
      <c r="C27" s="55">
        <f>SUMPRODUCT(C24:C26,D24:D26)</f>
        <v>3.5</v>
      </c>
      <c r="D27" s="56">
        <f>SUM(D24:D26)</f>
        <v>4</v>
      </c>
      <c r="E27" s="57"/>
      <c r="F27" s="89">
        <f>SUMPRODUCT(F24:F26,G24:G26)</f>
        <v>0</v>
      </c>
      <c r="G27" s="90">
        <f>SUM(G24:G26)</f>
        <v>4</v>
      </c>
      <c r="H27" s="91"/>
      <c r="I27" s="92">
        <f>SUMPRODUCT(I24:I26,J24:J26)</f>
        <v>0</v>
      </c>
      <c r="J27" s="93">
        <f>SUM(J24:J26)</f>
        <v>4</v>
      </c>
      <c r="K27" s="94"/>
      <c r="L27" s="64"/>
      <c r="M27" s="64"/>
    </row>
    <row r="28" spans="1:13" ht="21" customHeight="1">
      <c r="A28" s="228" t="s">
        <v>56</v>
      </c>
      <c r="B28" s="228"/>
      <c r="C28" s="226" t="s">
        <v>17</v>
      </c>
      <c r="D28" s="226"/>
      <c r="E28" s="43" t="s">
        <v>57</v>
      </c>
      <c r="F28" s="226" t="s">
        <v>17</v>
      </c>
      <c r="G28" s="226"/>
      <c r="H28" s="106"/>
      <c r="I28" s="226" t="s">
        <v>17</v>
      </c>
      <c r="J28" s="226"/>
      <c r="K28" s="43"/>
      <c r="L28" s="107"/>
      <c r="M28" s="30"/>
    </row>
    <row r="29" spans="1:13" ht="100.9">
      <c r="A29" s="108" t="s">
        <v>58</v>
      </c>
      <c r="B29" s="108" t="s">
        <v>59</v>
      </c>
      <c r="C29" s="67">
        <v>0.25</v>
      </c>
      <c r="D29" s="68">
        <v>2</v>
      </c>
      <c r="E29" s="69" t="s">
        <v>60</v>
      </c>
      <c r="F29" s="70">
        <v>0</v>
      </c>
      <c r="G29" s="71">
        <f>D29</f>
        <v>2</v>
      </c>
      <c r="H29" s="109"/>
      <c r="I29" s="73">
        <v>0</v>
      </c>
      <c r="J29" s="74">
        <f>D29</f>
        <v>2</v>
      </c>
      <c r="K29" s="75"/>
      <c r="L29" s="76"/>
      <c r="M29" s="76"/>
    </row>
    <row r="30" spans="1:13">
      <c r="A30" s="110" t="s">
        <v>61</v>
      </c>
      <c r="B30" s="110" t="s">
        <v>62</v>
      </c>
      <c r="C30" s="77">
        <v>1</v>
      </c>
      <c r="D30" s="78">
        <v>2</v>
      </c>
      <c r="E30" s="79"/>
      <c r="F30" s="80">
        <v>0</v>
      </c>
      <c r="G30" s="71">
        <f>D30</f>
        <v>2</v>
      </c>
      <c r="H30" s="111"/>
      <c r="I30" s="82">
        <v>0</v>
      </c>
      <c r="J30" s="74">
        <f>D30</f>
        <v>2</v>
      </c>
      <c r="K30" s="83"/>
      <c r="L30" s="76"/>
      <c r="M30" s="76"/>
    </row>
    <row r="31" spans="1:13" ht="28.9">
      <c r="A31" s="110" t="s">
        <v>63</v>
      </c>
      <c r="B31" s="110" t="s">
        <v>64</v>
      </c>
      <c r="C31" s="77">
        <v>1</v>
      </c>
      <c r="D31" s="78">
        <v>2</v>
      </c>
      <c r="E31" s="79"/>
      <c r="F31" s="80">
        <v>0</v>
      </c>
      <c r="G31" s="71">
        <f>D31</f>
        <v>2</v>
      </c>
      <c r="H31" s="111"/>
      <c r="I31" s="82">
        <v>0</v>
      </c>
      <c r="J31" s="74">
        <f>D31</f>
        <v>2</v>
      </c>
      <c r="K31" s="83"/>
      <c r="L31" s="76"/>
      <c r="M31" s="76"/>
    </row>
    <row r="32" spans="1:13" s="65" customFormat="1" ht="15.75" customHeight="1">
      <c r="A32" s="227" t="s">
        <v>25</v>
      </c>
      <c r="B32" s="227"/>
      <c r="C32" s="55">
        <f>SUMPRODUCT(C29:C31,D29:D31)</f>
        <v>4.5</v>
      </c>
      <c r="D32" s="56">
        <f>SUM(D29:D31)</f>
        <v>6</v>
      </c>
      <c r="E32" s="57"/>
      <c r="F32" s="58">
        <f>SUMPRODUCT(F29:F31,G29:G31)</f>
        <v>0</v>
      </c>
      <c r="G32" s="59">
        <f>SUM(G29:G31)</f>
        <v>6</v>
      </c>
      <c r="H32" s="112"/>
      <c r="I32" s="92">
        <f>SUMPRODUCT(I29:I31,J29:J31)</f>
        <v>0</v>
      </c>
      <c r="J32" s="93">
        <f>SUM(J29:J31)</f>
        <v>6</v>
      </c>
      <c r="K32" s="94"/>
      <c r="L32" s="64"/>
      <c r="M32" s="64"/>
    </row>
    <row r="33" spans="1:13" ht="18.75" customHeight="1">
      <c r="A33" s="225" t="s">
        <v>65</v>
      </c>
      <c r="B33" s="225"/>
      <c r="C33" s="226" t="s">
        <v>17</v>
      </c>
      <c r="D33" s="226"/>
      <c r="E33" s="43" t="s">
        <v>57</v>
      </c>
      <c r="F33" s="226" t="s">
        <v>17</v>
      </c>
      <c r="G33" s="226"/>
      <c r="H33" s="43"/>
      <c r="I33" s="113" t="s">
        <v>17</v>
      </c>
      <c r="J33" s="106"/>
      <c r="K33" s="43"/>
      <c r="L33" s="114"/>
      <c r="M33" s="30"/>
    </row>
    <row r="34" spans="1:13">
      <c r="A34" s="44" t="s">
        <v>66</v>
      </c>
      <c r="B34" s="44" t="s">
        <v>67</v>
      </c>
      <c r="C34" s="67">
        <v>1</v>
      </c>
      <c r="D34" s="68">
        <v>2</v>
      </c>
      <c r="E34" s="69"/>
      <c r="F34" s="70">
        <v>0</v>
      </c>
      <c r="G34" s="71">
        <v>2</v>
      </c>
      <c r="H34" s="72"/>
      <c r="I34" s="73">
        <v>0</v>
      </c>
      <c r="J34" s="74">
        <v>2</v>
      </c>
      <c r="K34" s="75"/>
      <c r="L34" s="76"/>
      <c r="M34" s="76"/>
    </row>
    <row r="35" spans="1:13">
      <c r="A35" s="54" t="s">
        <v>68</v>
      </c>
      <c r="B35" s="54" t="s">
        <v>69</v>
      </c>
      <c r="C35" s="77">
        <v>1</v>
      </c>
      <c r="D35" s="78">
        <v>2</v>
      </c>
      <c r="E35" s="79"/>
      <c r="F35" s="80">
        <v>0</v>
      </c>
      <c r="G35" s="84">
        <v>2</v>
      </c>
      <c r="H35" s="81"/>
      <c r="I35" s="82">
        <v>0</v>
      </c>
      <c r="J35" s="85">
        <v>2</v>
      </c>
      <c r="K35" s="83"/>
      <c r="L35" s="76"/>
      <c r="M35" s="76"/>
    </row>
    <row r="36" spans="1:13" ht="28.9">
      <c r="A36" s="54" t="s">
        <v>70</v>
      </c>
      <c r="B36" s="54" t="s">
        <v>71</v>
      </c>
      <c r="C36" s="77">
        <v>1</v>
      </c>
      <c r="D36" s="78">
        <v>3</v>
      </c>
      <c r="E36" s="79"/>
      <c r="F36" s="80">
        <v>0</v>
      </c>
      <c r="G36" s="84">
        <v>3</v>
      </c>
      <c r="H36" s="81"/>
      <c r="I36" s="82">
        <v>0</v>
      </c>
      <c r="J36" s="85">
        <v>3</v>
      </c>
      <c r="K36" s="83"/>
      <c r="L36" s="76"/>
      <c r="M36" s="76"/>
    </row>
    <row r="37" spans="1:13" ht="72">
      <c r="A37" s="54" t="s">
        <v>72</v>
      </c>
      <c r="B37" s="54" t="s">
        <v>73</v>
      </c>
      <c r="C37" s="77">
        <v>0.5</v>
      </c>
      <c r="D37" s="78">
        <v>3</v>
      </c>
      <c r="E37" s="79" t="s">
        <v>74</v>
      </c>
      <c r="F37" s="80">
        <v>0</v>
      </c>
      <c r="G37" s="84">
        <v>3</v>
      </c>
      <c r="H37" s="81"/>
      <c r="I37" s="82">
        <v>0</v>
      </c>
      <c r="J37" s="85">
        <v>3</v>
      </c>
      <c r="K37" s="83"/>
      <c r="L37" s="76"/>
      <c r="M37" s="76"/>
    </row>
    <row r="38" spans="1:13" s="65" customFormat="1" ht="15.75" customHeight="1">
      <c r="A38" s="227" t="s">
        <v>25</v>
      </c>
      <c r="B38" s="227"/>
      <c r="C38" s="115">
        <f>SUMPRODUCT(C34:C37,D34:D37)</f>
        <v>8.5</v>
      </c>
      <c r="D38" s="56">
        <f>SUM(D34:D37)</f>
        <v>10</v>
      </c>
      <c r="E38" s="57"/>
      <c r="F38" s="116">
        <f>SUMPRODUCT(F34:F37,G34:G37)</f>
        <v>0</v>
      </c>
      <c r="G38" s="59">
        <f>SUM(G34:G37)</f>
        <v>10</v>
      </c>
      <c r="H38" s="60"/>
      <c r="I38" s="92">
        <f>SUMPRODUCT(I34:I37,J34:J37)</f>
        <v>0</v>
      </c>
      <c r="J38" s="93">
        <f>SUM(J34:J37)</f>
        <v>10</v>
      </c>
      <c r="K38" s="94"/>
      <c r="L38" s="64"/>
      <c r="M38" s="64"/>
    </row>
    <row r="39" spans="1:13" ht="18.75" customHeight="1">
      <c r="A39" s="1" t="s">
        <v>75</v>
      </c>
      <c r="B39" s="1"/>
      <c r="C39" s="226" t="s">
        <v>17</v>
      </c>
      <c r="D39" s="226"/>
      <c r="E39" s="106" t="s">
        <v>76</v>
      </c>
      <c r="F39" s="226" t="s">
        <v>17</v>
      </c>
      <c r="G39" s="226"/>
      <c r="H39" s="43"/>
      <c r="I39" s="226" t="s">
        <v>17</v>
      </c>
      <c r="J39" s="226"/>
      <c r="K39" s="43"/>
      <c r="L39" s="30"/>
      <c r="M39" s="30"/>
    </row>
    <row r="40" spans="1:13" ht="43.15">
      <c r="A40" s="54" t="s">
        <v>77</v>
      </c>
      <c r="B40" s="54" t="s">
        <v>78</v>
      </c>
      <c r="C40" s="77">
        <v>0.5</v>
      </c>
      <c r="D40" s="78">
        <v>2</v>
      </c>
      <c r="E40" s="79" t="s">
        <v>79</v>
      </c>
      <c r="F40" s="80">
        <v>0</v>
      </c>
      <c r="G40" s="84">
        <f t="shared" ref="G40:G48" si="0">D40</f>
        <v>2</v>
      </c>
      <c r="H40" s="81"/>
      <c r="I40" s="82">
        <v>0</v>
      </c>
      <c r="J40" s="85">
        <f t="shared" ref="J40:J48" si="1">D40</f>
        <v>2</v>
      </c>
      <c r="K40" s="83"/>
      <c r="L40" s="76"/>
      <c r="M40" s="76"/>
    </row>
    <row r="41" spans="1:13" ht="72">
      <c r="A41" s="54" t="s">
        <v>80</v>
      </c>
      <c r="B41" s="54" t="s">
        <v>81</v>
      </c>
      <c r="C41" s="77">
        <v>0.6</v>
      </c>
      <c r="D41" s="78">
        <v>2</v>
      </c>
      <c r="E41" s="79" t="s">
        <v>82</v>
      </c>
      <c r="F41" s="80">
        <v>0</v>
      </c>
      <c r="G41" s="84">
        <f t="shared" si="0"/>
        <v>2</v>
      </c>
      <c r="H41" s="81"/>
      <c r="I41" s="82">
        <v>0</v>
      </c>
      <c r="J41" s="85">
        <f t="shared" si="1"/>
        <v>2</v>
      </c>
      <c r="K41" s="83"/>
      <c r="L41" s="76"/>
      <c r="M41" s="76"/>
    </row>
    <row r="42" spans="1:13" ht="172.9">
      <c r="A42" s="54" t="s">
        <v>83</v>
      </c>
      <c r="B42" s="54" t="s">
        <v>84</v>
      </c>
      <c r="C42" s="77">
        <v>0</v>
      </c>
      <c r="D42" s="78">
        <v>2</v>
      </c>
      <c r="E42" s="79" t="s">
        <v>85</v>
      </c>
      <c r="F42" s="80">
        <v>0</v>
      </c>
      <c r="G42" s="84">
        <f t="shared" si="0"/>
        <v>2</v>
      </c>
      <c r="H42" s="81"/>
      <c r="I42" s="82">
        <v>0</v>
      </c>
      <c r="J42" s="85">
        <f t="shared" si="1"/>
        <v>2</v>
      </c>
      <c r="K42" s="83"/>
      <c r="L42" s="76"/>
    </row>
    <row r="43" spans="1:13" ht="72">
      <c r="A43" s="54" t="s">
        <v>86</v>
      </c>
      <c r="B43" s="54" t="s">
        <v>87</v>
      </c>
      <c r="C43" s="77">
        <v>0.8</v>
      </c>
      <c r="D43" s="78">
        <v>4</v>
      </c>
      <c r="E43" s="79" t="s">
        <v>88</v>
      </c>
      <c r="F43" s="80">
        <v>0</v>
      </c>
      <c r="G43" s="84">
        <f t="shared" si="0"/>
        <v>4</v>
      </c>
      <c r="H43" s="81"/>
      <c r="I43" s="82">
        <v>0</v>
      </c>
      <c r="J43" s="85">
        <f t="shared" si="1"/>
        <v>4</v>
      </c>
      <c r="K43" s="83"/>
      <c r="L43" s="76"/>
      <c r="M43" s="76"/>
    </row>
    <row r="44" spans="1:13" ht="43.15">
      <c r="A44" s="54" t="s">
        <v>89</v>
      </c>
      <c r="B44" s="54" t="s">
        <v>90</v>
      </c>
      <c r="C44" s="77">
        <v>0.5</v>
      </c>
      <c r="D44" s="78">
        <v>6</v>
      </c>
      <c r="E44" s="79" t="s">
        <v>91</v>
      </c>
      <c r="F44" s="80">
        <v>0</v>
      </c>
      <c r="G44" s="84">
        <f t="shared" si="0"/>
        <v>6</v>
      </c>
      <c r="H44" s="81"/>
      <c r="I44" s="82">
        <v>0</v>
      </c>
      <c r="J44" s="85">
        <f t="shared" si="1"/>
        <v>6</v>
      </c>
      <c r="K44" s="83"/>
      <c r="L44" s="76"/>
      <c r="M44" s="76"/>
    </row>
    <row r="45" spans="1:13" ht="43.15">
      <c r="A45" s="54" t="s">
        <v>92</v>
      </c>
      <c r="B45" s="54" t="s">
        <v>93</v>
      </c>
      <c r="C45" s="77">
        <v>1</v>
      </c>
      <c r="D45" s="78">
        <v>8</v>
      </c>
      <c r="E45" s="79"/>
      <c r="F45" s="80">
        <v>0</v>
      </c>
      <c r="G45" s="84">
        <f t="shared" si="0"/>
        <v>8</v>
      </c>
      <c r="H45" s="81"/>
      <c r="I45" s="82">
        <v>0</v>
      </c>
      <c r="J45" s="85">
        <f t="shared" si="1"/>
        <v>8</v>
      </c>
      <c r="K45" s="83"/>
      <c r="L45" s="76"/>
      <c r="M45" s="76"/>
    </row>
    <row r="46" spans="1:13" ht="28.9">
      <c r="A46" s="54" t="s">
        <v>94</v>
      </c>
      <c r="B46" s="54" t="s">
        <v>95</v>
      </c>
      <c r="C46" s="77">
        <v>1</v>
      </c>
      <c r="D46" s="78">
        <v>6</v>
      </c>
      <c r="E46" s="79"/>
      <c r="F46" s="80">
        <v>0</v>
      </c>
      <c r="G46" s="84">
        <f t="shared" si="0"/>
        <v>6</v>
      </c>
      <c r="H46" s="81"/>
      <c r="I46" s="82">
        <v>0</v>
      </c>
      <c r="J46" s="85">
        <f t="shared" si="1"/>
        <v>6</v>
      </c>
      <c r="K46" s="83"/>
      <c r="L46" s="76"/>
      <c r="M46" s="76"/>
    </row>
    <row r="47" spans="1:13" ht="72">
      <c r="A47" s="54" t="s">
        <v>96</v>
      </c>
      <c r="B47" s="54" t="s">
        <v>97</v>
      </c>
      <c r="C47" s="77">
        <v>0.5</v>
      </c>
      <c r="D47" s="78">
        <v>6</v>
      </c>
      <c r="E47" s="79" t="s">
        <v>98</v>
      </c>
      <c r="F47" s="80">
        <v>0</v>
      </c>
      <c r="G47" s="84">
        <f t="shared" si="0"/>
        <v>6</v>
      </c>
      <c r="H47" s="81"/>
      <c r="I47" s="82">
        <v>0</v>
      </c>
      <c r="J47" s="85">
        <f t="shared" si="1"/>
        <v>6</v>
      </c>
      <c r="K47" s="83"/>
      <c r="L47" s="76"/>
      <c r="M47" s="76"/>
    </row>
    <row r="48" spans="1:13">
      <c r="A48" s="117" t="s">
        <v>99</v>
      </c>
      <c r="B48" s="54" t="s">
        <v>100</v>
      </c>
      <c r="C48" s="77">
        <v>1</v>
      </c>
      <c r="D48" s="78">
        <v>4</v>
      </c>
      <c r="E48" s="79"/>
      <c r="F48" s="80">
        <v>0</v>
      </c>
      <c r="G48" s="84">
        <f t="shared" si="0"/>
        <v>4</v>
      </c>
      <c r="H48" s="81"/>
      <c r="I48" s="82">
        <v>0</v>
      </c>
      <c r="J48" s="85">
        <f t="shared" si="1"/>
        <v>4</v>
      </c>
      <c r="K48" s="83"/>
      <c r="L48" s="76"/>
      <c r="M48" s="76"/>
    </row>
    <row r="49" spans="1:13" s="65" customFormat="1" ht="15.75" customHeight="1">
      <c r="A49" s="227" t="s">
        <v>25</v>
      </c>
      <c r="B49" s="227"/>
      <c r="C49" s="118">
        <f>SUMPRODUCT(C40:C48,D40:D48)</f>
        <v>29.4</v>
      </c>
      <c r="D49" s="87">
        <f>SUM(D40:D48)</f>
        <v>40</v>
      </c>
      <c r="E49" s="88"/>
      <c r="F49" s="116">
        <f>SUMPRODUCT(F40:F48,G40:G48)</f>
        <v>0</v>
      </c>
      <c r="G49" s="59">
        <f>SUM(G40:G48)</f>
        <v>40</v>
      </c>
      <c r="H49" s="60"/>
      <c r="I49" s="61">
        <f>SUMPRODUCT(I40:I48,J40:J48)</f>
        <v>0</v>
      </c>
      <c r="J49" s="62">
        <f>SUM(J40:J48)</f>
        <v>40</v>
      </c>
      <c r="K49" s="63"/>
      <c r="L49" s="64"/>
      <c r="M49" s="64"/>
    </row>
    <row r="50" spans="1:13" ht="18" customHeight="1">
      <c r="A50" s="225" t="s">
        <v>101</v>
      </c>
      <c r="B50" s="225"/>
      <c r="C50" s="226" t="s">
        <v>17</v>
      </c>
      <c r="D50" s="226"/>
      <c r="E50" s="43" t="s">
        <v>57</v>
      </c>
      <c r="F50" s="226" t="s">
        <v>17</v>
      </c>
      <c r="G50" s="226"/>
      <c r="H50" s="43"/>
      <c r="I50" s="226" t="s">
        <v>17</v>
      </c>
      <c r="J50" s="226"/>
      <c r="K50" s="43"/>
      <c r="L50" s="114"/>
      <c r="M50" s="30"/>
    </row>
    <row r="51" spans="1:13">
      <c r="A51" s="44" t="s">
        <v>102</v>
      </c>
      <c r="B51" s="44" t="s">
        <v>103</v>
      </c>
      <c r="C51" s="67">
        <v>1</v>
      </c>
      <c r="D51" s="68">
        <v>2</v>
      </c>
      <c r="E51" s="69"/>
      <c r="F51" s="100">
        <v>0</v>
      </c>
      <c r="G51" s="101">
        <v>2</v>
      </c>
      <c r="H51" s="102"/>
      <c r="I51" s="103">
        <v>0</v>
      </c>
      <c r="J51" s="104">
        <v>2</v>
      </c>
      <c r="K51" s="105"/>
      <c r="L51" s="76"/>
      <c r="M51" s="76"/>
    </row>
    <row r="52" spans="1:13" ht="158.44999999999999">
      <c r="A52" s="54" t="s">
        <v>104</v>
      </c>
      <c r="B52" s="54" t="s">
        <v>105</v>
      </c>
      <c r="C52" s="77">
        <v>0.5</v>
      </c>
      <c r="D52" s="78">
        <v>2</v>
      </c>
      <c r="E52" s="79" t="s">
        <v>106</v>
      </c>
      <c r="F52" s="80">
        <v>0</v>
      </c>
      <c r="G52" s="84">
        <v>2</v>
      </c>
      <c r="H52" s="81"/>
      <c r="I52" s="82">
        <v>0</v>
      </c>
      <c r="J52" s="85">
        <v>2</v>
      </c>
      <c r="K52" s="83"/>
      <c r="L52" s="76"/>
      <c r="M52" s="76"/>
    </row>
    <row r="53" spans="1:13" ht="28.9">
      <c r="A53" s="54" t="s">
        <v>107</v>
      </c>
      <c r="B53" s="54" t="s">
        <v>108</v>
      </c>
      <c r="C53" s="77">
        <v>1</v>
      </c>
      <c r="D53" s="78">
        <v>1</v>
      </c>
      <c r="E53" s="79"/>
      <c r="F53" s="80">
        <v>0</v>
      </c>
      <c r="G53" s="84">
        <v>1</v>
      </c>
      <c r="H53" s="81"/>
      <c r="I53" s="82">
        <v>0</v>
      </c>
      <c r="J53" s="85">
        <v>1</v>
      </c>
      <c r="K53" s="83"/>
      <c r="L53" s="76"/>
      <c r="M53" s="76"/>
    </row>
    <row r="54" spans="1:13" ht="91.5">
      <c r="A54" s="54" t="s">
        <v>109</v>
      </c>
      <c r="B54" s="54" t="s">
        <v>110</v>
      </c>
      <c r="C54" s="77">
        <v>0.25</v>
      </c>
      <c r="D54" s="78">
        <v>4</v>
      </c>
      <c r="E54" s="79" t="s">
        <v>111</v>
      </c>
      <c r="F54" s="80">
        <v>0</v>
      </c>
      <c r="G54" s="84">
        <v>4</v>
      </c>
      <c r="H54" s="81"/>
      <c r="I54" s="82">
        <v>0</v>
      </c>
      <c r="J54" s="85">
        <v>4</v>
      </c>
      <c r="K54" s="83"/>
      <c r="L54" s="76"/>
      <c r="M54" s="76"/>
    </row>
    <row r="55" spans="1:13" ht="28.9">
      <c r="A55" s="54" t="s">
        <v>112</v>
      </c>
      <c r="B55" s="54" t="s">
        <v>113</v>
      </c>
      <c r="C55" s="77">
        <v>1</v>
      </c>
      <c r="D55" s="78">
        <v>2</v>
      </c>
      <c r="E55" s="79"/>
      <c r="F55" s="80">
        <v>0</v>
      </c>
      <c r="G55" s="84">
        <v>2</v>
      </c>
      <c r="H55" s="81"/>
      <c r="I55" s="82">
        <v>0</v>
      </c>
      <c r="J55" s="85">
        <v>2</v>
      </c>
      <c r="K55" s="83"/>
      <c r="L55" s="119"/>
      <c r="M55" s="76"/>
    </row>
    <row r="56" spans="1:13" s="65" customFormat="1" ht="15.75" customHeight="1">
      <c r="A56" s="227" t="s">
        <v>25</v>
      </c>
      <c r="B56" s="227"/>
      <c r="C56" s="86">
        <f>SUMPRODUCT(C51:C55,D51:D55)</f>
        <v>7</v>
      </c>
      <c r="D56" s="87">
        <f>SUM(D51:D55)</f>
        <v>11</v>
      </c>
      <c r="E56" s="88"/>
      <c r="F56" s="89">
        <f>SUMPRODUCT(F51:F55,G51:G55)</f>
        <v>0</v>
      </c>
      <c r="G56" s="90">
        <f>SUM(G51:G55)</f>
        <v>11</v>
      </c>
      <c r="H56" s="91"/>
      <c r="I56" s="61">
        <f>SUMPRODUCT(I51:I55,J51:J55)</f>
        <v>0</v>
      </c>
      <c r="J56" s="62">
        <f>SUM(J51:J55)</f>
        <v>11</v>
      </c>
      <c r="K56" s="63"/>
      <c r="L56" s="64"/>
      <c r="M56" s="64"/>
    </row>
    <row r="57" spans="1:13" ht="18.75" customHeight="1">
      <c r="A57" s="231" t="s">
        <v>2</v>
      </c>
      <c r="B57" s="231"/>
      <c r="C57" s="231"/>
      <c r="D57" s="231"/>
      <c r="E57" s="231"/>
      <c r="F57" s="231"/>
      <c r="G57" s="231"/>
      <c r="H57" s="231"/>
      <c r="I57" s="231"/>
      <c r="J57" s="231"/>
      <c r="K57" s="231"/>
      <c r="L57" s="30"/>
      <c r="M57" s="30"/>
    </row>
    <row r="58" spans="1:13" ht="15" customHeight="1">
      <c r="A58" s="232" t="s">
        <v>114</v>
      </c>
      <c r="B58" s="232"/>
      <c r="C58" s="120">
        <f>C11+C18+C22+C27+C32+C38+C49+C56</f>
        <v>70.349999999999994</v>
      </c>
      <c r="D58" s="98">
        <f>D11+D18+D22+D27+D32+D38+D49+D56</f>
        <v>100</v>
      </c>
      <c r="E58" s="99"/>
      <c r="F58" s="121">
        <f>F11+F18+F22+F27+F32+F38+F49+F56</f>
        <v>0</v>
      </c>
      <c r="G58" s="101">
        <f>G11+G18+G22+G27+G32+G38+G49+G56</f>
        <v>100</v>
      </c>
      <c r="H58" s="102"/>
      <c r="I58" s="122">
        <f>I11+I18+I22+I27+I32+I38+I49+I56</f>
        <v>0</v>
      </c>
      <c r="J58" s="123">
        <f>J11+J18+J22+J27+J32+J38+J49+J56</f>
        <v>100</v>
      </c>
      <c r="K58" s="124"/>
      <c r="L58" s="119"/>
      <c r="M58" s="76"/>
    </row>
    <row r="59" spans="1:13" s="65" customFormat="1" ht="15.75" customHeight="1">
      <c r="A59" s="233" t="s">
        <v>115</v>
      </c>
      <c r="B59" s="233"/>
      <c r="C59" s="234">
        <f>C58/D58</f>
        <v>0.7034999999999999</v>
      </c>
      <c r="D59" s="234"/>
      <c r="E59" s="234"/>
      <c r="F59" s="235">
        <f>F58/G58</f>
        <v>0</v>
      </c>
      <c r="G59" s="235"/>
      <c r="H59" s="235"/>
      <c r="I59" s="236">
        <f>I58/J58</f>
        <v>0</v>
      </c>
      <c r="J59" s="236"/>
      <c r="K59" s="236"/>
      <c r="L59" s="125"/>
      <c r="M59" s="125"/>
    </row>
  </sheetData>
  <mergeCells count="51">
    <mergeCell ref="A56:B56"/>
    <mergeCell ref="A57:K57"/>
    <mergeCell ref="A58:B58"/>
    <mergeCell ref="A59:B59"/>
    <mergeCell ref="C59:E59"/>
    <mergeCell ref="F59:H59"/>
    <mergeCell ref="I59:K59"/>
    <mergeCell ref="I39:J39"/>
    <mergeCell ref="A49:B49"/>
    <mergeCell ref="A50:B50"/>
    <mergeCell ref="C50:D50"/>
    <mergeCell ref="F50:G50"/>
    <mergeCell ref="I50:J50"/>
    <mergeCell ref="A33:B33"/>
    <mergeCell ref="C33:D33"/>
    <mergeCell ref="F33:G33"/>
    <mergeCell ref="A38:B38"/>
    <mergeCell ref="C39:D39"/>
    <mergeCell ref="F39:G39"/>
    <mergeCell ref="A28:B28"/>
    <mergeCell ref="C28:D28"/>
    <mergeCell ref="F28:G28"/>
    <mergeCell ref="I28:J28"/>
    <mergeCell ref="A32:B32"/>
    <mergeCell ref="A22:B22"/>
    <mergeCell ref="C23:D23"/>
    <mergeCell ref="F23:G23"/>
    <mergeCell ref="I23:J23"/>
    <mergeCell ref="A27:B27"/>
    <mergeCell ref="A18:B18"/>
    <mergeCell ref="A19:B19"/>
    <mergeCell ref="C19:D19"/>
    <mergeCell ref="F19:G19"/>
    <mergeCell ref="I19:J19"/>
    <mergeCell ref="A11:B11"/>
    <mergeCell ref="A12:B12"/>
    <mergeCell ref="C12:D12"/>
    <mergeCell ref="F12:G12"/>
    <mergeCell ref="I12:J12"/>
    <mergeCell ref="N6:P6"/>
    <mergeCell ref="A8:B8"/>
    <mergeCell ref="C8:D8"/>
    <mergeCell ref="F8:G8"/>
    <mergeCell ref="I8:J8"/>
    <mergeCell ref="A2:K2"/>
    <mergeCell ref="A4:K4"/>
    <mergeCell ref="A6:A7"/>
    <mergeCell ref="B6:B7"/>
    <mergeCell ref="C6:E6"/>
    <mergeCell ref="F6:H6"/>
    <mergeCell ref="I6:K6"/>
  </mergeCells>
  <dataValidations count="2">
    <dataValidation type="decimal" allowBlank="1" showInputMessage="1" showErrorMessage="1" sqref="C9:C10 F9:F10 I9:I10 L11 C13:C17 F13:F17 I13:I17 L18 C20:C21 F20:F21 I20:I21 L22 C24:C26 F24:F26 I24:I26 L27 C29:C31 F29:F31 I29:I31 L32 C34:C37 F34:F37 I34:I37 L38 C40:C48 F40:F48 I40:I48 L49 C51:C55 F51:F55 I51:I55" xr:uid="{00000000-0002-0000-0100-000000000000}">
      <formula1>0</formula1>
      <formula2>1</formula2>
    </dataValidation>
    <dataValidation type="decimal" allowBlank="1" showInputMessage="1" showErrorMessage="1" error="Les évaluations sont faites en terme de pourcentage. Veuillez entrer une valeur entre 0 et 1" sqref="L13:L17 L20:L21 L24:L26 L29:L31 L34:L37 L40:L48 L51:L55" xr:uid="{00000000-0002-0000-0100-000001000000}">
      <formula1>0</formula1>
      <formula2>1</formula2>
    </dataValidation>
  </dataValidations>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MJ43"/>
  <sheetViews>
    <sheetView topLeftCell="A5" zoomScale="120" zoomScaleNormal="120" workbookViewId="0">
      <selection activeCell="G14" sqref="G14"/>
    </sheetView>
  </sheetViews>
  <sheetFormatPr defaultColWidth="9.140625" defaultRowHeight="14.45"/>
  <cols>
    <col min="1" max="1" width="50.5703125" style="126" customWidth="1"/>
    <col min="2" max="3" width="9.140625" style="126"/>
    <col min="4" max="4" width="9.85546875" style="126" customWidth="1"/>
    <col min="5" max="6" width="11" style="126" customWidth="1"/>
    <col min="7" max="7" width="54.85546875" style="126" customWidth="1"/>
    <col min="8" max="1024" width="9.140625" style="126"/>
  </cols>
  <sheetData>
    <row r="2" spans="1:7" ht="18.399999999999999">
      <c r="A2" s="237" t="s">
        <v>116</v>
      </c>
      <c r="B2" s="237"/>
      <c r="C2" s="237"/>
      <c r="D2" s="237"/>
      <c r="E2" s="237"/>
      <c r="F2" s="237"/>
      <c r="G2" s="237"/>
    </row>
    <row r="3" spans="1:7">
      <c r="A3" s="127"/>
      <c r="B3" s="127"/>
      <c r="C3" s="128"/>
      <c r="D3" s="128"/>
      <c r="E3" s="127"/>
      <c r="F3" s="127"/>
      <c r="G3" s="128"/>
    </row>
    <row r="4" spans="1:7" ht="18.399999999999999">
      <c r="A4" s="129" t="s">
        <v>117</v>
      </c>
      <c r="B4" s="129"/>
      <c r="C4" s="129"/>
      <c r="D4" s="129"/>
      <c r="E4" s="129"/>
      <c r="F4" s="129"/>
      <c r="G4" s="129"/>
    </row>
    <row r="6" spans="1:7" ht="23.1">
      <c r="A6" s="238" t="s">
        <v>6</v>
      </c>
      <c r="B6" s="238"/>
      <c r="C6" s="238"/>
      <c r="D6" s="238"/>
      <c r="E6" s="238"/>
      <c r="F6" s="238"/>
      <c r="G6" s="238"/>
    </row>
    <row r="7" spans="1:7">
      <c r="A7" s="130" t="s">
        <v>118</v>
      </c>
      <c r="B7" s="131" t="s">
        <v>14</v>
      </c>
      <c r="C7" s="131" t="s">
        <v>119</v>
      </c>
      <c r="D7" s="131" t="s">
        <v>4</v>
      </c>
      <c r="E7" s="131" t="s">
        <v>120</v>
      </c>
      <c r="F7" s="131" t="s">
        <v>17</v>
      </c>
      <c r="G7" s="132" t="s">
        <v>15</v>
      </c>
    </row>
    <row r="8" spans="1:7">
      <c r="A8" s="133" t="s">
        <v>121</v>
      </c>
      <c r="B8" s="134">
        <v>1</v>
      </c>
      <c r="C8" s="134">
        <v>1</v>
      </c>
      <c r="D8" s="134">
        <v>5</v>
      </c>
      <c r="E8" s="134">
        <f t="shared" ref="E8:E13" si="0">B8*C8*D8</f>
        <v>5</v>
      </c>
      <c r="F8" s="134"/>
      <c r="G8" s="135"/>
    </row>
    <row r="9" spans="1:7">
      <c r="A9" s="136" t="s">
        <v>122</v>
      </c>
      <c r="B9" s="137">
        <v>1</v>
      </c>
      <c r="C9" s="137">
        <v>1</v>
      </c>
      <c r="D9" s="137">
        <v>15</v>
      </c>
      <c r="E9" s="137">
        <f t="shared" si="0"/>
        <v>15</v>
      </c>
      <c r="F9" s="137"/>
      <c r="G9" s="138"/>
    </row>
    <row r="10" spans="1:7" ht="76.5">
      <c r="A10" s="133" t="s">
        <v>123</v>
      </c>
      <c r="B10" s="134">
        <v>0.75</v>
      </c>
      <c r="C10" s="134">
        <v>1</v>
      </c>
      <c r="D10" s="134">
        <v>20</v>
      </c>
      <c r="E10" s="134">
        <f t="shared" si="0"/>
        <v>15</v>
      </c>
      <c r="F10" s="134"/>
      <c r="G10" s="216" t="s">
        <v>124</v>
      </c>
    </row>
    <row r="11" spans="1:7" ht="60.75">
      <c r="A11" s="136" t="s">
        <v>125</v>
      </c>
      <c r="B11" s="137">
        <v>0.75</v>
      </c>
      <c r="C11" s="137">
        <v>0.5</v>
      </c>
      <c r="D11" s="137">
        <v>20</v>
      </c>
      <c r="E11" s="137">
        <f t="shared" si="0"/>
        <v>7.5</v>
      </c>
      <c r="F11" s="137"/>
      <c r="G11" s="215" t="s">
        <v>126</v>
      </c>
    </row>
    <row r="12" spans="1:7" ht="45.75">
      <c r="A12" s="133" t="s">
        <v>127</v>
      </c>
      <c r="B12" s="134">
        <v>0.75</v>
      </c>
      <c r="C12" s="134">
        <v>1</v>
      </c>
      <c r="D12" s="134">
        <v>20</v>
      </c>
      <c r="E12" s="134">
        <f t="shared" si="0"/>
        <v>15</v>
      </c>
      <c r="F12" s="139"/>
      <c r="G12" s="216" t="s">
        <v>128</v>
      </c>
    </row>
    <row r="13" spans="1:7">
      <c r="A13" s="136" t="s">
        <v>129</v>
      </c>
      <c r="B13" s="137">
        <v>0.75</v>
      </c>
      <c r="C13" s="137">
        <v>1</v>
      </c>
      <c r="D13" s="137">
        <v>20</v>
      </c>
      <c r="E13" s="137">
        <f t="shared" si="0"/>
        <v>15</v>
      </c>
      <c r="F13" s="137"/>
      <c r="G13" s="138" t="s">
        <v>130</v>
      </c>
    </row>
    <row r="14" spans="1:7">
      <c r="A14" s="140" t="s">
        <v>131</v>
      </c>
      <c r="B14" s="239"/>
      <c r="C14" s="239"/>
      <c r="D14" s="141">
        <f>SUM(D8:D13)</f>
        <v>100</v>
      </c>
      <c r="E14" s="142">
        <f>(SUM(E8:E13)+E16+E17)/D14</f>
        <v>0.69499999999999995</v>
      </c>
      <c r="F14" s="142"/>
      <c r="G14" s="143"/>
    </row>
    <row r="15" spans="1:7">
      <c r="A15" s="144" t="s">
        <v>132</v>
      </c>
      <c r="B15" s="145" t="s">
        <v>14</v>
      </c>
      <c r="C15" s="145"/>
      <c r="D15" s="145" t="s">
        <v>4</v>
      </c>
      <c r="E15" s="146" t="s">
        <v>120</v>
      </c>
      <c r="F15" s="146"/>
      <c r="G15" s="147" t="s">
        <v>15</v>
      </c>
    </row>
    <row r="16" spans="1:7">
      <c r="A16" s="148" t="s">
        <v>133</v>
      </c>
      <c r="B16" s="149"/>
      <c r="C16" s="149"/>
      <c r="D16" s="150">
        <v>-10</v>
      </c>
      <c r="E16" s="149">
        <f>B16*D16</f>
        <v>0</v>
      </c>
      <c r="F16" s="149"/>
      <c r="G16" s="151"/>
    </row>
    <row r="17" spans="1:7">
      <c r="A17" s="152" t="s">
        <v>134</v>
      </c>
      <c r="B17" s="153">
        <v>0.2</v>
      </c>
      <c r="C17" s="153"/>
      <c r="D17" s="154">
        <v>-15</v>
      </c>
      <c r="E17" s="153">
        <f>B17*D17</f>
        <v>-3</v>
      </c>
      <c r="F17" s="153"/>
      <c r="G17" s="155" t="s">
        <v>135</v>
      </c>
    </row>
    <row r="18" spans="1:7" ht="23.25" customHeight="1">
      <c r="A18" s="240" t="s">
        <v>7</v>
      </c>
      <c r="B18" s="240"/>
      <c r="C18" s="240"/>
      <c r="D18" s="240"/>
      <c r="E18" s="240"/>
      <c r="F18" s="240"/>
      <c r="G18" s="240"/>
    </row>
    <row r="19" spans="1:7">
      <c r="A19" s="156" t="s">
        <v>118</v>
      </c>
      <c r="B19" s="157" t="s">
        <v>14</v>
      </c>
      <c r="C19" s="157" t="s">
        <v>119</v>
      </c>
      <c r="D19" s="157" t="s">
        <v>4</v>
      </c>
      <c r="E19" s="157" t="s">
        <v>120</v>
      </c>
      <c r="F19" s="158" t="s">
        <v>17</v>
      </c>
      <c r="G19" s="159" t="s">
        <v>15</v>
      </c>
    </row>
    <row r="20" spans="1:7">
      <c r="A20" s="160" t="s">
        <v>136</v>
      </c>
      <c r="B20" s="161"/>
      <c r="C20" s="161"/>
      <c r="D20" s="161">
        <v>15</v>
      </c>
      <c r="E20" s="161">
        <f t="shared" ref="E20:E25" si="1">B20*C20*D20</f>
        <v>0</v>
      </c>
      <c r="F20" s="161"/>
      <c r="G20" s="162"/>
    </row>
    <row r="21" spans="1:7">
      <c r="A21" s="163" t="s">
        <v>137</v>
      </c>
      <c r="B21" s="164"/>
      <c r="C21" s="164"/>
      <c r="D21" s="164">
        <v>15</v>
      </c>
      <c r="E21" s="164">
        <f t="shared" si="1"/>
        <v>0</v>
      </c>
      <c r="F21" s="164"/>
      <c r="G21" s="165"/>
    </row>
    <row r="22" spans="1:7">
      <c r="A22" s="160" t="s">
        <v>138</v>
      </c>
      <c r="B22" s="161"/>
      <c r="C22" s="161"/>
      <c r="D22" s="161">
        <v>15</v>
      </c>
      <c r="E22" s="161">
        <f t="shared" si="1"/>
        <v>0</v>
      </c>
      <c r="F22" s="161"/>
      <c r="G22" s="166"/>
    </row>
    <row r="23" spans="1:7">
      <c r="A23" s="163" t="s">
        <v>139</v>
      </c>
      <c r="B23" s="164"/>
      <c r="C23" s="164"/>
      <c r="D23" s="164">
        <v>25</v>
      </c>
      <c r="E23" s="164">
        <f t="shared" si="1"/>
        <v>0</v>
      </c>
      <c r="F23" s="164"/>
      <c r="G23" s="165"/>
    </row>
    <row r="24" spans="1:7">
      <c r="A24" s="161" t="s">
        <v>140</v>
      </c>
      <c r="B24" s="161"/>
      <c r="C24" s="161"/>
      <c r="D24" s="161">
        <v>20</v>
      </c>
      <c r="E24" s="161">
        <f t="shared" si="1"/>
        <v>0</v>
      </c>
      <c r="F24" s="161"/>
      <c r="G24" s="166"/>
    </row>
    <row r="25" spans="1:7">
      <c r="A25" s="164" t="s">
        <v>141</v>
      </c>
      <c r="B25" s="164"/>
      <c r="C25" s="164"/>
      <c r="D25" s="164">
        <v>10</v>
      </c>
      <c r="E25" s="164">
        <f t="shared" si="1"/>
        <v>0</v>
      </c>
      <c r="F25" s="164"/>
      <c r="G25" s="165"/>
    </row>
    <row r="26" spans="1:7">
      <c r="A26" s="167" t="s">
        <v>131</v>
      </c>
      <c r="B26" s="168"/>
      <c r="C26" s="168"/>
      <c r="D26" s="168">
        <f>SUM(D20:D25)</f>
        <v>100</v>
      </c>
      <c r="E26" s="169">
        <f>(SUM(E20:E25) + E28+E29+E30)/D26</f>
        <v>0</v>
      </c>
      <c r="F26" s="169"/>
      <c r="G26" s="170"/>
    </row>
    <row r="27" spans="1:7">
      <c r="A27" s="171" t="s">
        <v>132</v>
      </c>
      <c r="B27" s="172" t="s">
        <v>14</v>
      </c>
      <c r="C27" s="172"/>
      <c r="D27" s="172" t="s">
        <v>4</v>
      </c>
      <c r="E27" s="173" t="s">
        <v>120</v>
      </c>
      <c r="F27" s="173"/>
      <c r="G27" s="174" t="s">
        <v>15</v>
      </c>
    </row>
    <row r="28" spans="1:7">
      <c r="A28" s="175" t="s">
        <v>133</v>
      </c>
      <c r="B28" s="176">
        <v>0</v>
      </c>
      <c r="C28" s="176"/>
      <c r="D28" s="177">
        <v>-10</v>
      </c>
      <c r="E28" s="176">
        <f>B28*D28</f>
        <v>0</v>
      </c>
      <c r="F28" s="176"/>
      <c r="G28" s="178"/>
    </row>
    <row r="29" spans="1:7">
      <c r="A29" s="160" t="s">
        <v>142</v>
      </c>
      <c r="B29" s="179">
        <v>0</v>
      </c>
      <c r="C29" s="179"/>
      <c r="D29" s="180">
        <v>-15</v>
      </c>
      <c r="E29" s="179">
        <f>B29*D29</f>
        <v>0</v>
      </c>
      <c r="F29" s="179"/>
      <c r="G29" s="181"/>
    </row>
    <row r="30" spans="1:7">
      <c r="A30" s="182" t="s">
        <v>143</v>
      </c>
      <c r="B30" s="183">
        <v>0</v>
      </c>
      <c r="C30" s="183"/>
      <c r="D30" s="184">
        <v>-5</v>
      </c>
      <c r="E30" s="183">
        <f>B30*D30</f>
        <v>0</v>
      </c>
      <c r="F30" s="183"/>
      <c r="G30" s="185"/>
    </row>
    <row r="31" spans="1:7" ht="23.1">
      <c r="A31" s="241" t="s">
        <v>8</v>
      </c>
      <c r="B31" s="241"/>
      <c r="C31" s="241"/>
      <c r="D31" s="241"/>
      <c r="E31" s="241"/>
      <c r="F31" s="241"/>
      <c r="G31" s="241"/>
    </row>
    <row r="32" spans="1:7">
      <c r="A32" s="186" t="s">
        <v>118</v>
      </c>
      <c r="B32" s="187" t="s">
        <v>14</v>
      </c>
      <c r="C32" s="187" t="s">
        <v>119</v>
      </c>
      <c r="D32" s="187" t="s">
        <v>4</v>
      </c>
      <c r="E32" s="187" t="s">
        <v>120</v>
      </c>
      <c r="F32" s="187" t="s">
        <v>17</v>
      </c>
      <c r="G32" s="188" t="s">
        <v>15</v>
      </c>
    </row>
    <row r="33" spans="1:7">
      <c r="A33" s="189" t="s">
        <v>144</v>
      </c>
      <c r="B33" s="190"/>
      <c r="C33" s="190"/>
      <c r="D33" s="190">
        <v>20</v>
      </c>
      <c r="E33" s="190">
        <f t="shared" ref="E33:E38" si="2">B33*C33*D33</f>
        <v>0</v>
      </c>
      <c r="F33" s="190"/>
      <c r="G33" s="191"/>
    </row>
    <row r="34" spans="1:7">
      <c r="A34" s="192" t="s">
        <v>145</v>
      </c>
      <c r="B34" s="193"/>
      <c r="C34" s="193"/>
      <c r="D34" s="193">
        <v>20</v>
      </c>
      <c r="E34" s="193">
        <f t="shared" si="2"/>
        <v>0</v>
      </c>
      <c r="F34" s="193"/>
      <c r="G34" s="194"/>
    </row>
    <row r="35" spans="1:7">
      <c r="A35" s="189" t="s">
        <v>146</v>
      </c>
      <c r="B35" s="190"/>
      <c r="C35" s="190"/>
      <c r="D35" s="190">
        <v>25</v>
      </c>
      <c r="E35" s="190">
        <f t="shared" si="2"/>
        <v>0</v>
      </c>
      <c r="F35" s="190"/>
      <c r="G35" s="195"/>
    </row>
    <row r="36" spans="1:7">
      <c r="A36" s="192" t="s">
        <v>147</v>
      </c>
      <c r="B36" s="193"/>
      <c r="C36" s="193"/>
      <c r="D36" s="193">
        <v>10</v>
      </c>
      <c r="E36" s="193">
        <f t="shared" si="2"/>
        <v>0</v>
      </c>
      <c r="F36" s="193"/>
      <c r="G36" s="194"/>
    </row>
    <row r="37" spans="1:7">
      <c r="A37" s="189" t="s">
        <v>148</v>
      </c>
      <c r="B37" s="190"/>
      <c r="C37" s="190"/>
      <c r="D37" s="190">
        <v>10</v>
      </c>
      <c r="E37" s="190">
        <f t="shared" si="2"/>
        <v>0</v>
      </c>
      <c r="F37" s="190"/>
      <c r="G37" s="195"/>
    </row>
    <row r="38" spans="1:7">
      <c r="A38" s="192" t="s">
        <v>149</v>
      </c>
      <c r="B38" s="193"/>
      <c r="C38" s="193"/>
      <c r="D38" s="193">
        <v>15</v>
      </c>
      <c r="E38" s="193">
        <f t="shared" si="2"/>
        <v>0</v>
      </c>
      <c r="F38" s="193"/>
      <c r="G38" s="194"/>
    </row>
    <row r="39" spans="1:7">
      <c r="A39" s="196" t="s">
        <v>131</v>
      </c>
      <c r="B39" s="197"/>
      <c r="C39" s="197"/>
      <c r="D39" s="197">
        <f>SUM(D33:D38)</f>
        <v>100</v>
      </c>
      <c r="E39" s="198">
        <f>(SUM(E33:E38) +E41+E42+E43)/D39</f>
        <v>0</v>
      </c>
      <c r="F39" s="198"/>
      <c r="G39" s="199"/>
    </row>
    <row r="40" spans="1:7">
      <c r="A40" s="200" t="s">
        <v>132</v>
      </c>
      <c r="B40" s="201" t="s">
        <v>14</v>
      </c>
      <c r="C40" s="201"/>
      <c r="D40" s="201" t="s">
        <v>4</v>
      </c>
      <c r="E40" s="202" t="s">
        <v>120</v>
      </c>
      <c r="F40" s="202"/>
      <c r="G40" s="203" t="s">
        <v>15</v>
      </c>
    </row>
    <row r="41" spans="1:7">
      <c r="A41" s="204" t="s">
        <v>133</v>
      </c>
      <c r="B41" s="205">
        <v>0</v>
      </c>
      <c r="C41" s="205"/>
      <c r="D41" s="206">
        <v>-10</v>
      </c>
      <c r="E41" s="205">
        <f>B41*D41</f>
        <v>0</v>
      </c>
      <c r="F41" s="205"/>
      <c r="G41" s="207"/>
    </row>
    <row r="42" spans="1:7">
      <c r="A42" s="189" t="s">
        <v>142</v>
      </c>
      <c r="B42" s="208">
        <v>0</v>
      </c>
      <c r="C42" s="208"/>
      <c r="D42" s="209">
        <v>-15</v>
      </c>
      <c r="E42" s="208">
        <f>B42*D42</f>
        <v>0</v>
      </c>
      <c r="F42" s="208"/>
      <c r="G42" s="210"/>
    </row>
    <row r="43" spans="1:7">
      <c r="A43" s="211" t="s">
        <v>143</v>
      </c>
      <c r="B43" s="212">
        <v>0</v>
      </c>
      <c r="C43" s="212"/>
      <c r="D43" s="213">
        <v>-5</v>
      </c>
      <c r="E43" s="212">
        <f>B43*D43</f>
        <v>0</v>
      </c>
      <c r="F43" s="212"/>
      <c r="G43" s="214"/>
    </row>
  </sheetData>
  <mergeCells count="5">
    <mergeCell ref="A2:G2"/>
    <mergeCell ref="A6:G6"/>
    <mergeCell ref="B14:C14"/>
    <mergeCell ref="A18:G18"/>
    <mergeCell ref="A31:G31"/>
  </mergeCells>
  <dataValidations count="3">
    <dataValidation type="decimal" allowBlank="1" showInputMessage="1" showErrorMessage="1" sqref="B8:B14 B16:B17 E17:F17 B20:B25 B28:B30 B33:B38 B41:B43" xr:uid="{00000000-0002-0000-0200-000000000000}">
      <formula1>0</formula1>
      <formula2>1</formula2>
    </dataValidation>
    <dataValidation type="list" allowBlank="1" showInputMessage="1" showErrorMessage="1" sqref="C8:C13 C16 C33:C38" xr:uid="{00000000-0002-0000-0200-000001000000}">
      <formula1>"0,0.25,0.50,0.75,1"</formula1>
      <formula2>0</formula2>
    </dataValidation>
    <dataValidation type="whole" allowBlank="1" showInputMessage="1" showErrorMessage="1" sqref="E29:F29 E42:F42" xr:uid="{00000000-0002-0000-0200-000002000000}">
      <formula1>0</formula1>
      <formula2>1</formula2>
    </dataValidation>
  </dataValidation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Nikolay Radoev</cp:lastModifiedBy>
  <cp:revision>8</cp:revision>
  <dcterms:created xsi:type="dcterms:W3CDTF">2006-09-16T00:00:00Z</dcterms:created>
  <dcterms:modified xsi:type="dcterms:W3CDTF">2025-03-03T17:58:48Z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0x010100B41E0342602C49449CD93109DBCAB8C5</vt:lpwstr>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