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vs\Desktop\portfoli veb sayt\"/>
    </mc:Choice>
  </mc:AlternateContent>
  <xr:revisionPtr revIDLastSave="0" documentId="8_{B25140D6-024F-45C0-AD78-A187AE07FE31}" xr6:coauthVersionLast="47" xr6:coauthVersionMax="47" xr10:uidLastSave="{00000000-0000-0000-0000-000000000000}"/>
  <bookViews>
    <workbookView xWindow="-108" yWindow="-108" windowWidth="23256" windowHeight="12576" xr2:uid="{4BC3870C-CFDF-4F0D-95FA-1A1D08A7AF0D}"/>
  </bookViews>
  <sheets>
    <sheet name="store" sheetId="2" r:id="rId1"/>
    <sheet name="central tendency" sheetId="3" r:id="rId2"/>
    <sheet name="dispersion" sheetId="4" r:id="rId3"/>
    <sheet name="pivot and pie" sheetId="5" r:id="rId4"/>
    <sheet name="linear chart" sheetId="6" r:id="rId5"/>
    <sheet name="histogram 1" sheetId="7" r:id="rId6"/>
    <sheet name="histogram 2" sheetId="9" r:id="rId7"/>
    <sheet name="linear regression" sheetId="10" r:id="rId8"/>
    <sheet name="forecast" sheetId="11" r:id="rId9"/>
    <sheet name="forecast2" sheetId="12" r:id="rId10"/>
    <sheet name="conditional" sheetId="13" r:id="rId11"/>
    <sheet name="dashboard" sheetId="16" r:id="rId12"/>
  </sheets>
  <definedNames>
    <definedName name="_xlnm._FilterDatabase" localSheetId="1" hidden="1">'central tendency'!$A$1:$C$1</definedName>
    <definedName name="_xlnm._FilterDatabase" localSheetId="10" hidden="1">conditional!$E$1:$G$801</definedName>
    <definedName name="_xlnm._FilterDatabase" localSheetId="2" hidden="1">dispersion!$A$1:$D$1</definedName>
    <definedName name="_xlnm._FilterDatabase" localSheetId="8" hidden="1">forecast!$A$1:$B$794</definedName>
    <definedName name="_xlnm._FilterDatabase" localSheetId="5" hidden="1">'histogram 1'!$A$1:$A$794</definedName>
    <definedName name="_xlnm._FilterDatabase" localSheetId="4" hidden="1">'linear chart'!$A$1:$B$1</definedName>
    <definedName name="_xlnm._FilterDatabase" localSheetId="7" hidden="1">'linear regression'!$A$1:$B$800</definedName>
    <definedName name="ExternalData_1" localSheetId="0" hidden="1">store!$A$1:$T$794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M5" i="13"/>
  <c r="M4" i="13"/>
  <c r="M3" i="13"/>
  <c r="E2" i="13" a="1"/>
  <c r="J32" i="13" s="1"/>
  <c r="C5" i="12"/>
  <c r="J3" i="13" l="1"/>
  <c r="G704" i="13"/>
  <c r="G561" i="13"/>
  <c r="G273" i="13"/>
  <c r="I772" i="13"/>
  <c r="I278" i="13"/>
  <c r="G688" i="13"/>
  <c r="G416" i="13"/>
  <c r="G126" i="13"/>
  <c r="I771" i="13"/>
  <c r="I277" i="13"/>
  <c r="G684" i="13"/>
  <c r="G400" i="13"/>
  <c r="G256" i="13"/>
  <c r="I740" i="13"/>
  <c r="J536" i="13"/>
  <c r="G540" i="13"/>
  <c r="G252" i="13"/>
  <c r="I739" i="13"/>
  <c r="J465" i="13"/>
  <c r="G539" i="13"/>
  <c r="G96" i="13"/>
  <c r="I216" i="13"/>
  <c r="G778" i="13"/>
  <c r="G394" i="13"/>
  <c r="I737" i="13"/>
  <c r="J463" i="13"/>
  <c r="G491" i="13"/>
  <c r="I677" i="13"/>
  <c r="I49" i="13"/>
  <c r="G490" i="13"/>
  <c r="G44" i="13"/>
  <c r="J274" i="13"/>
  <c r="G474" i="13"/>
  <c r="G20" i="13"/>
  <c r="I423" i="13"/>
  <c r="G617" i="13"/>
  <c r="G185" i="13"/>
  <c r="I638" i="13"/>
  <c r="J227" i="13"/>
  <c r="G105" i="13"/>
  <c r="I227" i="13"/>
  <c r="G682" i="13"/>
  <c r="G251" i="13"/>
  <c r="I525" i="13"/>
  <c r="G538" i="13"/>
  <c r="G250" i="13"/>
  <c r="I524" i="13"/>
  <c r="G762" i="13"/>
  <c r="G347" i="13"/>
  <c r="G203" i="13"/>
  <c r="I448" i="13"/>
  <c r="G761" i="13"/>
  <c r="G634" i="13"/>
  <c r="G202" i="13"/>
  <c r="I447" i="13"/>
  <c r="G618" i="13"/>
  <c r="G330" i="13"/>
  <c r="I639" i="13"/>
  <c r="J273" i="13"/>
  <c r="G473" i="13"/>
  <c r="J743" i="13"/>
  <c r="G736" i="13"/>
  <c r="G609" i="13"/>
  <c r="G465" i="13"/>
  <c r="G321" i="13"/>
  <c r="G177" i="13"/>
  <c r="G11" i="13"/>
  <c r="I634" i="13"/>
  <c r="I421" i="13"/>
  <c r="J734" i="13"/>
  <c r="J204" i="13"/>
  <c r="G417" i="13"/>
  <c r="G127" i="13"/>
  <c r="I568" i="13"/>
  <c r="J541" i="13"/>
  <c r="G560" i="13"/>
  <c r="G272" i="13"/>
  <c r="I556" i="13"/>
  <c r="J537" i="13"/>
  <c r="G544" i="13"/>
  <c r="G106" i="13"/>
  <c r="I533" i="13"/>
  <c r="I270" i="13"/>
  <c r="G683" i="13"/>
  <c r="G396" i="13"/>
  <c r="I526" i="13"/>
  <c r="G779" i="13"/>
  <c r="G395" i="13"/>
  <c r="I738" i="13"/>
  <c r="J464" i="13"/>
  <c r="G666" i="13"/>
  <c r="G95" i="13"/>
  <c r="I215" i="13"/>
  <c r="G635" i="13"/>
  <c r="G45" i="13"/>
  <c r="J283" i="13"/>
  <c r="G346" i="13"/>
  <c r="I670" i="13"/>
  <c r="I42" i="13"/>
  <c r="G753" i="13"/>
  <c r="G186" i="13"/>
  <c r="I41" i="13"/>
  <c r="G752" i="13"/>
  <c r="G329" i="13"/>
  <c r="G12" i="13"/>
  <c r="I422" i="13"/>
  <c r="G705" i="13"/>
  <c r="G608" i="13"/>
  <c r="G464" i="13"/>
  <c r="G320" i="13"/>
  <c r="G176" i="13"/>
  <c r="G10" i="13"/>
  <c r="I633" i="13"/>
  <c r="I411" i="13"/>
  <c r="J733" i="13"/>
  <c r="J203" i="13"/>
  <c r="G656" i="13"/>
  <c r="G512" i="13"/>
  <c r="G368" i="13"/>
  <c r="G224" i="13"/>
  <c r="G72" i="13"/>
  <c r="I700" i="13"/>
  <c r="I487" i="13"/>
  <c r="I115" i="13"/>
  <c r="J81" i="13"/>
  <c r="G784" i="13"/>
  <c r="G714" i="13"/>
  <c r="G640" i="13"/>
  <c r="G570" i="13"/>
  <c r="G496" i="13"/>
  <c r="G426" i="13"/>
  <c r="G352" i="13"/>
  <c r="G282" i="13"/>
  <c r="G208" i="13"/>
  <c r="G129" i="13"/>
  <c r="G47" i="13"/>
  <c r="I777" i="13"/>
  <c r="I679" i="13"/>
  <c r="I570" i="13"/>
  <c r="I461" i="13"/>
  <c r="I315" i="13"/>
  <c r="I108" i="13"/>
  <c r="J613" i="13"/>
  <c r="J343" i="13"/>
  <c r="J77" i="13"/>
  <c r="G592" i="13"/>
  <c r="G522" i="13"/>
  <c r="G448" i="13"/>
  <c r="G378" i="13"/>
  <c r="G304" i="13"/>
  <c r="G234" i="13"/>
  <c r="G160" i="13"/>
  <c r="G78" i="13"/>
  <c r="I24" i="13"/>
  <c r="I713" i="13"/>
  <c r="I607" i="13"/>
  <c r="I490" i="13"/>
  <c r="I365" i="13"/>
  <c r="I161" i="13"/>
  <c r="J689" i="13"/>
  <c r="J417" i="13"/>
  <c r="J154" i="13"/>
  <c r="G732" i="13"/>
  <c r="G665" i="13"/>
  <c r="G588" i="13"/>
  <c r="G521" i="13"/>
  <c r="G444" i="13"/>
  <c r="G377" i="13"/>
  <c r="G300" i="13"/>
  <c r="G233" i="13"/>
  <c r="G156" i="13"/>
  <c r="G77" i="13"/>
  <c r="I23" i="13"/>
  <c r="I712" i="13"/>
  <c r="I598" i="13"/>
  <c r="I489" i="13"/>
  <c r="I364" i="13"/>
  <c r="I160" i="13"/>
  <c r="J666" i="13"/>
  <c r="J416" i="13"/>
  <c r="J153" i="13"/>
  <c r="G731" i="13"/>
  <c r="G657" i="13"/>
  <c r="G587" i="13"/>
  <c r="G513" i="13"/>
  <c r="G443" i="13"/>
  <c r="G369" i="13"/>
  <c r="G299" i="13"/>
  <c r="G225" i="13"/>
  <c r="G155" i="13"/>
  <c r="G76" i="13"/>
  <c r="I22" i="13"/>
  <c r="I701" i="13"/>
  <c r="I597" i="13"/>
  <c r="I488" i="13"/>
  <c r="I363" i="13"/>
  <c r="I159" i="13"/>
  <c r="J665" i="13"/>
  <c r="J390" i="13"/>
  <c r="J149" i="13"/>
  <c r="G730" i="13"/>
  <c r="G586" i="13"/>
  <c r="G442" i="13"/>
  <c r="G298" i="13"/>
  <c r="G154" i="13"/>
  <c r="I11" i="13"/>
  <c r="I596" i="13"/>
  <c r="I327" i="13"/>
  <c r="J614" i="13"/>
  <c r="J348" i="13"/>
  <c r="G780" i="13"/>
  <c r="G713" i="13"/>
  <c r="G636" i="13"/>
  <c r="G569" i="13"/>
  <c r="G492" i="13"/>
  <c r="G425" i="13"/>
  <c r="G348" i="13"/>
  <c r="G281" i="13"/>
  <c r="G204" i="13"/>
  <c r="G128" i="13"/>
  <c r="G46" i="13"/>
  <c r="I773" i="13"/>
  <c r="I678" i="13"/>
  <c r="I569" i="13"/>
  <c r="I460" i="13"/>
  <c r="I314" i="13"/>
  <c r="I89" i="13"/>
  <c r="J609" i="13"/>
  <c r="J342" i="13"/>
  <c r="J74" i="13"/>
  <c r="I255" i="13"/>
  <c r="I158" i="13"/>
  <c r="I40" i="13"/>
  <c r="J659" i="13"/>
  <c r="J462" i="13"/>
  <c r="J341" i="13"/>
  <c r="J129" i="13"/>
  <c r="G777" i="13"/>
  <c r="G729" i="13"/>
  <c r="G681" i="13"/>
  <c r="G633" i="13"/>
  <c r="G585" i="13"/>
  <c r="G537" i="13"/>
  <c r="G463" i="13"/>
  <c r="G393" i="13"/>
  <c r="G345" i="13"/>
  <c r="G297" i="13"/>
  <c r="G249" i="13"/>
  <c r="G175" i="13"/>
  <c r="G125" i="13"/>
  <c r="G66" i="13"/>
  <c r="G6" i="13"/>
  <c r="I770" i="13"/>
  <c r="I699" i="13"/>
  <c r="I632" i="13"/>
  <c r="I555" i="13"/>
  <c r="I446" i="13"/>
  <c r="I361" i="13"/>
  <c r="I254" i="13"/>
  <c r="I87" i="13"/>
  <c r="J722" i="13"/>
  <c r="J588" i="13"/>
  <c r="J461" i="13"/>
  <c r="J313" i="13"/>
  <c r="J128" i="13"/>
  <c r="G776" i="13"/>
  <c r="G728" i="13"/>
  <c r="G680" i="13"/>
  <c r="G632" i="13"/>
  <c r="G584" i="13"/>
  <c r="G536" i="13"/>
  <c r="G488" i="13"/>
  <c r="G440" i="13"/>
  <c r="G392" i="13"/>
  <c r="G344" i="13"/>
  <c r="G296" i="13"/>
  <c r="G222" i="13"/>
  <c r="G174" i="13"/>
  <c r="G124" i="13"/>
  <c r="G65" i="13"/>
  <c r="I9" i="13"/>
  <c r="I735" i="13"/>
  <c r="I663" i="13"/>
  <c r="I591" i="13"/>
  <c r="I511" i="13"/>
  <c r="I398" i="13"/>
  <c r="I302" i="13"/>
  <c r="I156" i="13"/>
  <c r="J774" i="13"/>
  <c r="J648" i="13"/>
  <c r="J514" i="13"/>
  <c r="J312" i="13"/>
  <c r="J119" i="13"/>
  <c r="G768" i="13"/>
  <c r="G720" i="13"/>
  <c r="G672" i="13"/>
  <c r="G624" i="13"/>
  <c r="G576" i="13"/>
  <c r="G528" i="13"/>
  <c r="G480" i="13"/>
  <c r="G432" i="13"/>
  <c r="G384" i="13"/>
  <c r="G336" i="13"/>
  <c r="G288" i="13"/>
  <c r="G240" i="13"/>
  <c r="G192" i="13"/>
  <c r="G143" i="13"/>
  <c r="G64" i="13"/>
  <c r="G4" i="13"/>
  <c r="I729" i="13"/>
  <c r="I662" i="13"/>
  <c r="I510" i="13"/>
  <c r="I441" i="13"/>
  <c r="I342" i="13"/>
  <c r="I252" i="13"/>
  <c r="I144" i="13"/>
  <c r="J695" i="13"/>
  <c r="J578" i="13"/>
  <c r="J457" i="13"/>
  <c r="J311" i="13"/>
  <c r="J187" i="13"/>
  <c r="J118" i="13"/>
  <c r="G748" i="13"/>
  <c r="G652" i="13"/>
  <c r="G527" i="13"/>
  <c r="G460" i="13"/>
  <c r="G383" i="13"/>
  <c r="G316" i="13"/>
  <c r="G239" i="13"/>
  <c r="G172" i="13"/>
  <c r="G60" i="13"/>
  <c r="I723" i="13"/>
  <c r="I618" i="13"/>
  <c r="I472" i="13"/>
  <c r="I341" i="13"/>
  <c r="I191" i="13"/>
  <c r="J767" i="13"/>
  <c r="J573" i="13"/>
  <c r="J383" i="13"/>
  <c r="J234" i="13"/>
  <c r="J44" i="13"/>
  <c r="G744" i="13"/>
  <c r="G648" i="13"/>
  <c r="G574" i="13"/>
  <c r="G504" i="13"/>
  <c r="G408" i="13"/>
  <c r="G334" i="13"/>
  <c r="G264" i="13"/>
  <c r="G190" i="13"/>
  <c r="G113" i="13"/>
  <c r="I30" i="13"/>
  <c r="I722" i="13"/>
  <c r="I617" i="13"/>
  <c r="I508" i="13"/>
  <c r="I389" i="13"/>
  <c r="I249" i="13"/>
  <c r="I78" i="13"/>
  <c r="J572" i="13"/>
  <c r="J379" i="13"/>
  <c r="J158" i="13"/>
  <c r="G647" i="13"/>
  <c r="G455" i="13"/>
  <c r="G311" i="13"/>
  <c r="G237" i="13"/>
  <c r="G189" i="13"/>
  <c r="G167" i="13"/>
  <c r="G112" i="13"/>
  <c r="G58" i="13"/>
  <c r="G28" i="13"/>
  <c r="I27" i="13"/>
  <c r="I787" i="13"/>
  <c r="I753" i="13"/>
  <c r="I721" i="13"/>
  <c r="I682" i="13"/>
  <c r="I653" i="13"/>
  <c r="I616" i="13"/>
  <c r="I573" i="13"/>
  <c r="I544" i="13"/>
  <c r="I507" i="13"/>
  <c r="I470" i="13"/>
  <c r="I426" i="13"/>
  <c r="I388" i="13"/>
  <c r="I336" i="13"/>
  <c r="I281" i="13"/>
  <c r="I239" i="13"/>
  <c r="I185" i="13"/>
  <c r="I126" i="13"/>
  <c r="I60" i="13"/>
  <c r="J765" i="13"/>
  <c r="J692" i="13"/>
  <c r="J619" i="13"/>
  <c r="J571" i="13"/>
  <c r="J493" i="13"/>
  <c r="J429" i="13"/>
  <c r="J359" i="13"/>
  <c r="J305" i="13"/>
  <c r="J230" i="13"/>
  <c r="J157" i="13"/>
  <c r="J109" i="13"/>
  <c r="J33" i="13"/>
  <c r="I362" i="13"/>
  <c r="I313" i="13"/>
  <c r="I213" i="13"/>
  <c r="I88" i="13"/>
  <c r="J725" i="13"/>
  <c r="J589" i="13"/>
  <c r="J535" i="13"/>
  <c r="J389" i="13"/>
  <c r="J263" i="13"/>
  <c r="J199" i="13"/>
  <c r="J73" i="13"/>
  <c r="G751" i="13"/>
  <c r="G703" i="13"/>
  <c r="G655" i="13"/>
  <c r="G607" i="13"/>
  <c r="G559" i="13"/>
  <c r="G511" i="13"/>
  <c r="G489" i="13"/>
  <c r="G441" i="13"/>
  <c r="G415" i="13"/>
  <c r="G367" i="13"/>
  <c r="G319" i="13"/>
  <c r="G271" i="13"/>
  <c r="G223" i="13"/>
  <c r="G201" i="13"/>
  <c r="G153" i="13"/>
  <c r="G94" i="13"/>
  <c r="G43" i="13"/>
  <c r="I10" i="13"/>
  <c r="I736" i="13"/>
  <c r="I664" i="13"/>
  <c r="I592" i="13"/>
  <c r="I523" i="13"/>
  <c r="I486" i="13"/>
  <c r="I399" i="13"/>
  <c r="I303" i="13"/>
  <c r="I212" i="13"/>
  <c r="I157" i="13"/>
  <c r="J775" i="13"/>
  <c r="J658" i="13"/>
  <c r="J534" i="13"/>
  <c r="J386" i="13"/>
  <c r="J262" i="13"/>
  <c r="J198" i="13"/>
  <c r="J72" i="13"/>
  <c r="G750" i="13"/>
  <c r="G702" i="13"/>
  <c r="G654" i="13"/>
  <c r="G606" i="13"/>
  <c r="G558" i="13"/>
  <c r="G510" i="13"/>
  <c r="G462" i="13"/>
  <c r="G414" i="13"/>
  <c r="G366" i="13"/>
  <c r="G318" i="13"/>
  <c r="G270" i="13"/>
  <c r="G248" i="13"/>
  <c r="G200" i="13"/>
  <c r="G144" i="13"/>
  <c r="G93" i="13"/>
  <c r="G42" i="13"/>
  <c r="G5" i="13"/>
  <c r="I759" i="13"/>
  <c r="I698" i="13"/>
  <c r="I631" i="13"/>
  <c r="I554" i="13"/>
  <c r="I485" i="13"/>
  <c r="I442" i="13"/>
  <c r="I360" i="13"/>
  <c r="I253" i="13"/>
  <c r="I193" i="13"/>
  <c r="I86" i="13"/>
  <c r="J721" i="13"/>
  <c r="J581" i="13"/>
  <c r="J458" i="13"/>
  <c r="J385" i="13"/>
  <c r="J261" i="13"/>
  <c r="J188" i="13"/>
  <c r="J54" i="13"/>
  <c r="G749" i="13"/>
  <c r="G701" i="13"/>
  <c r="G653" i="13"/>
  <c r="G605" i="13"/>
  <c r="G557" i="13"/>
  <c r="G509" i="13"/>
  <c r="G461" i="13"/>
  <c r="G413" i="13"/>
  <c r="G365" i="13"/>
  <c r="G317" i="13"/>
  <c r="G269" i="13"/>
  <c r="G221" i="13"/>
  <c r="G173" i="13"/>
  <c r="G120" i="13"/>
  <c r="G92" i="13"/>
  <c r="G31" i="13"/>
  <c r="I8" i="13"/>
  <c r="I758" i="13"/>
  <c r="I697" i="13"/>
  <c r="I619" i="13"/>
  <c r="I590" i="13"/>
  <c r="I550" i="13"/>
  <c r="I478" i="13"/>
  <c r="I397" i="13"/>
  <c r="I301" i="13"/>
  <c r="I192" i="13"/>
  <c r="I85" i="13"/>
  <c r="J773" i="13"/>
  <c r="J647" i="13"/>
  <c r="J513" i="13"/>
  <c r="J384" i="13"/>
  <c r="J235" i="13"/>
  <c r="J53" i="13"/>
  <c r="G767" i="13"/>
  <c r="G700" i="13"/>
  <c r="G623" i="13"/>
  <c r="G575" i="13"/>
  <c r="G508" i="13"/>
  <c r="G412" i="13"/>
  <c r="G335" i="13"/>
  <c r="G268" i="13"/>
  <c r="G191" i="13"/>
  <c r="G114" i="13"/>
  <c r="G30" i="13"/>
  <c r="I794" i="13"/>
  <c r="I694" i="13"/>
  <c r="I586" i="13"/>
  <c r="I509" i="13"/>
  <c r="I390" i="13"/>
  <c r="I251" i="13"/>
  <c r="I84" i="13"/>
  <c r="J646" i="13"/>
  <c r="J434" i="13"/>
  <c r="J307" i="13"/>
  <c r="J113" i="13"/>
  <c r="G792" i="13"/>
  <c r="G718" i="13"/>
  <c r="G670" i="13"/>
  <c r="G622" i="13"/>
  <c r="G552" i="13"/>
  <c r="G478" i="13"/>
  <c r="G430" i="13"/>
  <c r="G360" i="13"/>
  <c r="G286" i="13"/>
  <c r="G216" i="13"/>
  <c r="G141" i="13"/>
  <c r="G59" i="13"/>
  <c r="I754" i="13"/>
  <c r="I654" i="13"/>
  <c r="I548" i="13"/>
  <c r="I439" i="13"/>
  <c r="I282" i="13"/>
  <c r="I127" i="13"/>
  <c r="J620" i="13"/>
  <c r="J433" i="13"/>
  <c r="J233" i="13"/>
  <c r="J110" i="13"/>
  <c r="G765" i="13"/>
  <c r="G717" i="13"/>
  <c r="G669" i="13"/>
  <c r="G599" i="13"/>
  <c r="G551" i="13"/>
  <c r="G503" i="13"/>
  <c r="G429" i="13"/>
  <c r="G381" i="13"/>
  <c r="G359" i="13"/>
  <c r="G285" i="13"/>
  <c r="G215" i="13"/>
  <c r="G81" i="13"/>
  <c r="G786" i="13"/>
  <c r="G764" i="13"/>
  <c r="G738" i="13"/>
  <c r="G716" i="13"/>
  <c r="G690" i="13"/>
  <c r="G668" i="13"/>
  <c r="G642" i="13"/>
  <c r="G620" i="13"/>
  <c r="G594" i="13"/>
  <c r="G572" i="13"/>
  <c r="G546" i="13"/>
  <c r="G524" i="13"/>
  <c r="G498" i="13"/>
  <c r="G476" i="13"/>
  <c r="G450" i="13"/>
  <c r="G428" i="13"/>
  <c r="G402" i="13"/>
  <c r="G380" i="13"/>
  <c r="G354" i="13"/>
  <c r="G332" i="13"/>
  <c r="G306" i="13"/>
  <c r="G284" i="13"/>
  <c r="G258" i="13"/>
  <c r="G236" i="13"/>
  <c r="G210" i="13"/>
  <c r="G188" i="13"/>
  <c r="G162" i="13"/>
  <c r="G139" i="13"/>
  <c r="G108" i="13"/>
  <c r="G80" i="13"/>
  <c r="G57" i="13"/>
  <c r="G25" i="13"/>
  <c r="I26" i="13"/>
  <c r="I781" i="13"/>
  <c r="I752" i="13"/>
  <c r="I715" i="13"/>
  <c r="I681" i="13"/>
  <c r="I652" i="13"/>
  <c r="I615" i="13"/>
  <c r="I572" i="13"/>
  <c r="I535" i="13"/>
  <c r="I506" i="13"/>
  <c r="I463" i="13"/>
  <c r="I425" i="13"/>
  <c r="I384" i="13"/>
  <c r="I335" i="13"/>
  <c r="I280" i="13"/>
  <c r="I229" i="13"/>
  <c r="I184" i="13"/>
  <c r="I117" i="13"/>
  <c r="I57" i="13"/>
  <c r="J764" i="13"/>
  <c r="J691" i="13"/>
  <c r="J618" i="13"/>
  <c r="J545" i="13"/>
  <c r="J492" i="13"/>
  <c r="J428" i="13"/>
  <c r="J358" i="13"/>
  <c r="J302" i="13"/>
  <c r="J229" i="13"/>
  <c r="J156" i="13"/>
  <c r="J83" i="13"/>
  <c r="E2" i="13"/>
  <c r="J2" i="13" s="1"/>
  <c r="J15" i="13"/>
  <c r="J27" i="13"/>
  <c r="J39" i="13"/>
  <c r="J51" i="13"/>
  <c r="J63" i="13"/>
  <c r="J75" i="13"/>
  <c r="J87" i="13"/>
  <c r="J99" i="13"/>
  <c r="J111" i="13"/>
  <c r="J123" i="13"/>
  <c r="J135" i="13"/>
  <c r="J147" i="13"/>
  <c r="J159" i="13"/>
  <c r="J171" i="13"/>
  <c r="J183" i="13"/>
  <c r="J195" i="13"/>
  <c r="J207" i="13"/>
  <c r="J219" i="13"/>
  <c r="J231" i="13"/>
  <c r="J243" i="13"/>
  <c r="J255" i="13"/>
  <c r="J267" i="13"/>
  <c r="J279" i="13"/>
  <c r="J291" i="13"/>
  <c r="J303" i="13"/>
  <c r="J315" i="13"/>
  <c r="J327" i="13"/>
  <c r="J339" i="13"/>
  <c r="J351" i="13"/>
  <c r="J363" i="13"/>
  <c r="J375" i="13"/>
  <c r="J387" i="13"/>
  <c r="J399" i="13"/>
  <c r="J411" i="13"/>
  <c r="J423" i="13"/>
  <c r="J435" i="13"/>
  <c r="J447" i="13"/>
  <c r="J459" i="13"/>
  <c r="J471" i="13"/>
  <c r="J483" i="13"/>
  <c r="J495" i="13"/>
  <c r="J507" i="13"/>
  <c r="J519" i="13"/>
  <c r="J531" i="13"/>
  <c r="J543" i="13"/>
  <c r="J555" i="13"/>
  <c r="J567" i="13"/>
  <c r="J579" i="13"/>
  <c r="J591" i="13"/>
  <c r="J603" i="13"/>
  <c r="J615" i="13"/>
  <c r="J627" i="13"/>
  <c r="J639" i="13"/>
  <c r="J651" i="13"/>
  <c r="J663" i="13"/>
  <c r="J675" i="13"/>
  <c r="J687" i="13"/>
  <c r="J699" i="13"/>
  <c r="J711" i="13"/>
  <c r="J723" i="13"/>
  <c r="J735" i="13"/>
  <c r="J747" i="13"/>
  <c r="J759" i="13"/>
  <c r="J771" i="13"/>
  <c r="J783" i="13"/>
  <c r="I46" i="13"/>
  <c r="I58" i="13"/>
  <c r="I70" i="13"/>
  <c r="I82" i="13"/>
  <c r="I94" i="13"/>
  <c r="I106" i="13"/>
  <c r="I118" i="13"/>
  <c r="I130" i="13"/>
  <c r="I142" i="13"/>
  <c r="I154" i="13"/>
  <c r="I166" i="13"/>
  <c r="I178" i="13"/>
  <c r="I190" i="13"/>
  <c r="I202" i="13"/>
  <c r="I214" i="13"/>
  <c r="I226" i="13"/>
  <c r="I238" i="13"/>
  <c r="I250" i="13"/>
  <c r="J4" i="13"/>
  <c r="J16" i="13"/>
  <c r="J28" i="13"/>
  <c r="J40" i="13"/>
  <c r="J52" i="13"/>
  <c r="J64" i="13"/>
  <c r="J76" i="13"/>
  <c r="J88" i="13"/>
  <c r="J100" i="13"/>
  <c r="J112" i="13"/>
  <c r="J124" i="13"/>
  <c r="J136" i="13"/>
  <c r="J148" i="13"/>
  <c r="J160" i="13"/>
  <c r="J172" i="13"/>
  <c r="J184" i="13"/>
  <c r="J196" i="13"/>
  <c r="J208" i="13"/>
  <c r="J220" i="13"/>
  <c r="J232" i="13"/>
  <c r="J244" i="13"/>
  <c r="J256" i="13"/>
  <c r="J268" i="13"/>
  <c r="J280" i="13"/>
  <c r="J292" i="13"/>
  <c r="J304" i="13"/>
  <c r="J316" i="13"/>
  <c r="J328" i="13"/>
  <c r="J340" i="13"/>
  <c r="J352" i="13"/>
  <c r="J364" i="13"/>
  <c r="J376" i="13"/>
  <c r="J388" i="13"/>
  <c r="J400" i="13"/>
  <c r="J412" i="13"/>
  <c r="J424" i="13"/>
  <c r="J436" i="13"/>
  <c r="J448" i="13"/>
  <c r="J460" i="13"/>
  <c r="J472" i="13"/>
  <c r="J484" i="13"/>
  <c r="J496" i="13"/>
  <c r="J508" i="13"/>
  <c r="J520" i="13"/>
  <c r="J532" i="13"/>
  <c r="J544" i="13"/>
  <c r="J556" i="13"/>
  <c r="J568" i="13"/>
  <c r="J580" i="13"/>
  <c r="J592" i="13"/>
  <c r="J604" i="13"/>
  <c r="J616" i="13"/>
  <c r="J628" i="13"/>
  <c r="J640" i="13"/>
  <c r="J652" i="13"/>
  <c r="J664" i="13"/>
  <c r="J676" i="13"/>
  <c r="J688" i="13"/>
  <c r="J700" i="13"/>
  <c r="J712" i="13"/>
  <c r="J724" i="13"/>
  <c r="J736" i="13"/>
  <c r="J748" i="13"/>
  <c r="J760" i="13"/>
  <c r="J772" i="13"/>
  <c r="J784" i="13"/>
  <c r="I35" i="13"/>
  <c r="I47" i="13"/>
  <c r="I59" i="13"/>
  <c r="I71" i="13"/>
  <c r="I83" i="13"/>
  <c r="I95" i="13"/>
  <c r="I107" i="13"/>
  <c r="I119" i="13"/>
  <c r="I131" i="13"/>
  <c r="I143" i="13"/>
  <c r="I155" i="13"/>
  <c r="I167" i="13"/>
  <c r="I179" i="13"/>
  <c r="J5" i="13"/>
  <c r="J6" i="13"/>
  <c r="J20" i="13"/>
  <c r="J34" i="13"/>
  <c r="J48" i="13"/>
  <c r="J62" i="13"/>
  <c r="J78" i="13"/>
  <c r="J92" i="13"/>
  <c r="J106" i="13"/>
  <c r="J120" i="13"/>
  <c r="J134" i="13"/>
  <c r="J150" i="13"/>
  <c r="J164" i="13"/>
  <c r="J178" i="13"/>
  <c r="J192" i="13"/>
  <c r="J206" i="13"/>
  <c r="J222" i="13"/>
  <c r="J236" i="13"/>
  <c r="J250" i="13"/>
  <c r="J264" i="13"/>
  <c r="J278" i="13"/>
  <c r="J294" i="13"/>
  <c r="J308" i="13"/>
  <c r="J322" i="13"/>
  <c r="J336" i="13"/>
  <c r="J350" i="13"/>
  <c r="J366" i="13"/>
  <c r="J380" i="13"/>
  <c r="J394" i="13"/>
  <c r="J408" i="13"/>
  <c r="J422" i="13"/>
  <c r="J438" i="13"/>
  <c r="J452" i="13"/>
  <c r="J466" i="13"/>
  <c r="J480" i="13"/>
  <c r="J494" i="13"/>
  <c r="J510" i="13"/>
  <c r="J524" i="13"/>
  <c r="J538" i="13"/>
  <c r="J552" i="13"/>
  <c r="J566" i="13"/>
  <c r="J582" i="13"/>
  <c r="J596" i="13"/>
  <c r="J610" i="13"/>
  <c r="J624" i="13"/>
  <c r="J638" i="13"/>
  <c r="J654" i="13"/>
  <c r="J668" i="13"/>
  <c r="J682" i="13"/>
  <c r="J696" i="13"/>
  <c r="J710" i="13"/>
  <c r="J726" i="13"/>
  <c r="J740" i="13"/>
  <c r="J754" i="13"/>
  <c r="J768" i="13"/>
  <c r="J782" i="13"/>
  <c r="I37" i="13"/>
  <c r="I51" i="13"/>
  <c r="I65" i="13"/>
  <c r="I79" i="13"/>
  <c r="I93" i="13"/>
  <c r="I109" i="13"/>
  <c r="I123" i="13"/>
  <c r="I137" i="13"/>
  <c r="I151" i="13"/>
  <c r="I165" i="13"/>
  <c r="I181" i="13"/>
  <c r="I194" i="13"/>
  <c r="I207" i="13"/>
  <c r="I220" i="13"/>
  <c r="I233" i="13"/>
  <c r="I246" i="13"/>
  <c r="I259" i="13"/>
  <c r="I271" i="13"/>
  <c r="I283" i="13"/>
  <c r="I295" i="13"/>
  <c r="I307" i="13"/>
  <c r="I319" i="13"/>
  <c r="I331" i="13"/>
  <c r="I343" i="13"/>
  <c r="I355" i="13"/>
  <c r="I367" i="13"/>
  <c r="I379" i="13"/>
  <c r="I391" i="13"/>
  <c r="I403" i="13"/>
  <c r="I415" i="13"/>
  <c r="I427" i="13"/>
  <c r="J7" i="13"/>
  <c r="J21" i="13"/>
  <c r="J35" i="13"/>
  <c r="J49" i="13"/>
  <c r="J65" i="13"/>
  <c r="J79" i="13"/>
  <c r="J93" i="13"/>
  <c r="J107" i="13"/>
  <c r="J121" i="13"/>
  <c r="J137" i="13"/>
  <c r="J151" i="13"/>
  <c r="J165" i="13"/>
  <c r="J179" i="13"/>
  <c r="J193" i="13"/>
  <c r="J209" i="13"/>
  <c r="J223" i="13"/>
  <c r="J237" i="13"/>
  <c r="J251" i="13"/>
  <c r="J265" i="13"/>
  <c r="J281" i="13"/>
  <c r="J295" i="13"/>
  <c r="J309" i="13"/>
  <c r="J323" i="13"/>
  <c r="J337" i="13"/>
  <c r="J353" i="13"/>
  <c r="J367" i="13"/>
  <c r="J381" i="13"/>
  <c r="J395" i="13"/>
  <c r="J409" i="13"/>
  <c r="J425" i="13"/>
  <c r="J439" i="13"/>
  <c r="J453" i="13"/>
  <c r="J467" i="13"/>
  <c r="J481" i="13"/>
  <c r="J497" i="13"/>
  <c r="J511" i="13"/>
  <c r="J525" i="13"/>
  <c r="J539" i="13"/>
  <c r="J553" i="13"/>
  <c r="J569" i="13"/>
  <c r="J583" i="13"/>
  <c r="J597" i="13"/>
  <c r="J611" i="13"/>
  <c r="J625" i="13"/>
  <c r="J641" i="13"/>
  <c r="J655" i="13"/>
  <c r="J669" i="13"/>
  <c r="J683" i="13"/>
  <c r="J697" i="13"/>
  <c r="J713" i="13"/>
  <c r="J727" i="13"/>
  <c r="J741" i="13"/>
  <c r="J755" i="13"/>
  <c r="J769" i="13"/>
  <c r="J785" i="13"/>
  <c r="I38" i="13"/>
  <c r="I52" i="13"/>
  <c r="I66" i="13"/>
  <c r="I80" i="13"/>
  <c r="I96" i="13"/>
  <c r="I110" i="13"/>
  <c r="I124" i="13"/>
  <c r="I138" i="13"/>
  <c r="I152" i="13"/>
  <c r="I168" i="13"/>
  <c r="I182" i="13"/>
  <c r="I195" i="13"/>
  <c r="I208" i="13"/>
  <c r="I221" i="13"/>
  <c r="I234" i="13"/>
  <c r="I247" i="13"/>
  <c r="I260" i="13"/>
  <c r="I272" i="13"/>
  <c r="I284" i="13"/>
  <c r="I296" i="13"/>
  <c r="I308" i="13"/>
  <c r="I320" i="13"/>
  <c r="I332" i="13"/>
  <c r="I344" i="13"/>
  <c r="I356" i="13"/>
  <c r="I368" i="13"/>
  <c r="I380" i="13"/>
  <c r="I392" i="13"/>
  <c r="I404" i="13"/>
  <c r="I416" i="13"/>
  <c r="J8" i="13"/>
  <c r="J22" i="13"/>
  <c r="J36" i="13"/>
  <c r="J50" i="13"/>
  <c r="J66" i="13"/>
  <c r="J80" i="13"/>
  <c r="J94" i="13"/>
  <c r="J108" i="13"/>
  <c r="J122" i="13"/>
  <c r="J138" i="13"/>
  <c r="J152" i="13"/>
  <c r="J166" i="13"/>
  <c r="J180" i="13"/>
  <c r="J194" i="13"/>
  <c r="J210" i="13"/>
  <c r="J224" i="13"/>
  <c r="J238" i="13"/>
  <c r="J252" i="13"/>
  <c r="J266" i="13"/>
  <c r="J282" i="13"/>
  <c r="J296" i="13"/>
  <c r="J310" i="13"/>
  <c r="J324" i="13"/>
  <c r="J338" i="13"/>
  <c r="J354" i="13"/>
  <c r="J368" i="13"/>
  <c r="J382" i="13"/>
  <c r="J396" i="13"/>
  <c r="J410" i="13"/>
  <c r="J426" i="13"/>
  <c r="J440" i="13"/>
  <c r="J454" i="13"/>
  <c r="J468" i="13"/>
  <c r="J482" i="13"/>
  <c r="J498" i="13"/>
  <c r="J512" i="13"/>
  <c r="J526" i="13"/>
  <c r="J540" i="13"/>
  <c r="J554" i="13"/>
  <c r="J570" i="13"/>
  <c r="J584" i="13"/>
  <c r="J598" i="13"/>
  <c r="J612" i="13"/>
  <c r="J626" i="13"/>
  <c r="J642" i="13"/>
  <c r="J656" i="13"/>
  <c r="J670" i="13"/>
  <c r="J684" i="13"/>
  <c r="J698" i="13"/>
  <c r="J714" i="13"/>
  <c r="J728" i="13"/>
  <c r="J742" i="13"/>
  <c r="J756" i="13"/>
  <c r="J770" i="13"/>
  <c r="J786" i="13"/>
  <c r="I39" i="13"/>
  <c r="I53" i="13"/>
  <c r="I67" i="13"/>
  <c r="I81" i="13"/>
  <c r="I97" i="13"/>
  <c r="I111" i="13"/>
  <c r="I125" i="13"/>
  <c r="I139" i="13"/>
  <c r="I153" i="13"/>
  <c r="I169" i="13"/>
  <c r="I183" i="13"/>
  <c r="I196" i="13"/>
  <c r="I209" i="13"/>
  <c r="I222" i="13"/>
  <c r="I235" i="13"/>
  <c r="I248" i="13"/>
  <c r="I261" i="13"/>
  <c r="I273" i="13"/>
  <c r="I285" i="13"/>
  <c r="I297" i="13"/>
  <c r="I309" i="13"/>
  <c r="I321" i="13"/>
  <c r="I333" i="13"/>
  <c r="I345" i="13"/>
  <c r="I357" i="13"/>
  <c r="I369" i="13"/>
  <c r="I381" i="13"/>
  <c r="I393" i="13"/>
  <c r="I405" i="13"/>
  <c r="I417" i="13"/>
  <c r="J9" i="13"/>
  <c r="J26" i="13"/>
  <c r="J45" i="13"/>
  <c r="J67" i="13"/>
  <c r="J84" i="13"/>
  <c r="J103" i="13"/>
  <c r="J125" i="13"/>
  <c r="J142" i="13"/>
  <c r="J161" i="13"/>
  <c r="J181" i="13"/>
  <c r="J200" i="13"/>
  <c r="J217" i="13"/>
  <c r="J239" i="13"/>
  <c r="J258" i="13"/>
  <c r="J275" i="13"/>
  <c r="J297" i="13"/>
  <c r="J314" i="13"/>
  <c r="J333" i="13"/>
  <c r="J355" i="13"/>
  <c r="J372" i="13"/>
  <c r="J391" i="13"/>
  <c r="J413" i="13"/>
  <c r="J430" i="13"/>
  <c r="J449" i="13"/>
  <c r="J469" i="13"/>
  <c r="J488" i="13"/>
  <c r="J505" i="13"/>
  <c r="J527" i="13"/>
  <c r="J546" i="13"/>
  <c r="J563" i="13"/>
  <c r="J585" i="13"/>
  <c r="J602" i="13"/>
  <c r="J621" i="13"/>
  <c r="J643" i="13"/>
  <c r="J660" i="13"/>
  <c r="J679" i="13"/>
  <c r="J701" i="13"/>
  <c r="J718" i="13"/>
  <c r="J737" i="13"/>
  <c r="J757" i="13"/>
  <c r="J776" i="13"/>
  <c r="J793" i="13"/>
  <c r="I54" i="13"/>
  <c r="I73" i="13"/>
  <c r="I90" i="13"/>
  <c r="I112" i="13"/>
  <c r="I129" i="13"/>
  <c r="I148" i="13"/>
  <c r="I170" i="13"/>
  <c r="I187" i="13"/>
  <c r="I204" i="13"/>
  <c r="I223" i="13"/>
  <c r="I240" i="13"/>
  <c r="I256" i="13"/>
  <c r="I274" i="13"/>
  <c r="I289" i="13"/>
  <c r="I304" i="13"/>
  <c r="I322" i="13"/>
  <c r="I337" i="13"/>
  <c r="I352" i="13"/>
  <c r="I370" i="13"/>
  <c r="I385" i="13"/>
  <c r="I400" i="13"/>
  <c r="I418" i="13"/>
  <c r="I431" i="13"/>
  <c r="I443" i="13"/>
  <c r="I455" i="13"/>
  <c r="I467" i="13"/>
  <c r="I479" i="13"/>
  <c r="I491" i="13"/>
  <c r="I503" i="13"/>
  <c r="I515" i="13"/>
  <c r="I527" i="13"/>
  <c r="I539" i="13"/>
  <c r="I551" i="13"/>
  <c r="I563" i="13"/>
  <c r="I575" i="13"/>
  <c r="I587" i="13"/>
  <c r="I599" i="13"/>
  <c r="I611" i="13"/>
  <c r="I623" i="13"/>
  <c r="I635" i="13"/>
  <c r="I647" i="13"/>
  <c r="I659" i="13"/>
  <c r="I671" i="13"/>
  <c r="I683" i="13"/>
  <c r="I695" i="13"/>
  <c r="I707" i="13"/>
  <c r="I719" i="13"/>
  <c r="I731" i="13"/>
  <c r="I743" i="13"/>
  <c r="I755" i="13"/>
  <c r="I767" i="13"/>
  <c r="I779" i="13"/>
  <c r="I791" i="13"/>
  <c r="I16" i="13"/>
  <c r="I28" i="13"/>
  <c r="G14" i="13"/>
  <c r="G26" i="13"/>
  <c r="G38" i="13"/>
  <c r="J10" i="13"/>
  <c r="J29" i="13"/>
  <c r="J46" i="13"/>
  <c r="J68" i="13"/>
  <c r="J85" i="13"/>
  <c r="J104" i="13"/>
  <c r="J126" i="13"/>
  <c r="J143" i="13"/>
  <c r="J162" i="13"/>
  <c r="J182" i="13"/>
  <c r="J201" i="13"/>
  <c r="J218" i="13"/>
  <c r="J240" i="13"/>
  <c r="J259" i="13"/>
  <c r="J276" i="13"/>
  <c r="J298" i="13"/>
  <c r="J317" i="13"/>
  <c r="J334" i="13"/>
  <c r="J356" i="13"/>
  <c r="J373" i="13"/>
  <c r="J392" i="13"/>
  <c r="J414" i="13"/>
  <c r="J431" i="13"/>
  <c r="J450" i="13"/>
  <c r="J470" i="13"/>
  <c r="J489" i="13"/>
  <c r="J506" i="13"/>
  <c r="J528" i="13"/>
  <c r="J547" i="13"/>
  <c r="J564" i="13"/>
  <c r="J586" i="13"/>
  <c r="J605" i="13"/>
  <c r="J622" i="13"/>
  <c r="J644" i="13"/>
  <c r="J661" i="13"/>
  <c r="J680" i="13"/>
  <c r="J702" i="13"/>
  <c r="J719" i="13"/>
  <c r="J738" i="13"/>
  <c r="J758" i="13"/>
  <c r="J777" i="13"/>
  <c r="J794" i="13"/>
  <c r="I55" i="13"/>
  <c r="I74" i="13"/>
  <c r="I91" i="13"/>
  <c r="I113" i="13"/>
  <c r="I132" i="13"/>
  <c r="I149" i="13"/>
  <c r="I171" i="13"/>
  <c r="I188" i="13"/>
  <c r="I205" i="13"/>
  <c r="I224" i="13"/>
  <c r="I241" i="13"/>
  <c r="I257" i="13"/>
  <c r="I275" i="13"/>
  <c r="I290" i="13"/>
  <c r="I305" i="13"/>
  <c r="I323" i="13"/>
  <c r="I338" i="13"/>
  <c r="I353" i="13"/>
  <c r="I371" i="13"/>
  <c r="I386" i="13"/>
  <c r="I401" i="13"/>
  <c r="I419" i="13"/>
  <c r="I432" i="13"/>
  <c r="I444" i="13"/>
  <c r="I456" i="13"/>
  <c r="I468" i="13"/>
  <c r="I480" i="13"/>
  <c r="I492" i="13"/>
  <c r="I504" i="13"/>
  <c r="I516" i="13"/>
  <c r="I528" i="13"/>
  <c r="I540" i="13"/>
  <c r="I552" i="13"/>
  <c r="I564" i="13"/>
  <c r="I576" i="13"/>
  <c r="I588" i="13"/>
  <c r="I600" i="13"/>
  <c r="I612" i="13"/>
  <c r="I624" i="13"/>
  <c r="I636" i="13"/>
  <c r="I648" i="13"/>
  <c r="I660" i="13"/>
  <c r="I672" i="13"/>
  <c r="I684" i="13"/>
  <c r="I696" i="13"/>
  <c r="I708" i="13"/>
  <c r="I720" i="13"/>
  <c r="I732" i="13"/>
  <c r="I744" i="13"/>
  <c r="I756" i="13"/>
  <c r="I768" i="13"/>
  <c r="I780" i="13"/>
  <c r="I792" i="13"/>
  <c r="I17" i="13"/>
  <c r="I29" i="13"/>
  <c r="G3" i="13"/>
  <c r="G15" i="13"/>
  <c r="G27" i="13"/>
  <c r="G39" i="13"/>
  <c r="J11" i="13"/>
  <c r="J30" i="13"/>
  <c r="J47" i="13"/>
  <c r="J69" i="13"/>
  <c r="J86" i="13"/>
  <c r="J105" i="13"/>
  <c r="J127" i="13"/>
  <c r="J144" i="13"/>
  <c r="J163" i="13"/>
  <c r="J185" i="13"/>
  <c r="J202" i="13"/>
  <c r="J221" i="13"/>
  <c r="J241" i="13"/>
  <c r="J260" i="13"/>
  <c r="J277" i="13"/>
  <c r="J299" i="13"/>
  <c r="J318" i="13"/>
  <c r="J335" i="13"/>
  <c r="J357" i="13"/>
  <c r="J374" i="13"/>
  <c r="J393" i="13"/>
  <c r="J415" i="13"/>
  <c r="J432" i="13"/>
  <c r="J451" i="13"/>
  <c r="J473" i="13"/>
  <c r="J490" i="13"/>
  <c r="J509" i="13"/>
  <c r="J529" i="13"/>
  <c r="J548" i="13"/>
  <c r="J565" i="13"/>
  <c r="J587" i="13"/>
  <c r="J606" i="13"/>
  <c r="J623" i="13"/>
  <c r="J645" i="13"/>
  <c r="J662" i="13"/>
  <c r="J681" i="13"/>
  <c r="J703" i="13"/>
  <c r="J720" i="13"/>
  <c r="J739" i="13"/>
  <c r="J761" i="13"/>
  <c r="J778" i="13"/>
  <c r="I36" i="13"/>
  <c r="I56" i="13"/>
  <c r="I75" i="13"/>
  <c r="I92" i="13"/>
  <c r="I114" i="13"/>
  <c r="I133" i="13"/>
  <c r="I150" i="13"/>
  <c r="I172" i="13"/>
  <c r="I189" i="13"/>
  <c r="I206" i="13"/>
  <c r="I225" i="13"/>
  <c r="I242" i="13"/>
  <c r="I258" i="13"/>
  <c r="I276" i="13"/>
  <c r="I291" i="13"/>
  <c r="I306" i="13"/>
  <c r="I324" i="13"/>
  <c r="I339" i="13"/>
  <c r="I354" i="13"/>
  <c r="I372" i="13"/>
  <c r="I387" i="13"/>
  <c r="I402" i="13"/>
  <c r="I420" i="13"/>
  <c r="I433" i="13"/>
  <c r="I445" i="13"/>
  <c r="I457" i="13"/>
  <c r="I469" i="13"/>
  <c r="I481" i="13"/>
  <c r="I493" i="13"/>
  <c r="I505" i="13"/>
  <c r="I517" i="13"/>
  <c r="I529" i="13"/>
  <c r="I541" i="13"/>
  <c r="I553" i="13"/>
  <c r="I565" i="13"/>
  <c r="I577" i="13"/>
  <c r="I589" i="13"/>
  <c r="I601" i="13"/>
  <c r="I613" i="13"/>
  <c r="I625" i="13"/>
  <c r="I637" i="13"/>
  <c r="I649" i="13"/>
  <c r="I661" i="13"/>
  <c r="I673" i="13"/>
  <c r="J12" i="13"/>
  <c r="J37" i="13"/>
  <c r="J59" i="13"/>
  <c r="J89" i="13"/>
  <c r="J114" i="13"/>
  <c r="J139" i="13"/>
  <c r="J167" i="13"/>
  <c r="J189" i="13"/>
  <c r="J214" i="13"/>
  <c r="J242" i="13"/>
  <c r="J269" i="13"/>
  <c r="J289" i="13"/>
  <c r="J319" i="13"/>
  <c r="J344" i="13"/>
  <c r="J369" i="13"/>
  <c r="J397" i="13"/>
  <c r="J419" i="13"/>
  <c r="J444" i="13"/>
  <c r="J474" i="13"/>
  <c r="J499" i="13"/>
  <c r="J521" i="13"/>
  <c r="J549" i="13"/>
  <c r="J574" i="13"/>
  <c r="J599" i="13"/>
  <c r="J629" i="13"/>
  <c r="J649" i="13"/>
  <c r="J674" i="13"/>
  <c r="J704" i="13"/>
  <c r="J729" i="13"/>
  <c r="J751" i="13"/>
  <c r="J779" i="13"/>
  <c r="I43" i="13"/>
  <c r="I68" i="13"/>
  <c r="I98" i="13"/>
  <c r="I120" i="13"/>
  <c r="I145" i="13"/>
  <c r="I173" i="13"/>
  <c r="I197" i="13"/>
  <c r="I217" i="13"/>
  <c r="I243" i="13"/>
  <c r="I265" i="13"/>
  <c r="I286" i="13"/>
  <c r="I310" i="13"/>
  <c r="I328" i="13"/>
  <c r="I349" i="13"/>
  <c r="I373" i="13"/>
  <c r="I394" i="13"/>
  <c r="I412" i="13"/>
  <c r="I434" i="13"/>
  <c r="I449" i="13"/>
  <c r="I464" i="13"/>
  <c r="I482" i="13"/>
  <c r="I497" i="13"/>
  <c r="I512" i="13"/>
  <c r="I530" i="13"/>
  <c r="I545" i="13"/>
  <c r="I560" i="13"/>
  <c r="I578" i="13"/>
  <c r="I593" i="13"/>
  <c r="I608" i="13"/>
  <c r="I626" i="13"/>
  <c r="I641" i="13"/>
  <c r="I656" i="13"/>
  <c r="I674" i="13"/>
  <c r="I688" i="13"/>
  <c r="I702" i="13"/>
  <c r="I716" i="13"/>
  <c r="I730" i="13"/>
  <c r="I746" i="13"/>
  <c r="I760" i="13"/>
  <c r="I774" i="13"/>
  <c r="I788" i="13"/>
  <c r="I15" i="13"/>
  <c r="I31" i="13"/>
  <c r="G7" i="13"/>
  <c r="G21" i="13"/>
  <c r="G35" i="13"/>
  <c r="G49" i="13"/>
  <c r="G61" i="13"/>
  <c r="G73" i="13"/>
  <c r="G85" i="13"/>
  <c r="G97" i="13"/>
  <c r="G109" i="13"/>
  <c r="G121" i="13"/>
  <c r="G133" i="13"/>
  <c r="G145" i="13"/>
  <c r="G157" i="13"/>
  <c r="G169" i="13"/>
  <c r="G181" i="13"/>
  <c r="G193" i="13"/>
  <c r="G205" i="13"/>
  <c r="G217" i="13"/>
  <c r="G229" i="13"/>
  <c r="G241" i="13"/>
  <c r="G253" i="13"/>
  <c r="G265" i="13"/>
  <c r="G277" i="13"/>
  <c r="G289" i="13"/>
  <c r="G301" i="13"/>
  <c r="G313" i="13"/>
  <c r="G325" i="13"/>
  <c r="G337" i="13"/>
  <c r="G349" i="13"/>
  <c r="G361" i="13"/>
  <c r="G373" i="13"/>
  <c r="G385" i="13"/>
  <c r="G397" i="13"/>
  <c r="G409" i="13"/>
  <c r="G421" i="13"/>
  <c r="G433" i="13"/>
  <c r="G445" i="13"/>
  <c r="G457" i="13"/>
  <c r="G469" i="13"/>
  <c r="G481" i="13"/>
  <c r="G493" i="13"/>
  <c r="G505" i="13"/>
  <c r="G517" i="13"/>
  <c r="G529" i="13"/>
  <c r="G541" i="13"/>
  <c r="G553" i="13"/>
  <c r="G565" i="13"/>
  <c r="G577" i="13"/>
  <c r="G589" i="13"/>
  <c r="G601" i="13"/>
  <c r="G613" i="13"/>
  <c r="G625" i="13"/>
  <c r="G637" i="13"/>
  <c r="G649" i="13"/>
  <c r="G661" i="13"/>
  <c r="G673" i="13"/>
  <c r="G685" i="13"/>
  <c r="G697" i="13"/>
  <c r="G709" i="13"/>
  <c r="G721" i="13"/>
  <c r="G733" i="13"/>
  <c r="G745" i="13"/>
  <c r="G757" i="13"/>
  <c r="G769" i="13"/>
  <c r="G781" i="13"/>
  <c r="G793" i="13"/>
  <c r="G255" i="13"/>
  <c r="G315" i="13"/>
  <c r="G351" i="13"/>
  <c r="G399" i="13"/>
  <c r="G435" i="13"/>
  <c r="G447" i="13"/>
  <c r="G483" i="13"/>
  <c r="G519" i="13"/>
  <c r="G543" i="13"/>
  <c r="G579" i="13"/>
  <c r="G603" i="13"/>
  <c r="G639" i="13"/>
  <c r="G663" i="13"/>
  <c r="G687" i="13"/>
  <c r="G723" i="13"/>
  <c r="G759" i="13"/>
  <c r="G783" i="13"/>
  <c r="J17" i="13"/>
  <c r="J117" i="13"/>
  <c r="J170" i="13"/>
  <c r="J225" i="13"/>
  <c r="J272" i="13"/>
  <c r="J347" i="13"/>
  <c r="J402" i="13"/>
  <c r="J477" i="13"/>
  <c r="J530" i="13"/>
  <c r="J607" i="13"/>
  <c r="J685" i="13"/>
  <c r="J762" i="13"/>
  <c r="I76" i="13"/>
  <c r="J13" i="13"/>
  <c r="J38" i="13"/>
  <c r="J60" i="13"/>
  <c r="J90" i="13"/>
  <c r="J115" i="13"/>
  <c r="J140" i="13"/>
  <c r="J168" i="13"/>
  <c r="J190" i="13"/>
  <c r="J215" i="13"/>
  <c r="J245" i="13"/>
  <c r="J270" i="13"/>
  <c r="J290" i="13"/>
  <c r="J320" i="13"/>
  <c r="J345" i="13"/>
  <c r="J370" i="13"/>
  <c r="J398" i="13"/>
  <c r="J420" i="13"/>
  <c r="J445" i="13"/>
  <c r="J475" i="13"/>
  <c r="J500" i="13"/>
  <c r="J522" i="13"/>
  <c r="J550" i="13"/>
  <c r="J575" i="13"/>
  <c r="J600" i="13"/>
  <c r="J630" i="13"/>
  <c r="J650" i="13"/>
  <c r="J677" i="13"/>
  <c r="J705" i="13"/>
  <c r="J730" i="13"/>
  <c r="J752" i="13"/>
  <c r="J780" i="13"/>
  <c r="I44" i="13"/>
  <c r="I69" i="13"/>
  <c r="I99" i="13"/>
  <c r="I121" i="13"/>
  <c r="I146" i="13"/>
  <c r="I174" i="13"/>
  <c r="I198" i="13"/>
  <c r="I218" i="13"/>
  <c r="I244" i="13"/>
  <c r="I266" i="13"/>
  <c r="I287" i="13"/>
  <c r="I311" i="13"/>
  <c r="I329" i="13"/>
  <c r="I350" i="13"/>
  <c r="I374" i="13"/>
  <c r="I395" i="13"/>
  <c r="I413" i="13"/>
  <c r="I435" i="13"/>
  <c r="I450" i="13"/>
  <c r="I465" i="13"/>
  <c r="I483" i="13"/>
  <c r="I498" i="13"/>
  <c r="I513" i="13"/>
  <c r="I531" i="13"/>
  <c r="I546" i="13"/>
  <c r="I561" i="13"/>
  <c r="I579" i="13"/>
  <c r="I594" i="13"/>
  <c r="I609" i="13"/>
  <c r="I627" i="13"/>
  <c r="I642" i="13"/>
  <c r="I657" i="13"/>
  <c r="I675" i="13"/>
  <c r="I689" i="13"/>
  <c r="I703" i="13"/>
  <c r="I717" i="13"/>
  <c r="I733" i="13"/>
  <c r="I747" i="13"/>
  <c r="I761" i="13"/>
  <c r="I775" i="13"/>
  <c r="I789" i="13"/>
  <c r="I18" i="13"/>
  <c r="I32" i="13"/>
  <c r="G8" i="13"/>
  <c r="G22" i="13"/>
  <c r="G36" i="13"/>
  <c r="G50" i="13"/>
  <c r="G62" i="13"/>
  <c r="G74" i="13"/>
  <c r="G86" i="13"/>
  <c r="G98" i="13"/>
  <c r="G110" i="13"/>
  <c r="G122" i="13"/>
  <c r="G134" i="13"/>
  <c r="G146" i="13"/>
  <c r="G158" i="13"/>
  <c r="G170" i="13"/>
  <c r="G182" i="13"/>
  <c r="G194" i="13"/>
  <c r="G206" i="13"/>
  <c r="G218" i="13"/>
  <c r="G230" i="13"/>
  <c r="G242" i="13"/>
  <c r="G254" i="13"/>
  <c r="G266" i="13"/>
  <c r="G278" i="13"/>
  <c r="G290" i="13"/>
  <c r="G302" i="13"/>
  <c r="G314" i="13"/>
  <c r="G326" i="13"/>
  <c r="G338" i="13"/>
  <c r="G350" i="13"/>
  <c r="G362" i="13"/>
  <c r="G374" i="13"/>
  <c r="G386" i="13"/>
  <c r="G398" i="13"/>
  <c r="G410" i="13"/>
  <c r="G422" i="13"/>
  <c r="G434" i="13"/>
  <c r="G446" i="13"/>
  <c r="G458" i="13"/>
  <c r="G470" i="13"/>
  <c r="G482" i="13"/>
  <c r="G494" i="13"/>
  <c r="G506" i="13"/>
  <c r="G518" i="13"/>
  <c r="G530" i="13"/>
  <c r="G542" i="13"/>
  <c r="G554" i="13"/>
  <c r="G566" i="13"/>
  <c r="G578" i="13"/>
  <c r="G590" i="13"/>
  <c r="G602" i="13"/>
  <c r="G614" i="13"/>
  <c r="G626" i="13"/>
  <c r="G638" i="13"/>
  <c r="G650" i="13"/>
  <c r="G662" i="13"/>
  <c r="G674" i="13"/>
  <c r="G686" i="13"/>
  <c r="G698" i="13"/>
  <c r="G710" i="13"/>
  <c r="G722" i="13"/>
  <c r="G734" i="13"/>
  <c r="G746" i="13"/>
  <c r="G758" i="13"/>
  <c r="G770" i="13"/>
  <c r="G782" i="13"/>
  <c r="G794" i="13"/>
  <c r="G243" i="13"/>
  <c r="G327" i="13"/>
  <c r="G363" i="13"/>
  <c r="G387" i="13"/>
  <c r="G423" i="13"/>
  <c r="G471" i="13"/>
  <c r="G495" i="13"/>
  <c r="G531" i="13"/>
  <c r="G555" i="13"/>
  <c r="G591" i="13"/>
  <c r="G615" i="13"/>
  <c r="G651" i="13"/>
  <c r="G675" i="13"/>
  <c r="G699" i="13"/>
  <c r="G735" i="13"/>
  <c r="G747" i="13"/>
  <c r="G771" i="13"/>
  <c r="J42" i="13"/>
  <c r="J95" i="13"/>
  <c r="J145" i="13"/>
  <c r="J197" i="13"/>
  <c r="J247" i="13"/>
  <c r="J325" i="13"/>
  <c r="J377" i="13"/>
  <c r="J427" i="13"/>
  <c r="J502" i="13"/>
  <c r="J577" i="13"/>
  <c r="J632" i="13"/>
  <c r="J707" i="13"/>
  <c r="J787" i="13"/>
  <c r="J14" i="13"/>
  <c r="J41" i="13"/>
  <c r="J61" i="13"/>
  <c r="J91" i="13"/>
  <c r="J116" i="13"/>
  <c r="J141" i="13"/>
  <c r="J169" i="13"/>
  <c r="J191" i="13"/>
  <c r="J216" i="13"/>
  <c r="J246" i="13"/>
  <c r="J271" i="13"/>
  <c r="J293" i="13"/>
  <c r="J321" i="13"/>
  <c r="J346" i="13"/>
  <c r="J371" i="13"/>
  <c r="J401" i="13"/>
  <c r="J421" i="13"/>
  <c r="J446" i="13"/>
  <c r="J476" i="13"/>
  <c r="J501" i="13"/>
  <c r="J523" i="13"/>
  <c r="J551" i="13"/>
  <c r="J576" i="13"/>
  <c r="J601" i="13"/>
  <c r="J631" i="13"/>
  <c r="J653" i="13"/>
  <c r="J678" i="13"/>
  <c r="J706" i="13"/>
  <c r="J731" i="13"/>
  <c r="J753" i="13"/>
  <c r="J781" i="13"/>
  <c r="I45" i="13"/>
  <c r="I72" i="13"/>
  <c r="I100" i="13"/>
  <c r="I122" i="13"/>
  <c r="I147" i="13"/>
  <c r="I175" i="13"/>
  <c r="I199" i="13"/>
  <c r="I219" i="13"/>
  <c r="I245" i="13"/>
  <c r="I267" i="13"/>
  <c r="I288" i="13"/>
  <c r="I312" i="13"/>
  <c r="I330" i="13"/>
  <c r="I351" i="13"/>
  <c r="I375" i="13"/>
  <c r="I396" i="13"/>
  <c r="I414" i="13"/>
  <c r="I436" i="13"/>
  <c r="I451" i="13"/>
  <c r="I466" i="13"/>
  <c r="I484" i="13"/>
  <c r="I499" i="13"/>
  <c r="I514" i="13"/>
  <c r="I532" i="13"/>
  <c r="I547" i="13"/>
  <c r="I562" i="13"/>
  <c r="I580" i="13"/>
  <c r="I595" i="13"/>
  <c r="I610" i="13"/>
  <c r="I628" i="13"/>
  <c r="I643" i="13"/>
  <c r="I658" i="13"/>
  <c r="I676" i="13"/>
  <c r="I690" i="13"/>
  <c r="I704" i="13"/>
  <c r="I718" i="13"/>
  <c r="I734" i="13"/>
  <c r="I748" i="13"/>
  <c r="I762" i="13"/>
  <c r="I776" i="13"/>
  <c r="I790" i="13"/>
  <c r="I19" i="13"/>
  <c r="I33" i="13"/>
  <c r="G9" i="13"/>
  <c r="G23" i="13"/>
  <c r="G37" i="13"/>
  <c r="G51" i="13"/>
  <c r="G63" i="13"/>
  <c r="G75" i="13"/>
  <c r="G87" i="13"/>
  <c r="G99" i="13"/>
  <c r="G111" i="13"/>
  <c r="G123" i="13"/>
  <c r="G135" i="13"/>
  <c r="G147" i="13"/>
  <c r="G159" i="13"/>
  <c r="G171" i="13"/>
  <c r="G183" i="13"/>
  <c r="G195" i="13"/>
  <c r="G207" i="13"/>
  <c r="G219" i="13"/>
  <c r="G231" i="13"/>
  <c r="G267" i="13"/>
  <c r="G279" i="13"/>
  <c r="G291" i="13"/>
  <c r="G303" i="13"/>
  <c r="G339" i="13"/>
  <c r="G375" i="13"/>
  <c r="G411" i="13"/>
  <c r="G459" i="13"/>
  <c r="G507" i="13"/>
  <c r="G567" i="13"/>
  <c r="G627" i="13"/>
  <c r="G711" i="13"/>
  <c r="J70" i="13"/>
  <c r="J300" i="13"/>
  <c r="J455" i="13"/>
  <c r="J557" i="13"/>
  <c r="J657" i="13"/>
  <c r="J732" i="13"/>
  <c r="I48" i="13"/>
  <c r="J18" i="13"/>
  <c r="J55" i="13"/>
  <c r="J96" i="13"/>
  <c r="J130" i="13"/>
  <c r="J173" i="13"/>
  <c r="J205" i="13"/>
  <c r="J248" i="13"/>
  <c r="J285" i="13"/>
  <c r="J326" i="13"/>
  <c r="J360" i="13"/>
  <c r="J403" i="13"/>
  <c r="J437" i="13"/>
  <c r="J478" i="13"/>
  <c r="J515" i="13"/>
  <c r="J558" i="13"/>
  <c r="J590" i="13"/>
  <c r="J633" i="13"/>
  <c r="J667" i="13"/>
  <c r="J708" i="13"/>
  <c r="J745" i="13"/>
  <c r="J788" i="13"/>
  <c r="I61" i="13"/>
  <c r="I101" i="13"/>
  <c r="I134" i="13"/>
  <c r="I162" i="13"/>
  <c r="I200" i="13"/>
  <c r="I230" i="13"/>
  <c r="I262" i="13"/>
  <c r="I292" i="13"/>
  <c r="I316" i="13"/>
  <c r="I346" i="13"/>
  <c r="I376" i="13"/>
  <c r="I406" i="13"/>
  <c r="I428" i="13"/>
  <c r="I452" i="13"/>
  <c r="I473" i="13"/>
  <c r="I494" i="13"/>
  <c r="I518" i="13"/>
  <c r="I536" i="13"/>
  <c r="I557" i="13"/>
  <c r="I581" i="13"/>
  <c r="I602" i="13"/>
  <c r="I620" i="13"/>
  <c r="I644" i="13"/>
  <c r="I665" i="13"/>
  <c r="I685" i="13"/>
  <c r="I705" i="13"/>
  <c r="I724" i="13"/>
  <c r="I741" i="13"/>
  <c r="I763" i="13"/>
  <c r="I782" i="13"/>
  <c r="I12" i="13"/>
  <c r="I34" i="13"/>
  <c r="G13" i="13"/>
  <c r="G32" i="13"/>
  <c r="G52" i="13"/>
  <c r="G67" i="13"/>
  <c r="G82" i="13"/>
  <c r="G100" i="13"/>
  <c r="G115" i="13"/>
  <c r="G130" i="13"/>
  <c r="G148" i="13"/>
  <c r="G163" i="13"/>
  <c r="G178" i="13"/>
  <c r="G196" i="13"/>
  <c r="G211" i="13"/>
  <c r="G226" i="13"/>
  <c r="G244" i="13"/>
  <c r="G259" i="13"/>
  <c r="G274" i="13"/>
  <c r="G292" i="13"/>
  <c r="G307" i="13"/>
  <c r="G322" i="13"/>
  <c r="G340" i="13"/>
  <c r="G355" i="13"/>
  <c r="G370" i="13"/>
  <c r="G388" i="13"/>
  <c r="G403" i="13"/>
  <c r="G418" i="13"/>
  <c r="G436" i="13"/>
  <c r="G451" i="13"/>
  <c r="G466" i="13"/>
  <c r="G484" i="13"/>
  <c r="G499" i="13"/>
  <c r="G514" i="13"/>
  <c r="G532" i="13"/>
  <c r="G547" i="13"/>
  <c r="G562" i="13"/>
  <c r="G580" i="13"/>
  <c r="G595" i="13"/>
  <c r="G610" i="13"/>
  <c r="G628" i="13"/>
  <c r="G643" i="13"/>
  <c r="G658" i="13"/>
  <c r="G676" i="13"/>
  <c r="G691" i="13"/>
  <c r="G706" i="13"/>
  <c r="G724" i="13"/>
  <c r="G739" i="13"/>
  <c r="G754" i="13"/>
  <c r="G772" i="13"/>
  <c r="G787" i="13"/>
  <c r="G213" i="13"/>
  <c r="G294" i="13"/>
  <c r="G342" i="13"/>
  <c r="G405" i="13"/>
  <c r="G438" i="13"/>
  <c r="G486" i="13"/>
  <c r="G534" i="13"/>
  <c r="G564" i="13"/>
  <c r="G612" i="13"/>
  <c r="G645" i="13"/>
  <c r="G693" i="13"/>
  <c r="G741" i="13"/>
  <c r="G789" i="13"/>
  <c r="J58" i="13"/>
  <c r="J365" i="13"/>
  <c r="J486" i="13"/>
  <c r="J636" i="13"/>
  <c r="J750" i="13"/>
  <c r="I104" i="13"/>
  <c r="I236" i="13"/>
  <c r="I325" i="13"/>
  <c r="I437" i="13"/>
  <c r="I500" i="13"/>
  <c r="I542" i="13"/>
  <c r="I605" i="13"/>
  <c r="I668" i="13"/>
  <c r="I710" i="13"/>
  <c r="I766" i="13"/>
  <c r="I20" i="13"/>
  <c r="G40" i="13"/>
  <c r="G103" i="13"/>
  <c r="G151" i="13"/>
  <c r="G199" i="13"/>
  <c r="G247" i="13"/>
  <c r="G295" i="13"/>
  <c r="G343" i="13"/>
  <c r="G391" i="13"/>
  <c r="G424" i="13"/>
  <c r="G472" i="13"/>
  <c r="G520" i="13"/>
  <c r="G550" i="13"/>
  <c r="G598" i="13"/>
  <c r="G646" i="13"/>
  <c r="G694" i="13"/>
  <c r="G742" i="13"/>
  <c r="G790" i="13"/>
  <c r="J25" i="13"/>
  <c r="J226" i="13"/>
  <c r="J332" i="13"/>
  <c r="J456" i="13"/>
  <c r="J562" i="13"/>
  <c r="J686" i="13"/>
  <c r="J792" i="13"/>
  <c r="I105" i="13"/>
  <c r="I177" i="13"/>
  <c r="I269" i="13"/>
  <c r="I359" i="13"/>
  <c r="I438" i="13"/>
  <c r="I477" i="13"/>
  <c r="I522" i="13"/>
  <c r="I585" i="13"/>
  <c r="I651" i="13"/>
  <c r="I711" i="13"/>
  <c r="I769" i="13"/>
  <c r="I21" i="13"/>
  <c r="G41" i="13"/>
  <c r="G89" i="13"/>
  <c r="G119" i="13"/>
  <c r="J19" i="13"/>
  <c r="J56" i="13"/>
  <c r="J97" i="13"/>
  <c r="J131" i="13"/>
  <c r="J174" i="13"/>
  <c r="J211" i="13"/>
  <c r="J249" i="13"/>
  <c r="J286" i="13"/>
  <c r="J329" i="13"/>
  <c r="J361" i="13"/>
  <c r="J404" i="13"/>
  <c r="J441" i="13"/>
  <c r="J479" i="13"/>
  <c r="J516" i="13"/>
  <c r="J559" i="13"/>
  <c r="J593" i="13"/>
  <c r="J634" i="13"/>
  <c r="J671" i="13"/>
  <c r="J709" i="13"/>
  <c r="J746" i="13"/>
  <c r="J789" i="13"/>
  <c r="I62" i="13"/>
  <c r="I102" i="13"/>
  <c r="I135" i="13"/>
  <c r="I163" i="13"/>
  <c r="I201" i="13"/>
  <c r="I231" i="13"/>
  <c r="I263" i="13"/>
  <c r="I293" i="13"/>
  <c r="I317" i="13"/>
  <c r="I347" i="13"/>
  <c r="I377" i="13"/>
  <c r="I407" i="13"/>
  <c r="I429" i="13"/>
  <c r="I453" i="13"/>
  <c r="I474" i="13"/>
  <c r="I495" i="13"/>
  <c r="I519" i="13"/>
  <c r="I537" i="13"/>
  <c r="I558" i="13"/>
  <c r="I582" i="13"/>
  <c r="I603" i="13"/>
  <c r="I621" i="13"/>
  <c r="I645" i="13"/>
  <c r="I666" i="13"/>
  <c r="I686" i="13"/>
  <c r="I706" i="13"/>
  <c r="I725" i="13"/>
  <c r="I742" i="13"/>
  <c r="I764" i="13"/>
  <c r="I783" i="13"/>
  <c r="I13" i="13"/>
  <c r="I3" i="13"/>
  <c r="G16" i="13"/>
  <c r="G33" i="13"/>
  <c r="G53" i="13"/>
  <c r="G68" i="13"/>
  <c r="G83" i="13"/>
  <c r="G101" i="13"/>
  <c r="G116" i="13"/>
  <c r="G131" i="13"/>
  <c r="G149" i="13"/>
  <c r="G164" i="13"/>
  <c r="G179" i="13"/>
  <c r="G197" i="13"/>
  <c r="G212" i="13"/>
  <c r="G227" i="13"/>
  <c r="G245" i="13"/>
  <c r="G260" i="13"/>
  <c r="G275" i="13"/>
  <c r="G293" i="13"/>
  <c r="G308" i="13"/>
  <c r="G323" i="13"/>
  <c r="G341" i="13"/>
  <c r="G356" i="13"/>
  <c r="G371" i="13"/>
  <c r="G389" i="13"/>
  <c r="G404" i="13"/>
  <c r="G419" i="13"/>
  <c r="G437" i="13"/>
  <c r="G452" i="13"/>
  <c r="G467" i="13"/>
  <c r="G485" i="13"/>
  <c r="G500" i="13"/>
  <c r="G515" i="13"/>
  <c r="G533" i="13"/>
  <c r="G548" i="13"/>
  <c r="G563" i="13"/>
  <c r="G581" i="13"/>
  <c r="G596" i="13"/>
  <c r="G611" i="13"/>
  <c r="G629" i="13"/>
  <c r="G644" i="13"/>
  <c r="G659" i="13"/>
  <c r="G677" i="13"/>
  <c r="G692" i="13"/>
  <c r="G707" i="13"/>
  <c r="G725" i="13"/>
  <c r="G740" i="13"/>
  <c r="G755" i="13"/>
  <c r="G773" i="13"/>
  <c r="G788" i="13"/>
  <c r="G180" i="13"/>
  <c r="G261" i="13"/>
  <c r="G309" i="13"/>
  <c r="G357" i="13"/>
  <c r="G390" i="13"/>
  <c r="G420" i="13"/>
  <c r="G468" i="13"/>
  <c r="G501" i="13"/>
  <c r="G549" i="13"/>
  <c r="G582" i="13"/>
  <c r="G630" i="13"/>
  <c r="G660" i="13"/>
  <c r="G708" i="13"/>
  <c r="G726" i="13"/>
  <c r="G756" i="13"/>
  <c r="J24" i="13"/>
  <c r="J406" i="13"/>
  <c r="J561" i="13"/>
  <c r="J673" i="13"/>
  <c r="J791" i="13"/>
  <c r="I140" i="13"/>
  <c r="I210" i="13"/>
  <c r="I268" i="13"/>
  <c r="I358" i="13"/>
  <c r="I409" i="13"/>
  <c r="I458" i="13"/>
  <c r="I521" i="13"/>
  <c r="I584" i="13"/>
  <c r="I629" i="13"/>
  <c r="I691" i="13"/>
  <c r="I727" i="13"/>
  <c r="I785" i="13"/>
  <c r="G18" i="13"/>
  <c r="G55" i="13"/>
  <c r="G88" i="13"/>
  <c r="G118" i="13"/>
  <c r="G166" i="13"/>
  <c r="G214" i="13"/>
  <c r="G262" i="13"/>
  <c r="G310" i="13"/>
  <c r="G358" i="13"/>
  <c r="G406" i="13"/>
  <c r="G454" i="13"/>
  <c r="G502" i="13"/>
  <c r="G535" i="13"/>
  <c r="G583" i="13"/>
  <c r="G631" i="13"/>
  <c r="G679" i="13"/>
  <c r="G727" i="13"/>
  <c r="G775" i="13"/>
  <c r="J102" i="13"/>
  <c r="J301" i="13"/>
  <c r="J407" i="13"/>
  <c r="J533" i="13"/>
  <c r="J637" i="13"/>
  <c r="J763" i="13"/>
  <c r="I141" i="13"/>
  <c r="I237" i="13"/>
  <c r="I326" i="13"/>
  <c r="I410" i="13"/>
  <c r="I501" i="13"/>
  <c r="I567" i="13"/>
  <c r="I630" i="13"/>
  <c r="I692" i="13"/>
  <c r="I728" i="13"/>
  <c r="I786" i="13"/>
  <c r="G19" i="13"/>
  <c r="G56" i="13"/>
  <c r="G104" i="13"/>
  <c r="G152" i="13"/>
  <c r="J23" i="13"/>
  <c r="J57" i="13"/>
  <c r="J98" i="13"/>
  <c r="J132" i="13"/>
  <c r="J175" i="13"/>
  <c r="J212" i="13"/>
  <c r="J253" i="13"/>
  <c r="J287" i="13"/>
  <c r="J330" i="13"/>
  <c r="J362" i="13"/>
  <c r="J405" i="13"/>
  <c r="J442" i="13"/>
  <c r="J485" i="13"/>
  <c r="J517" i="13"/>
  <c r="J560" i="13"/>
  <c r="J594" i="13"/>
  <c r="J635" i="13"/>
  <c r="J672" i="13"/>
  <c r="J715" i="13"/>
  <c r="J749" i="13"/>
  <c r="J790" i="13"/>
  <c r="I63" i="13"/>
  <c r="I103" i="13"/>
  <c r="I136" i="13"/>
  <c r="I164" i="13"/>
  <c r="I203" i="13"/>
  <c r="I232" i="13"/>
  <c r="I264" i="13"/>
  <c r="I294" i="13"/>
  <c r="I318" i="13"/>
  <c r="I348" i="13"/>
  <c r="I378" i="13"/>
  <c r="I408" i="13"/>
  <c r="I430" i="13"/>
  <c r="I454" i="13"/>
  <c r="I475" i="13"/>
  <c r="I496" i="13"/>
  <c r="I520" i="13"/>
  <c r="I538" i="13"/>
  <c r="I559" i="13"/>
  <c r="I583" i="13"/>
  <c r="I604" i="13"/>
  <c r="I622" i="13"/>
  <c r="I646" i="13"/>
  <c r="I667" i="13"/>
  <c r="I687" i="13"/>
  <c r="I709" i="13"/>
  <c r="I726" i="13"/>
  <c r="I745" i="13"/>
  <c r="I765" i="13"/>
  <c r="I784" i="13"/>
  <c r="I14" i="13"/>
  <c r="I4" i="13"/>
  <c r="G17" i="13"/>
  <c r="G34" i="13"/>
  <c r="G54" i="13"/>
  <c r="G69" i="13"/>
  <c r="G84" i="13"/>
  <c r="G102" i="13"/>
  <c r="G117" i="13"/>
  <c r="G132" i="13"/>
  <c r="G150" i="13"/>
  <c r="G165" i="13"/>
  <c r="G198" i="13"/>
  <c r="G228" i="13"/>
  <c r="G246" i="13"/>
  <c r="G276" i="13"/>
  <c r="G324" i="13"/>
  <c r="G372" i="13"/>
  <c r="G453" i="13"/>
  <c r="G516" i="13"/>
  <c r="G597" i="13"/>
  <c r="G678" i="13"/>
  <c r="G774" i="13"/>
  <c r="J101" i="13"/>
  <c r="J133" i="13"/>
  <c r="J176" i="13"/>
  <c r="J213" i="13"/>
  <c r="J254" i="13"/>
  <c r="J288" i="13"/>
  <c r="J331" i="13"/>
  <c r="J443" i="13"/>
  <c r="J518" i="13"/>
  <c r="J595" i="13"/>
  <c r="J716" i="13"/>
  <c r="I64" i="13"/>
  <c r="I176" i="13"/>
  <c r="I298" i="13"/>
  <c r="I382" i="13"/>
  <c r="I476" i="13"/>
  <c r="I566" i="13"/>
  <c r="I650" i="13"/>
  <c r="I749" i="13"/>
  <c r="I5" i="13"/>
  <c r="G70" i="13"/>
  <c r="G136" i="13"/>
  <c r="G184" i="13"/>
  <c r="G232" i="13"/>
  <c r="G280" i="13"/>
  <c r="G328" i="13"/>
  <c r="G376" i="13"/>
  <c r="G439" i="13"/>
  <c r="G487" i="13"/>
  <c r="G568" i="13"/>
  <c r="G616" i="13"/>
  <c r="G664" i="13"/>
  <c r="G712" i="13"/>
  <c r="G760" i="13"/>
  <c r="J71" i="13"/>
  <c r="J146" i="13"/>
  <c r="J177" i="13"/>
  <c r="J257" i="13"/>
  <c r="J378" i="13"/>
  <c r="J487" i="13"/>
  <c r="J608" i="13"/>
  <c r="J717" i="13"/>
  <c r="I77" i="13"/>
  <c r="I211" i="13"/>
  <c r="I299" i="13"/>
  <c r="I383" i="13"/>
  <c r="I459" i="13"/>
  <c r="I543" i="13"/>
  <c r="I606" i="13"/>
  <c r="I669" i="13"/>
  <c r="I750" i="13"/>
  <c r="I6" i="13"/>
  <c r="G71" i="13"/>
  <c r="G137" i="13"/>
  <c r="G719" i="13"/>
  <c r="G671" i="13"/>
  <c r="G604" i="13"/>
  <c r="G556" i="13"/>
  <c r="G479" i="13"/>
  <c r="G431" i="13"/>
  <c r="G364" i="13"/>
  <c r="G287" i="13"/>
  <c r="G220" i="13"/>
  <c r="G142" i="13"/>
  <c r="G91" i="13"/>
  <c r="I7" i="13"/>
  <c r="I757" i="13"/>
  <c r="I655" i="13"/>
  <c r="I549" i="13"/>
  <c r="I440" i="13"/>
  <c r="I300" i="13"/>
  <c r="I128" i="13"/>
  <c r="J694" i="13"/>
  <c r="J504" i="13"/>
  <c r="J186" i="13"/>
  <c r="G766" i="13"/>
  <c r="G696" i="13"/>
  <c r="G600" i="13"/>
  <c r="G526" i="13"/>
  <c r="G456" i="13"/>
  <c r="G382" i="13"/>
  <c r="G312" i="13"/>
  <c r="G238" i="13"/>
  <c r="G168" i="13"/>
  <c r="G90" i="13"/>
  <c r="G29" i="13"/>
  <c r="I793" i="13"/>
  <c r="I693" i="13"/>
  <c r="I574" i="13"/>
  <c r="I471" i="13"/>
  <c r="I340" i="13"/>
  <c r="I186" i="13"/>
  <c r="J766" i="13"/>
  <c r="J693" i="13"/>
  <c r="J503" i="13"/>
  <c r="J306" i="13"/>
  <c r="J43" i="13"/>
  <c r="G791" i="13"/>
  <c r="G743" i="13"/>
  <c r="G695" i="13"/>
  <c r="G621" i="13"/>
  <c r="G573" i="13"/>
  <c r="G525" i="13"/>
  <c r="G477" i="13"/>
  <c r="G407" i="13"/>
  <c r="G333" i="13"/>
  <c r="G263" i="13"/>
  <c r="G140" i="13"/>
  <c r="G785" i="13"/>
  <c r="G763" i="13"/>
  <c r="G737" i="13"/>
  <c r="G715" i="13"/>
  <c r="G689" i="13"/>
  <c r="G667" i="13"/>
  <c r="G641" i="13"/>
  <c r="G619" i="13"/>
  <c r="G593" i="13"/>
  <c r="G571" i="13"/>
  <c r="G545" i="13"/>
  <c r="G523" i="13"/>
  <c r="G497" i="13"/>
  <c r="G475" i="13"/>
  <c r="G449" i="13"/>
  <c r="G427" i="13"/>
  <c r="G401" i="13"/>
  <c r="G379" i="13"/>
  <c r="G353" i="13"/>
  <c r="G331" i="13"/>
  <c r="G305" i="13"/>
  <c r="G283" i="13"/>
  <c r="G257" i="13"/>
  <c r="G235" i="13"/>
  <c r="G209" i="13"/>
  <c r="G187" i="13"/>
  <c r="G161" i="13"/>
  <c r="G138" i="13"/>
  <c r="G107" i="13"/>
  <c r="G79" i="13"/>
  <c r="G48" i="13"/>
  <c r="G24" i="13"/>
  <c r="I25" i="13"/>
  <c r="I778" i="13"/>
  <c r="I751" i="13"/>
  <c r="I714" i="13"/>
  <c r="I680" i="13"/>
  <c r="I640" i="13"/>
  <c r="I614" i="13"/>
  <c r="I571" i="13"/>
  <c r="I534" i="13"/>
  <c r="I502" i="13"/>
  <c r="I462" i="13"/>
  <c r="I424" i="13"/>
  <c r="I366" i="13"/>
  <c r="I334" i="13"/>
  <c r="I279" i="13"/>
  <c r="I228" i="13"/>
  <c r="I180" i="13"/>
  <c r="I116" i="13"/>
  <c r="I50" i="13"/>
  <c r="J744" i="13"/>
  <c r="J690" i="13"/>
  <c r="J617" i="13"/>
  <c r="J542" i="13"/>
  <c r="J491" i="13"/>
  <c r="J418" i="13"/>
  <c r="J349" i="13"/>
  <c r="J284" i="13"/>
  <c r="J228" i="13"/>
  <c r="J155" i="13"/>
  <c r="J82" i="13"/>
  <c r="J31" i="13"/>
  <c r="N5" i="11" a="1"/>
  <c r="N5" i="11" s="1"/>
  <c r="N4" i="11" a="1"/>
  <c r="N4" i="11" s="1"/>
  <c r="N3" i="11" a="1"/>
  <c r="N3" i="11" s="1"/>
  <c r="J3" i="11" a="1"/>
  <c r="J3" i="11" s="1"/>
  <c r="E4" i="6" a="1"/>
  <c r="E4" i="6" s="1"/>
  <c r="E3" i="6" a="1"/>
  <c r="E3" i="6" s="1"/>
  <c r="E2" i="6" a="1"/>
  <c r="E2" i="6" s="1"/>
  <c r="J5" i="11" a="1"/>
  <c r="J5" i="11" s="1"/>
  <c r="I3" i="11" a="1"/>
  <c r="I3" i="11" s="1"/>
  <c r="E5" i="6" a="1"/>
  <c r="E5" i="6" s="1"/>
  <c r="J6" i="11" a="1"/>
  <c r="J6" i="11" s="1"/>
  <c r="J4" i="11" a="1"/>
  <c r="J4" i="11" s="1"/>
  <c r="F2" i="11"/>
  <c r="E2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4" i="11"/>
  <c r="D5" i="11"/>
  <c r="D6" i="11"/>
  <c r="D7" i="11"/>
  <c r="D8" i="11"/>
  <c r="D9" i="11"/>
  <c r="D10" i="11"/>
  <c r="D11" i="11"/>
  <c r="D3" i="11"/>
  <c r="D2" i="11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G2" i="10"/>
  <c r="F2" i="10"/>
  <c r="E2" i="10"/>
  <c r="G11" i="7"/>
  <c r="G10" i="7"/>
  <c r="G9" i="7"/>
  <c r="G8" i="7"/>
  <c r="G7" i="7"/>
  <c r="G6" i="7"/>
  <c r="G5" i="7"/>
  <c r="G4" i="7"/>
  <c r="F4" i="7"/>
  <c r="E4" i="7"/>
  <c r="C4" i="7"/>
  <c r="D4" i="7"/>
  <c r="D5" i="12"/>
  <c r="E5" i="12"/>
  <c r="I2" i="13" l="1"/>
  <c r="G2" i="13"/>
  <c r="F3" i="11"/>
  <c r="G2" i="11"/>
  <c r="G3" i="11" l="1"/>
  <c r="F4" i="11"/>
  <c r="F5" i="11" l="1"/>
  <c r="G4" i="11"/>
  <c r="F6" i="11" l="1"/>
  <c r="G5" i="11"/>
  <c r="F7" i="11" l="1"/>
  <c r="G6" i="11"/>
  <c r="H5" i="4"/>
  <c r="J5" i="4"/>
  <c r="I5" i="4"/>
  <c r="G5" i="4"/>
  <c r="J4" i="4"/>
  <c r="I4" i="4"/>
  <c r="H4" i="4"/>
  <c r="G4" i="4"/>
  <c r="J3" i="4"/>
  <c r="I3" i="4"/>
  <c r="H3" i="4"/>
  <c r="G3" i="4"/>
  <c r="J6" i="4"/>
  <c r="I6" i="4"/>
  <c r="H6" i="4"/>
  <c r="G6" i="4"/>
  <c r="I5" i="3"/>
  <c r="H5" i="3"/>
  <c r="G5" i="3"/>
  <c r="I4" i="3"/>
  <c r="H4" i="3"/>
  <c r="G4" i="3"/>
  <c r="I3" i="3"/>
  <c r="H3" i="3"/>
  <c r="G3" i="3"/>
  <c r="F8" i="11" l="1"/>
  <c r="G7" i="11"/>
  <c r="F9" i="11" l="1"/>
  <c r="G8" i="11"/>
  <c r="F10" i="11" l="1"/>
  <c r="G9" i="11"/>
  <c r="F11" i="11" l="1"/>
  <c r="G10" i="11"/>
  <c r="F12" i="11" l="1"/>
  <c r="G11" i="11"/>
  <c r="F13" i="11" l="1"/>
  <c r="G12" i="11"/>
  <c r="F14" i="11" l="1"/>
  <c r="G13" i="11"/>
  <c r="F15" i="11" l="1"/>
  <c r="G14" i="11"/>
  <c r="F16" i="11" l="1"/>
  <c r="G15" i="11"/>
  <c r="F17" i="11" l="1"/>
  <c r="G16" i="11"/>
  <c r="F18" i="11" l="1"/>
  <c r="G17" i="11"/>
  <c r="F19" i="11" l="1"/>
  <c r="G18" i="11"/>
  <c r="F20" i="11" l="1"/>
  <c r="G19" i="11"/>
  <c r="F21" i="11" l="1"/>
  <c r="G20" i="11"/>
  <c r="F22" i="11" l="1"/>
  <c r="G21" i="11"/>
  <c r="F23" i="11" l="1"/>
  <c r="G22" i="11"/>
  <c r="F24" i="11" l="1"/>
  <c r="G23" i="11"/>
  <c r="F25" i="11" l="1"/>
  <c r="G24" i="11"/>
  <c r="F26" i="11" l="1"/>
  <c r="G25" i="11"/>
  <c r="F27" i="11" l="1"/>
  <c r="G26" i="11"/>
  <c r="F28" i="11" l="1"/>
  <c r="G27" i="11"/>
  <c r="F29" i="11" l="1"/>
  <c r="G28" i="11"/>
  <c r="F30" i="11" l="1"/>
  <c r="G29" i="11"/>
  <c r="F31" i="11" l="1"/>
  <c r="G30" i="11"/>
  <c r="F32" i="11" l="1"/>
  <c r="G31" i="11"/>
  <c r="F33" i="11" l="1"/>
  <c r="G32" i="11"/>
  <c r="F34" i="11" l="1"/>
  <c r="G33" i="11"/>
  <c r="F35" i="11" l="1"/>
  <c r="G34" i="11"/>
  <c r="F36" i="11" l="1"/>
  <c r="G35" i="11"/>
  <c r="F37" i="11" l="1"/>
  <c r="G36" i="11"/>
  <c r="F38" i="11" l="1"/>
  <c r="G37" i="11"/>
  <c r="F39" i="11" l="1"/>
  <c r="G38" i="11"/>
  <c r="F40" i="11" l="1"/>
  <c r="G39" i="11"/>
  <c r="F41" i="11" l="1"/>
  <c r="G40" i="11"/>
  <c r="F42" i="11" l="1"/>
  <c r="G41" i="11"/>
  <c r="F43" i="11" l="1"/>
  <c r="G42" i="11"/>
  <c r="F44" i="11" l="1"/>
  <c r="G43" i="11"/>
  <c r="F45" i="11" l="1"/>
  <c r="G44" i="11"/>
  <c r="F46" i="11" l="1"/>
  <c r="G45" i="11"/>
  <c r="F47" i="11" l="1"/>
  <c r="G46" i="11"/>
  <c r="F48" i="11" l="1"/>
  <c r="G47" i="11"/>
  <c r="F49" i="11" l="1"/>
  <c r="G48" i="11"/>
  <c r="F50" i="11" l="1"/>
  <c r="G49" i="11"/>
  <c r="F51" i="11" l="1"/>
  <c r="G50" i="11"/>
  <c r="F52" i="11" l="1"/>
  <c r="G51" i="11"/>
  <c r="F53" i="11" l="1"/>
  <c r="G52" i="11"/>
  <c r="F54" i="11" l="1"/>
  <c r="G53" i="11"/>
  <c r="F55" i="11" l="1"/>
  <c r="G54" i="11"/>
  <c r="F56" i="11" l="1"/>
  <c r="G55" i="11"/>
  <c r="F57" i="11" l="1"/>
  <c r="G56" i="11"/>
  <c r="F58" i="11" l="1"/>
  <c r="G57" i="11"/>
  <c r="F59" i="11" l="1"/>
  <c r="G58" i="11"/>
  <c r="F60" i="11" l="1"/>
  <c r="G59" i="11"/>
  <c r="F61" i="11" l="1"/>
  <c r="G60" i="11"/>
  <c r="F62" i="11" l="1"/>
  <c r="G61" i="11"/>
  <c r="F63" i="11" l="1"/>
  <c r="G62" i="11"/>
  <c r="F64" i="11" l="1"/>
  <c r="G63" i="11"/>
  <c r="F65" i="11" l="1"/>
  <c r="G64" i="11"/>
  <c r="F66" i="11" l="1"/>
  <c r="G65" i="11"/>
  <c r="F67" i="11" l="1"/>
  <c r="G66" i="11"/>
  <c r="F68" i="11" l="1"/>
  <c r="G67" i="11"/>
  <c r="F69" i="11" l="1"/>
  <c r="G68" i="11"/>
  <c r="F70" i="11" l="1"/>
  <c r="G69" i="11"/>
  <c r="F71" i="11" l="1"/>
  <c r="G70" i="11"/>
  <c r="F72" i="11" l="1"/>
  <c r="G71" i="11"/>
  <c r="F73" i="11" l="1"/>
  <c r="G72" i="11"/>
  <c r="F74" i="11" l="1"/>
  <c r="G73" i="11"/>
  <c r="F75" i="11" l="1"/>
  <c r="G74" i="11"/>
  <c r="F76" i="11" l="1"/>
  <c r="G75" i="11"/>
  <c r="F77" i="11" l="1"/>
  <c r="G76" i="11"/>
  <c r="F78" i="11" l="1"/>
  <c r="G77" i="11"/>
  <c r="F79" i="11" l="1"/>
  <c r="G78" i="11"/>
  <c r="F80" i="11" l="1"/>
  <c r="G79" i="11"/>
  <c r="F81" i="11" l="1"/>
  <c r="G80" i="11"/>
  <c r="F82" i="11" l="1"/>
  <c r="G81" i="11"/>
  <c r="F83" i="11" l="1"/>
  <c r="G82" i="11"/>
  <c r="F84" i="11" l="1"/>
  <c r="G83" i="11"/>
  <c r="F85" i="11" l="1"/>
  <c r="G84" i="11"/>
  <c r="F86" i="11" l="1"/>
  <c r="G85" i="11"/>
  <c r="F87" i="11" l="1"/>
  <c r="G86" i="11"/>
  <c r="F88" i="11" l="1"/>
  <c r="G87" i="11"/>
  <c r="F89" i="11" l="1"/>
  <c r="G88" i="11"/>
  <c r="F90" i="11" l="1"/>
  <c r="G89" i="11"/>
  <c r="F91" i="11" l="1"/>
  <c r="G90" i="11"/>
  <c r="F92" i="11" l="1"/>
  <c r="G91" i="11"/>
  <c r="F93" i="11" l="1"/>
  <c r="G92" i="11"/>
  <c r="F94" i="11" l="1"/>
  <c r="G93" i="11"/>
  <c r="F95" i="11" l="1"/>
  <c r="G94" i="11"/>
  <c r="F96" i="11" l="1"/>
  <c r="G95" i="11"/>
  <c r="F97" i="11" l="1"/>
  <c r="G96" i="11"/>
  <c r="F98" i="11" l="1"/>
  <c r="G97" i="11"/>
  <c r="F99" i="11" l="1"/>
  <c r="G98" i="11"/>
  <c r="F100" i="11" l="1"/>
  <c r="G99" i="11"/>
  <c r="F101" i="11" l="1"/>
  <c r="G100" i="11"/>
  <c r="F102" i="11" l="1"/>
  <c r="G101" i="11"/>
  <c r="F103" i="11" l="1"/>
  <c r="G102" i="11"/>
  <c r="F104" i="11" l="1"/>
  <c r="G103" i="11"/>
  <c r="F105" i="11" l="1"/>
  <c r="G104" i="11"/>
  <c r="F106" i="11" l="1"/>
  <c r="G105" i="11"/>
  <c r="F107" i="11" l="1"/>
  <c r="G106" i="11"/>
  <c r="F108" i="11" l="1"/>
  <c r="G107" i="11"/>
  <c r="F109" i="11" l="1"/>
  <c r="G108" i="11"/>
  <c r="F110" i="11" l="1"/>
  <c r="G109" i="11"/>
  <c r="F111" i="11" l="1"/>
  <c r="G110" i="11"/>
  <c r="F112" i="11" l="1"/>
  <c r="G111" i="11"/>
  <c r="F113" i="11" l="1"/>
  <c r="G112" i="11"/>
  <c r="F114" i="11" l="1"/>
  <c r="G113" i="11"/>
  <c r="F115" i="11" l="1"/>
  <c r="G114" i="11"/>
  <c r="F116" i="11" l="1"/>
  <c r="G115" i="11"/>
  <c r="F117" i="11" l="1"/>
  <c r="G116" i="11"/>
  <c r="F118" i="11" l="1"/>
  <c r="G117" i="11"/>
  <c r="F119" i="11" l="1"/>
  <c r="G118" i="11"/>
  <c r="F120" i="11" l="1"/>
  <c r="G119" i="11"/>
  <c r="F121" i="11" l="1"/>
  <c r="G120" i="11"/>
  <c r="F122" i="11" l="1"/>
  <c r="G121" i="11"/>
  <c r="F123" i="11" l="1"/>
  <c r="G122" i="11"/>
  <c r="F124" i="11" l="1"/>
  <c r="G123" i="11"/>
  <c r="F125" i="11" l="1"/>
  <c r="G124" i="11"/>
  <c r="F126" i="11" l="1"/>
  <c r="G125" i="11"/>
  <c r="F127" i="11" l="1"/>
  <c r="G126" i="11"/>
  <c r="F128" i="11" l="1"/>
  <c r="G127" i="11"/>
  <c r="F129" i="11" l="1"/>
  <c r="G128" i="11"/>
  <c r="F130" i="11" l="1"/>
  <c r="G129" i="11"/>
  <c r="F131" i="11" l="1"/>
  <c r="G130" i="11"/>
  <c r="F132" i="11" l="1"/>
  <c r="G131" i="11"/>
  <c r="F133" i="11" l="1"/>
  <c r="G132" i="11"/>
  <c r="F134" i="11" l="1"/>
  <c r="G133" i="11"/>
  <c r="F135" i="11" l="1"/>
  <c r="G134" i="11"/>
  <c r="F136" i="11" l="1"/>
  <c r="G135" i="11"/>
  <c r="F137" i="11" l="1"/>
  <c r="G136" i="11"/>
  <c r="F138" i="11" l="1"/>
  <c r="G137" i="11"/>
  <c r="F139" i="11" l="1"/>
  <c r="G138" i="11"/>
  <c r="F140" i="11" l="1"/>
  <c r="G139" i="11"/>
  <c r="F141" i="11" l="1"/>
  <c r="G140" i="11"/>
  <c r="F142" i="11" l="1"/>
  <c r="G141" i="11"/>
  <c r="F143" i="11" l="1"/>
  <c r="G142" i="11"/>
  <c r="F144" i="11" l="1"/>
  <c r="G143" i="11"/>
  <c r="F145" i="11" l="1"/>
  <c r="G144" i="11"/>
  <c r="F146" i="11" l="1"/>
  <c r="G145" i="11"/>
  <c r="F147" i="11" l="1"/>
  <c r="G146" i="11"/>
  <c r="F148" i="11" l="1"/>
  <c r="G147" i="11"/>
  <c r="F149" i="11" l="1"/>
  <c r="G148" i="11"/>
  <c r="F150" i="11" l="1"/>
  <c r="G149" i="11"/>
  <c r="F151" i="11" l="1"/>
  <c r="G150" i="11"/>
  <c r="F152" i="11" l="1"/>
  <c r="G151" i="11"/>
  <c r="F153" i="11" l="1"/>
  <c r="G152" i="11"/>
  <c r="F154" i="11" l="1"/>
  <c r="G153" i="11"/>
  <c r="F155" i="11" l="1"/>
  <c r="G154" i="11"/>
  <c r="F156" i="11" l="1"/>
  <c r="G155" i="11"/>
  <c r="F157" i="11" l="1"/>
  <c r="G156" i="11"/>
  <c r="F158" i="11" l="1"/>
  <c r="G157" i="11"/>
  <c r="F159" i="11" l="1"/>
  <c r="G158" i="11"/>
  <c r="F160" i="11" l="1"/>
  <c r="G159" i="11"/>
  <c r="F161" i="11" l="1"/>
  <c r="G160" i="11"/>
  <c r="F162" i="11" l="1"/>
  <c r="G161" i="11"/>
  <c r="F163" i="11" l="1"/>
  <c r="G162" i="11"/>
  <c r="F164" i="11" l="1"/>
  <c r="G163" i="11"/>
  <c r="F165" i="11" l="1"/>
  <c r="G164" i="11"/>
  <c r="F166" i="11" l="1"/>
  <c r="G165" i="11"/>
  <c r="F167" i="11" l="1"/>
  <c r="G166" i="11"/>
  <c r="F168" i="11" l="1"/>
  <c r="G167" i="11"/>
  <c r="F169" i="11" l="1"/>
  <c r="G168" i="11"/>
  <c r="F170" i="11" l="1"/>
  <c r="G169" i="11"/>
  <c r="F171" i="11" l="1"/>
  <c r="G170" i="11"/>
  <c r="F172" i="11" l="1"/>
  <c r="G171" i="11"/>
  <c r="F173" i="11" l="1"/>
  <c r="G172" i="11"/>
  <c r="F174" i="11" l="1"/>
  <c r="G173" i="11"/>
  <c r="F175" i="11" l="1"/>
  <c r="G174" i="11"/>
  <c r="F176" i="11" l="1"/>
  <c r="G175" i="11"/>
  <c r="F177" i="11" l="1"/>
  <c r="G176" i="11"/>
  <c r="F178" i="11" l="1"/>
  <c r="G177" i="11"/>
  <c r="F179" i="11" l="1"/>
  <c r="G178" i="11"/>
  <c r="F180" i="11" l="1"/>
  <c r="G179" i="11"/>
  <c r="F181" i="11" l="1"/>
  <c r="G180" i="11"/>
  <c r="F182" i="11" l="1"/>
  <c r="G181" i="11"/>
  <c r="F183" i="11" l="1"/>
  <c r="G182" i="11"/>
  <c r="F184" i="11" l="1"/>
  <c r="G183" i="11"/>
  <c r="F185" i="11" l="1"/>
  <c r="G184" i="11"/>
  <c r="F186" i="11" l="1"/>
  <c r="G185" i="11"/>
  <c r="F187" i="11" l="1"/>
  <c r="G186" i="11"/>
  <c r="F188" i="11" l="1"/>
  <c r="G187" i="11"/>
  <c r="F189" i="11" l="1"/>
  <c r="G188" i="11"/>
  <c r="F190" i="11" l="1"/>
  <c r="G189" i="11"/>
  <c r="F191" i="11" l="1"/>
  <c r="G190" i="11"/>
  <c r="F192" i="11" l="1"/>
  <c r="G191" i="11"/>
  <c r="F193" i="11" l="1"/>
  <c r="G192" i="11"/>
  <c r="F194" i="11" l="1"/>
  <c r="G193" i="11"/>
  <c r="F195" i="11" l="1"/>
  <c r="G194" i="11"/>
  <c r="F196" i="11" l="1"/>
  <c r="G195" i="11"/>
  <c r="F197" i="11" l="1"/>
  <c r="G196" i="11"/>
  <c r="F198" i="11" l="1"/>
  <c r="G197" i="11"/>
  <c r="F199" i="11" l="1"/>
  <c r="G198" i="11"/>
  <c r="F200" i="11" l="1"/>
  <c r="G199" i="11"/>
  <c r="F201" i="11" l="1"/>
  <c r="G200" i="11"/>
  <c r="F202" i="11" l="1"/>
  <c r="G201" i="11"/>
  <c r="F203" i="11" l="1"/>
  <c r="G202" i="11"/>
  <c r="F204" i="11" l="1"/>
  <c r="G203" i="11"/>
  <c r="F205" i="11" l="1"/>
  <c r="G204" i="11"/>
  <c r="F206" i="11" l="1"/>
  <c r="G205" i="11"/>
  <c r="F207" i="11" l="1"/>
  <c r="G206" i="11"/>
  <c r="F208" i="11" l="1"/>
  <c r="G207" i="11"/>
  <c r="F209" i="11" l="1"/>
  <c r="G208" i="11"/>
  <c r="F210" i="11" l="1"/>
  <c r="G209" i="11"/>
  <c r="F211" i="11" l="1"/>
  <c r="G210" i="11"/>
  <c r="F212" i="11" l="1"/>
  <c r="G211" i="11"/>
  <c r="F213" i="11" l="1"/>
  <c r="G212" i="11"/>
  <c r="F214" i="11" l="1"/>
  <c r="G213" i="11"/>
  <c r="F215" i="11" l="1"/>
  <c r="G214" i="11"/>
  <c r="F216" i="11" l="1"/>
  <c r="G215" i="11"/>
  <c r="F217" i="11" l="1"/>
  <c r="G216" i="11"/>
  <c r="F218" i="11" l="1"/>
  <c r="G217" i="11"/>
  <c r="F219" i="11" l="1"/>
  <c r="G218" i="11"/>
  <c r="F220" i="11" l="1"/>
  <c r="G219" i="11"/>
  <c r="F221" i="11" l="1"/>
  <c r="G220" i="11"/>
  <c r="F222" i="11" l="1"/>
  <c r="G221" i="11"/>
  <c r="F223" i="11" l="1"/>
  <c r="G222" i="11"/>
  <c r="F224" i="11" l="1"/>
  <c r="G223" i="11"/>
  <c r="F225" i="11" l="1"/>
  <c r="G224" i="11"/>
  <c r="F226" i="11" l="1"/>
  <c r="G225" i="11"/>
  <c r="F227" i="11" l="1"/>
  <c r="G226" i="11"/>
  <c r="F228" i="11" l="1"/>
  <c r="G227" i="11"/>
  <c r="F229" i="11" l="1"/>
  <c r="G228" i="11"/>
  <c r="F230" i="11" l="1"/>
  <c r="G229" i="11"/>
  <c r="F231" i="11" l="1"/>
  <c r="G230" i="11"/>
  <c r="F232" i="11" l="1"/>
  <c r="G231" i="11"/>
  <c r="F233" i="11" l="1"/>
  <c r="G232" i="11"/>
  <c r="F234" i="11" l="1"/>
  <c r="G233" i="11"/>
  <c r="F235" i="11" l="1"/>
  <c r="G234" i="11"/>
  <c r="F236" i="11" l="1"/>
  <c r="G235" i="11"/>
  <c r="F237" i="11" l="1"/>
  <c r="G236" i="11"/>
  <c r="F238" i="11" l="1"/>
  <c r="G237" i="11"/>
  <c r="F239" i="11" l="1"/>
  <c r="G238" i="11"/>
  <c r="F240" i="11" l="1"/>
  <c r="G239" i="11"/>
  <c r="F241" i="11" l="1"/>
  <c r="G240" i="11"/>
  <c r="F242" i="11" l="1"/>
  <c r="G241" i="11"/>
  <c r="F243" i="11" l="1"/>
  <c r="G242" i="11"/>
  <c r="F244" i="11" l="1"/>
  <c r="G243" i="11"/>
  <c r="F245" i="11" l="1"/>
  <c r="G244" i="11"/>
  <c r="F246" i="11" l="1"/>
  <c r="G245" i="11"/>
  <c r="F247" i="11" l="1"/>
  <c r="G246" i="11"/>
  <c r="F248" i="11" l="1"/>
  <c r="G247" i="11"/>
  <c r="F249" i="11" l="1"/>
  <c r="G248" i="11"/>
  <c r="F250" i="11" l="1"/>
  <c r="G249" i="11"/>
  <c r="F251" i="11" l="1"/>
  <c r="G250" i="11"/>
  <c r="F252" i="11" l="1"/>
  <c r="G251" i="11"/>
  <c r="F253" i="11" l="1"/>
  <c r="G252" i="11"/>
  <c r="F254" i="11" l="1"/>
  <c r="G253" i="11"/>
  <c r="F255" i="11" l="1"/>
  <c r="G254" i="11"/>
  <c r="F256" i="11" l="1"/>
  <c r="G255" i="11"/>
  <c r="F257" i="11" l="1"/>
  <c r="G256" i="11"/>
  <c r="F258" i="11" l="1"/>
  <c r="G257" i="11"/>
  <c r="F259" i="11" l="1"/>
  <c r="G258" i="11"/>
  <c r="F260" i="11" l="1"/>
  <c r="G259" i="11"/>
  <c r="F261" i="11" l="1"/>
  <c r="G260" i="11"/>
  <c r="F262" i="11" l="1"/>
  <c r="G261" i="11"/>
  <c r="F263" i="11" l="1"/>
  <c r="G262" i="11"/>
  <c r="F264" i="11" l="1"/>
  <c r="G263" i="11"/>
  <c r="F265" i="11" l="1"/>
  <c r="G264" i="11"/>
  <c r="F266" i="11" l="1"/>
  <c r="G265" i="11"/>
  <c r="F267" i="11" l="1"/>
  <c r="G266" i="11"/>
  <c r="F268" i="11" l="1"/>
  <c r="G267" i="11"/>
  <c r="F269" i="11" l="1"/>
  <c r="G268" i="11"/>
  <c r="F270" i="11" l="1"/>
  <c r="G269" i="11"/>
  <c r="F271" i="11" l="1"/>
  <c r="G270" i="11"/>
  <c r="F272" i="11" l="1"/>
  <c r="G271" i="11"/>
  <c r="F273" i="11" l="1"/>
  <c r="G272" i="11"/>
  <c r="F274" i="11" l="1"/>
  <c r="G273" i="11"/>
  <c r="F275" i="11" l="1"/>
  <c r="G274" i="11"/>
  <c r="F276" i="11" l="1"/>
  <c r="G275" i="11"/>
  <c r="F277" i="11" l="1"/>
  <c r="G276" i="11"/>
  <c r="F278" i="11" l="1"/>
  <c r="G277" i="11"/>
  <c r="F279" i="11" l="1"/>
  <c r="G278" i="11"/>
  <c r="F280" i="11" l="1"/>
  <c r="G279" i="11"/>
  <c r="F281" i="11" l="1"/>
  <c r="G280" i="11"/>
  <c r="F282" i="11" l="1"/>
  <c r="G281" i="11"/>
  <c r="F283" i="11" l="1"/>
  <c r="G282" i="11"/>
  <c r="F284" i="11" l="1"/>
  <c r="G283" i="11"/>
  <c r="F285" i="11" l="1"/>
  <c r="G284" i="11"/>
  <c r="F286" i="11" l="1"/>
  <c r="G285" i="11"/>
  <c r="F287" i="11" l="1"/>
  <c r="G286" i="11"/>
  <c r="F288" i="11" l="1"/>
  <c r="G287" i="11"/>
  <c r="F289" i="11" l="1"/>
  <c r="G288" i="11"/>
  <c r="F290" i="11" l="1"/>
  <c r="G289" i="11"/>
  <c r="F291" i="11" l="1"/>
  <c r="G290" i="11"/>
  <c r="F292" i="11" l="1"/>
  <c r="G291" i="11"/>
  <c r="F293" i="11" l="1"/>
  <c r="G292" i="11"/>
  <c r="F294" i="11" l="1"/>
  <c r="G293" i="11"/>
  <c r="F295" i="11" l="1"/>
  <c r="G294" i="11"/>
  <c r="F296" i="11" l="1"/>
  <c r="G295" i="11"/>
  <c r="F297" i="11" l="1"/>
  <c r="G296" i="11"/>
  <c r="F298" i="11" l="1"/>
  <c r="G297" i="11"/>
  <c r="F299" i="11" l="1"/>
  <c r="G298" i="11"/>
  <c r="F300" i="11" l="1"/>
  <c r="G299" i="11"/>
  <c r="F301" i="11" l="1"/>
  <c r="G300" i="11"/>
  <c r="F302" i="11" l="1"/>
  <c r="G301" i="11"/>
  <c r="F303" i="11" l="1"/>
  <c r="G302" i="11"/>
  <c r="F304" i="11" l="1"/>
  <c r="G303" i="11"/>
  <c r="F305" i="11" l="1"/>
  <c r="G304" i="11"/>
  <c r="F306" i="11" l="1"/>
  <c r="G305" i="11"/>
  <c r="F307" i="11" l="1"/>
  <c r="G306" i="11"/>
  <c r="F308" i="11" l="1"/>
  <c r="G307" i="11"/>
  <c r="F309" i="11" l="1"/>
  <c r="G308" i="11"/>
  <c r="F310" i="11" l="1"/>
  <c r="G309" i="11"/>
  <c r="F311" i="11" l="1"/>
  <c r="G310" i="11"/>
  <c r="F312" i="11" l="1"/>
  <c r="G311" i="11"/>
  <c r="F313" i="11" l="1"/>
  <c r="G312" i="11"/>
  <c r="F314" i="11" l="1"/>
  <c r="G313" i="11"/>
  <c r="F315" i="11" l="1"/>
  <c r="G314" i="11"/>
  <c r="F316" i="11" l="1"/>
  <c r="G315" i="11"/>
  <c r="F317" i="11" l="1"/>
  <c r="G316" i="11"/>
  <c r="F318" i="11" l="1"/>
  <c r="G317" i="11"/>
  <c r="F319" i="11" l="1"/>
  <c r="G318" i="11"/>
  <c r="F320" i="11" l="1"/>
  <c r="G319" i="11"/>
  <c r="F321" i="11" l="1"/>
  <c r="G320" i="11"/>
  <c r="F322" i="11" l="1"/>
  <c r="G321" i="11"/>
  <c r="F323" i="11" l="1"/>
  <c r="G322" i="11"/>
  <c r="F324" i="11" l="1"/>
  <c r="G323" i="11"/>
  <c r="F325" i="11" l="1"/>
  <c r="G324" i="11"/>
  <c r="F326" i="11" l="1"/>
  <c r="G325" i="11"/>
  <c r="F327" i="11" l="1"/>
  <c r="G326" i="11"/>
  <c r="F328" i="11" l="1"/>
  <c r="G327" i="11"/>
  <c r="F329" i="11" l="1"/>
  <c r="G328" i="11"/>
  <c r="F330" i="11" l="1"/>
  <c r="G329" i="11"/>
  <c r="F331" i="11" l="1"/>
  <c r="G330" i="11"/>
  <c r="F332" i="11" l="1"/>
  <c r="G331" i="11"/>
  <c r="F333" i="11" l="1"/>
  <c r="G332" i="11"/>
  <c r="F334" i="11" l="1"/>
  <c r="G333" i="11"/>
  <c r="F335" i="11" l="1"/>
  <c r="G334" i="11"/>
  <c r="F336" i="11" l="1"/>
  <c r="G335" i="11"/>
  <c r="F337" i="11" l="1"/>
  <c r="G336" i="11"/>
  <c r="F338" i="11" l="1"/>
  <c r="G337" i="11"/>
  <c r="F339" i="11" l="1"/>
  <c r="G338" i="11"/>
  <c r="F340" i="11" l="1"/>
  <c r="G339" i="11"/>
  <c r="F341" i="11" l="1"/>
  <c r="G340" i="11"/>
  <c r="F342" i="11" l="1"/>
  <c r="G341" i="11"/>
  <c r="F343" i="11" l="1"/>
  <c r="G342" i="11"/>
  <c r="F344" i="11" l="1"/>
  <c r="G343" i="11"/>
  <c r="F345" i="11" l="1"/>
  <c r="G344" i="11"/>
  <c r="F346" i="11" l="1"/>
  <c r="G345" i="11"/>
  <c r="F347" i="11" l="1"/>
  <c r="G346" i="11"/>
  <c r="F348" i="11" l="1"/>
  <c r="G347" i="11"/>
  <c r="F349" i="11" l="1"/>
  <c r="G348" i="11"/>
  <c r="F350" i="11" l="1"/>
  <c r="G349" i="11"/>
  <c r="F351" i="11" l="1"/>
  <c r="G350" i="11"/>
  <c r="F352" i="11" l="1"/>
  <c r="G351" i="11"/>
  <c r="F353" i="11" l="1"/>
  <c r="G352" i="11"/>
  <c r="F354" i="11" l="1"/>
  <c r="G353" i="11"/>
  <c r="F355" i="11" l="1"/>
  <c r="G354" i="11"/>
  <c r="F356" i="11" l="1"/>
  <c r="G355" i="11"/>
  <c r="F357" i="11" l="1"/>
  <c r="G356" i="11"/>
  <c r="F358" i="11" l="1"/>
  <c r="G357" i="11"/>
  <c r="F359" i="11" l="1"/>
  <c r="G358" i="11"/>
  <c r="F360" i="11" l="1"/>
  <c r="G359" i="11"/>
  <c r="F361" i="11" l="1"/>
  <c r="G360" i="11"/>
  <c r="F362" i="11" l="1"/>
  <c r="G361" i="11"/>
  <c r="F363" i="11" l="1"/>
  <c r="G362" i="11"/>
  <c r="F364" i="11" l="1"/>
  <c r="G363" i="11"/>
  <c r="F365" i="11" l="1"/>
  <c r="G364" i="11"/>
  <c r="F366" i="11" l="1"/>
  <c r="G365" i="11"/>
  <c r="F367" i="11" l="1"/>
  <c r="G366" i="11"/>
  <c r="F368" i="11" l="1"/>
  <c r="G367" i="11"/>
  <c r="F369" i="11" l="1"/>
  <c r="G368" i="11"/>
  <c r="F370" i="11" l="1"/>
  <c r="G369" i="11"/>
  <c r="F371" i="11" l="1"/>
  <c r="G370" i="11"/>
  <c r="F372" i="11" l="1"/>
  <c r="G371" i="11"/>
  <c r="F373" i="11" l="1"/>
  <c r="G372" i="11"/>
  <c r="F374" i="11" l="1"/>
  <c r="G373" i="11"/>
  <c r="F375" i="11" l="1"/>
  <c r="G374" i="11"/>
  <c r="F376" i="11" l="1"/>
  <c r="G375" i="11"/>
  <c r="F377" i="11" l="1"/>
  <c r="G376" i="11"/>
  <c r="F378" i="11" l="1"/>
  <c r="G377" i="11"/>
  <c r="F379" i="11" l="1"/>
  <c r="G378" i="11"/>
  <c r="F380" i="11" l="1"/>
  <c r="G379" i="11"/>
  <c r="F381" i="11" l="1"/>
  <c r="G380" i="11"/>
  <c r="F382" i="11" l="1"/>
  <c r="G381" i="11"/>
  <c r="F383" i="11" l="1"/>
  <c r="G382" i="11"/>
  <c r="F384" i="11" l="1"/>
  <c r="G383" i="11"/>
  <c r="F385" i="11" l="1"/>
  <c r="G384" i="11"/>
  <c r="F386" i="11" l="1"/>
  <c r="G385" i="11"/>
  <c r="F387" i="11" l="1"/>
  <c r="G386" i="11"/>
  <c r="F388" i="11" l="1"/>
  <c r="G387" i="11"/>
  <c r="F389" i="11" l="1"/>
  <c r="G388" i="11"/>
  <c r="F390" i="11" l="1"/>
  <c r="G389" i="11"/>
  <c r="F391" i="11" l="1"/>
  <c r="G390" i="11"/>
  <c r="F392" i="11" l="1"/>
  <c r="G391" i="11"/>
  <c r="F393" i="11" l="1"/>
  <c r="G392" i="11"/>
  <c r="F394" i="11" l="1"/>
  <c r="G393" i="11"/>
  <c r="F395" i="11" l="1"/>
  <c r="G394" i="11"/>
  <c r="F396" i="11" l="1"/>
  <c r="G395" i="11"/>
  <c r="F397" i="11" l="1"/>
  <c r="G396" i="11"/>
  <c r="F398" i="11" l="1"/>
  <c r="G397" i="11"/>
  <c r="F399" i="11" l="1"/>
  <c r="G398" i="11"/>
  <c r="F400" i="11" l="1"/>
  <c r="G399" i="11"/>
  <c r="F401" i="11" l="1"/>
  <c r="G400" i="11"/>
  <c r="F402" i="11" l="1"/>
  <c r="G401" i="11"/>
  <c r="F403" i="11" l="1"/>
  <c r="G402" i="11"/>
  <c r="F404" i="11" l="1"/>
  <c r="G403" i="11"/>
  <c r="F405" i="11" l="1"/>
  <c r="G404" i="11"/>
  <c r="F406" i="11" l="1"/>
  <c r="G405" i="11"/>
  <c r="F407" i="11" l="1"/>
  <c r="G406" i="11"/>
  <c r="F408" i="11" l="1"/>
  <c r="G407" i="11"/>
  <c r="F409" i="11" l="1"/>
  <c r="G408" i="11"/>
  <c r="F410" i="11" l="1"/>
  <c r="G409" i="11"/>
  <c r="F411" i="11" l="1"/>
  <c r="G410" i="11"/>
  <c r="F412" i="11" l="1"/>
  <c r="G411" i="11"/>
  <c r="F413" i="11" l="1"/>
  <c r="G412" i="11"/>
  <c r="F414" i="11" l="1"/>
  <c r="G413" i="11"/>
  <c r="F415" i="11" l="1"/>
  <c r="G414" i="11"/>
  <c r="F416" i="11" l="1"/>
  <c r="G415" i="11"/>
  <c r="F417" i="11" l="1"/>
  <c r="G416" i="11"/>
  <c r="F418" i="11" l="1"/>
  <c r="G417" i="11"/>
  <c r="F419" i="11" l="1"/>
  <c r="G418" i="11"/>
  <c r="F420" i="11" l="1"/>
  <c r="G419" i="11"/>
  <c r="F421" i="11" l="1"/>
  <c r="G420" i="11"/>
  <c r="F422" i="11" l="1"/>
  <c r="G421" i="11"/>
  <c r="F423" i="11" l="1"/>
  <c r="G422" i="11"/>
  <c r="F424" i="11" l="1"/>
  <c r="G423" i="11"/>
  <c r="F425" i="11" l="1"/>
  <c r="G424" i="11"/>
  <c r="F426" i="11" l="1"/>
  <c r="G425" i="11"/>
  <c r="F427" i="11" l="1"/>
  <c r="G426" i="11"/>
  <c r="F428" i="11" l="1"/>
  <c r="G427" i="11"/>
  <c r="F429" i="11" l="1"/>
  <c r="G428" i="11"/>
  <c r="F430" i="11" l="1"/>
  <c r="G429" i="11"/>
  <c r="F431" i="11" l="1"/>
  <c r="G430" i="11"/>
  <c r="F432" i="11" l="1"/>
  <c r="G431" i="11"/>
  <c r="F433" i="11" l="1"/>
  <c r="G432" i="11"/>
  <c r="F434" i="11" l="1"/>
  <c r="G433" i="11"/>
  <c r="F435" i="11" l="1"/>
  <c r="G434" i="11"/>
  <c r="F436" i="11" l="1"/>
  <c r="G435" i="11"/>
  <c r="F437" i="11" l="1"/>
  <c r="G436" i="11"/>
  <c r="F438" i="11" l="1"/>
  <c r="G437" i="11"/>
  <c r="F439" i="11" l="1"/>
  <c r="G438" i="11"/>
  <c r="F440" i="11" l="1"/>
  <c r="G439" i="11"/>
  <c r="F441" i="11" l="1"/>
  <c r="G440" i="11"/>
  <c r="F442" i="11" l="1"/>
  <c r="G441" i="11"/>
  <c r="F443" i="11" l="1"/>
  <c r="G442" i="11"/>
  <c r="F444" i="11" l="1"/>
  <c r="G443" i="11"/>
  <c r="F445" i="11" l="1"/>
  <c r="G444" i="11"/>
  <c r="F446" i="11" l="1"/>
  <c r="G445" i="11"/>
  <c r="F447" i="11" l="1"/>
  <c r="G446" i="11"/>
  <c r="F448" i="11" l="1"/>
  <c r="G447" i="11"/>
  <c r="F449" i="11" l="1"/>
  <c r="G448" i="11"/>
  <c r="F450" i="11" l="1"/>
  <c r="G449" i="11"/>
  <c r="F451" i="11" l="1"/>
  <c r="G450" i="11"/>
  <c r="F452" i="11" l="1"/>
  <c r="G451" i="11"/>
  <c r="F453" i="11" l="1"/>
  <c r="G452" i="11"/>
  <c r="F454" i="11" l="1"/>
  <c r="G453" i="11"/>
  <c r="F455" i="11" l="1"/>
  <c r="G454" i="11"/>
  <c r="F456" i="11" l="1"/>
  <c r="G455" i="11"/>
  <c r="F457" i="11" l="1"/>
  <c r="G456" i="11"/>
  <c r="F458" i="11" l="1"/>
  <c r="G457" i="11"/>
  <c r="F459" i="11" l="1"/>
  <c r="G458" i="11"/>
  <c r="F460" i="11" l="1"/>
  <c r="G459" i="11"/>
  <c r="F461" i="11" l="1"/>
  <c r="G460" i="11"/>
  <c r="F462" i="11" l="1"/>
  <c r="G461" i="11"/>
  <c r="F463" i="11" l="1"/>
  <c r="G462" i="11"/>
  <c r="F464" i="11" l="1"/>
  <c r="G463" i="11"/>
  <c r="F465" i="11" l="1"/>
  <c r="G464" i="11"/>
  <c r="F466" i="11" l="1"/>
  <c r="G465" i="11"/>
  <c r="F467" i="11" l="1"/>
  <c r="G466" i="11"/>
  <c r="F468" i="11" l="1"/>
  <c r="G467" i="11"/>
  <c r="F469" i="11" l="1"/>
  <c r="G468" i="11"/>
  <c r="F470" i="11" l="1"/>
  <c r="G469" i="11"/>
  <c r="F471" i="11" l="1"/>
  <c r="G470" i="11"/>
  <c r="F472" i="11" l="1"/>
  <c r="G471" i="11"/>
  <c r="F473" i="11" l="1"/>
  <c r="G472" i="11"/>
  <c r="F474" i="11" l="1"/>
  <c r="G473" i="11"/>
  <c r="F475" i="11" l="1"/>
  <c r="G474" i="11"/>
  <c r="F476" i="11" l="1"/>
  <c r="G475" i="11"/>
  <c r="F477" i="11" l="1"/>
  <c r="G476" i="11"/>
  <c r="F478" i="11" l="1"/>
  <c r="G477" i="11"/>
  <c r="F479" i="11" l="1"/>
  <c r="G478" i="11"/>
  <c r="F480" i="11" l="1"/>
  <c r="G479" i="11"/>
  <c r="F481" i="11" l="1"/>
  <c r="G480" i="11"/>
  <c r="F482" i="11" l="1"/>
  <c r="G481" i="11"/>
  <c r="F483" i="11" l="1"/>
  <c r="G482" i="11"/>
  <c r="F484" i="11" l="1"/>
  <c r="G483" i="11"/>
  <c r="F485" i="11" l="1"/>
  <c r="G484" i="11"/>
  <c r="F486" i="11" l="1"/>
  <c r="G485" i="11"/>
  <c r="F487" i="11" l="1"/>
  <c r="G486" i="11"/>
  <c r="F488" i="11" l="1"/>
  <c r="G487" i="11"/>
  <c r="F489" i="11" l="1"/>
  <c r="G488" i="11"/>
  <c r="F490" i="11" l="1"/>
  <c r="G489" i="11"/>
  <c r="F491" i="11" l="1"/>
  <c r="G490" i="11"/>
  <c r="F492" i="11" l="1"/>
  <c r="G491" i="11"/>
  <c r="F493" i="11" l="1"/>
  <c r="G492" i="11"/>
  <c r="F494" i="11" l="1"/>
  <c r="G493" i="11"/>
  <c r="F495" i="11" l="1"/>
  <c r="G494" i="11"/>
  <c r="F496" i="11" l="1"/>
  <c r="G495" i="11"/>
  <c r="F497" i="11" l="1"/>
  <c r="G496" i="11"/>
  <c r="F498" i="11" l="1"/>
  <c r="G497" i="11"/>
  <c r="F499" i="11" l="1"/>
  <c r="G498" i="11"/>
  <c r="F500" i="11" l="1"/>
  <c r="G499" i="11"/>
  <c r="F501" i="11" l="1"/>
  <c r="G500" i="11"/>
  <c r="F502" i="11" l="1"/>
  <c r="G501" i="11"/>
  <c r="F503" i="11" l="1"/>
  <c r="G502" i="11"/>
  <c r="F504" i="11" l="1"/>
  <c r="G503" i="11"/>
  <c r="F505" i="11" l="1"/>
  <c r="G504" i="11"/>
  <c r="F506" i="11" l="1"/>
  <c r="G505" i="11"/>
  <c r="F507" i="11" l="1"/>
  <c r="G506" i="11"/>
  <c r="F508" i="11" l="1"/>
  <c r="G507" i="11"/>
  <c r="F509" i="11" l="1"/>
  <c r="G508" i="11"/>
  <c r="F510" i="11" l="1"/>
  <c r="G509" i="11"/>
  <c r="F511" i="11" l="1"/>
  <c r="G510" i="11"/>
  <c r="F512" i="11" l="1"/>
  <c r="G511" i="11"/>
  <c r="F513" i="11" l="1"/>
  <c r="G512" i="11"/>
  <c r="F514" i="11" l="1"/>
  <c r="G513" i="11"/>
  <c r="F515" i="11" l="1"/>
  <c r="G514" i="11"/>
  <c r="F516" i="11" l="1"/>
  <c r="G515" i="11"/>
  <c r="F517" i="11" l="1"/>
  <c r="G516" i="11"/>
  <c r="F518" i="11" l="1"/>
  <c r="G517" i="11"/>
  <c r="F519" i="11" l="1"/>
  <c r="G518" i="11"/>
  <c r="F520" i="11" l="1"/>
  <c r="G519" i="11"/>
  <c r="F521" i="11" l="1"/>
  <c r="G520" i="11"/>
  <c r="F522" i="11" l="1"/>
  <c r="G521" i="11"/>
  <c r="F523" i="11" l="1"/>
  <c r="G522" i="11"/>
  <c r="F524" i="11" l="1"/>
  <c r="G523" i="11"/>
  <c r="F525" i="11" l="1"/>
  <c r="G524" i="11"/>
  <c r="F526" i="11" l="1"/>
  <c r="G525" i="11"/>
  <c r="F527" i="11" l="1"/>
  <c r="G526" i="11"/>
  <c r="F528" i="11" l="1"/>
  <c r="G527" i="11"/>
  <c r="F529" i="11" l="1"/>
  <c r="G528" i="11"/>
  <c r="F530" i="11" l="1"/>
  <c r="G529" i="11"/>
  <c r="F531" i="11" l="1"/>
  <c r="G530" i="11"/>
  <c r="F532" i="11" l="1"/>
  <c r="G531" i="11"/>
  <c r="F533" i="11" l="1"/>
  <c r="G532" i="11"/>
  <c r="F534" i="11" l="1"/>
  <c r="G533" i="11"/>
  <c r="F535" i="11" l="1"/>
  <c r="G534" i="11"/>
  <c r="F536" i="11" l="1"/>
  <c r="G535" i="11"/>
  <c r="F537" i="11" l="1"/>
  <c r="G536" i="11"/>
  <c r="F538" i="11" l="1"/>
  <c r="G537" i="11"/>
  <c r="F539" i="11" l="1"/>
  <c r="G538" i="11"/>
  <c r="F540" i="11" l="1"/>
  <c r="G539" i="11"/>
  <c r="F541" i="11" l="1"/>
  <c r="G540" i="11"/>
  <c r="F542" i="11" l="1"/>
  <c r="G541" i="11"/>
  <c r="F543" i="11" l="1"/>
  <c r="G542" i="11"/>
  <c r="F544" i="11" l="1"/>
  <c r="G543" i="11"/>
  <c r="F545" i="11" l="1"/>
  <c r="G544" i="11"/>
  <c r="F546" i="11" l="1"/>
  <c r="G545" i="11"/>
  <c r="F547" i="11" l="1"/>
  <c r="G546" i="11"/>
  <c r="F548" i="11" l="1"/>
  <c r="G547" i="11"/>
  <c r="F549" i="11" l="1"/>
  <c r="G548" i="11"/>
  <c r="F550" i="11" l="1"/>
  <c r="G549" i="11"/>
  <c r="F551" i="11" l="1"/>
  <c r="G550" i="11"/>
  <c r="F552" i="11" l="1"/>
  <c r="G551" i="11"/>
  <c r="F553" i="11" l="1"/>
  <c r="G552" i="11"/>
  <c r="F554" i="11" l="1"/>
  <c r="G553" i="11"/>
  <c r="F555" i="11" l="1"/>
  <c r="G554" i="11"/>
  <c r="F556" i="11" l="1"/>
  <c r="G555" i="11"/>
  <c r="F557" i="11" l="1"/>
  <c r="G556" i="11"/>
  <c r="F558" i="11" l="1"/>
  <c r="G557" i="11"/>
  <c r="F559" i="11" l="1"/>
  <c r="G558" i="11"/>
  <c r="F560" i="11" l="1"/>
  <c r="G559" i="11"/>
  <c r="F561" i="11" l="1"/>
  <c r="G560" i="11"/>
  <c r="F562" i="11" l="1"/>
  <c r="G561" i="11"/>
  <c r="F563" i="11" l="1"/>
  <c r="G562" i="11"/>
  <c r="F564" i="11" l="1"/>
  <c r="G563" i="11"/>
  <c r="F565" i="11" l="1"/>
  <c r="G564" i="11"/>
  <c r="F566" i="11" l="1"/>
  <c r="G565" i="11"/>
  <c r="F567" i="11" l="1"/>
  <c r="G566" i="11"/>
  <c r="F568" i="11" l="1"/>
  <c r="G567" i="11"/>
  <c r="F569" i="11" l="1"/>
  <c r="G568" i="11"/>
  <c r="F570" i="11" l="1"/>
  <c r="G569" i="11"/>
  <c r="F571" i="11" l="1"/>
  <c r="G570" i="11"/>
  <c r="F572" i="11" l="1"/>
  <c r="G571" i="11"/>
  <c r="F573" i="11" l="1"/>
  <c r="G572" i="11"/>
  <c r="F574" i="11" l="1"/>
  <c r="G573" i="11"/>
  <c r="F575" i="11" l="1"/>
  <c r="G574" i="11"/>
  <c r="F576" i="11" l="1"/>
  <c r="G575" i="11"/>
  <c r="F577" i="11" l="1"/>
  <c r="G576" i="11"/>
  <c r="F578" i="11" l="1"/>
  <c r="G577" i="11"/>
  <c r="F579" i="11" l="1"/>
  <c r="G578" i="11"/>
  <c r="F580" i="11" l="1"/>
  <c r="G579" i="11"/>
  <c r="F581" i="11" l="1"/>
  <c r="G580" i="11"/>
  <c r="F582" i="11" l="1"/>
  <c r="G581" i="11"/>
  <c r="F583" i="11" l="1"/>
  <c r="G582" i="11"/>
  <c r="F584" i="11" l="1"/>
  <c r="G583" i="11"/>
  <c r="F585" i="11" l="1"/>
  <c r="G584" i="11"/>
  <c r="F586" i="11" l="1"/>
  <c r="G585" i="11"/>
  <c r="F587" i="11" l="1"/>
  <c r="G586" i="11"/>
  <c r="F588" i="11" l="1"/>
  <c r="G587" i="11"/>
  <c r="F589" i="11" l="1"/>
  <c r="G588" i="11"/>
  <c r="F590" i="11" l="1"/>
  <c r="G589" i="11"/>
  <c r="F591" i="11" l="1"/>
  <c r="G590" i="11"/>
  <c r="F592" i="11" l="1"/>
  <c r="G591" i="11"/>
  <c r="F593" i="11" l="1"/>
  <c r="G592" i="11"/>
  <c r="F594" i="11" l="1"/>
  <c r="G593" i="11"/>
  <c r="F595" i="11" l="1"/>
  <c r="G594" i="11"/>
  <c r="F596" i="11" l="1"/>
  <c r="G595" i="11"/>
  <c r="F597" i="11" l="1"/>
  <c r="G596" i="11"/>
  <c r="F598" i="11" l="1"/>
  <c r="G597" i="11"/>
  <c r="F599" i="11" l="1"/>
  <c r="G598" i="11"/>
  <c r="F600" i="11" l="1"/>
  <c r="G599" i="11"/>
  <c r="F601" i="11" l="1"/>
  <c r="G600" i="11"/>
  <c r="F602" i="11" l="1"/>
  <c r="G601" i="11"/>
  <c r="F603" i="11" l="1"/>
  <c r="G602" i="11"/>
  <c r="F604" i="11" l="1"/>
  <c r="G603" i="11"/>
  <c r="F605" i="11" l="1"/>
  <c r="G604" i="11"/>
  <c r="F606" i="11" l="1"/>
  <c r="G605" i="11"/>
  <c r="F607" i="11" l="1"/>
  <c r="G606" i="11"/>
  <c r="F608" i="11" l="1"/>
  <c r="G607" i="11"/>
  <c r="F609" i="11" l="1"/>
  <c r="G608" i="11"/>
  <c r="F610" i="11" l="1"/>
  <c r="G609" i="11"/>
  <c r="F611" i="11" l="1"/>
  <c r="G610" i="11"/>
  <c r="F612" i="11" l="1"/>
  <c r="G611" i="11"/>
  <c r="F613" i="11" l="1"/>
  <c r="G612" i="11"/>
  <c r="F614" i="11" l="1"/>
  <c r="G613" i="11"/>
  <c r="F615" i="11" l="1"/>
  <c r="G614" i="11"/>
  <c r="F616" i="11" l="1"/>
  <c r="G615" i="11"/>
  <c r="F617" i="11" l="1"/>
  <c r="G616" i="11"/>
  <c r="F618" i="11" l="1"/>
  <c r="G617" i="11"/>
  <c r="F619" i="11" l="1"/>
  <c r="G618" i="11"/>
  <c r="F620" i="11" l="1"/>
  <c r="G619" i="11"/>
  <c r="F621" i="11" l="1"/>
  <c r="G620" i="11"/>
  <c r="F622" i="11" l="1"/>
  <c r="G621" i="11"/>
  <c r="F623" i="11" l="1"/>
  <c r="G622" i="11"/>
  <c r="F624" i="11" l="1"/>
  <c r="G623" i="11"/>
  <c r="F625" i="11" l="1"/>
  <c r="G624" i="11"/>
  <c r="F626" i="11" l="1"/>
  <c r="G625" i="11"/>
  <c r="F627" i="11" l="1"/>
  <c r="G626" i="11"/>
  <c r="F628" i="11" l="1"/>
  <c r="G627" i="11"/>
  <c r="F629" i="11" l="1"/>
  <c r="G628" i="11"/>
  <c r="F630" i="11" l="1"/>
  <c r="G629" i="11"/>
  <c r="F631" i="11" l="1"/>
  <c r="G630" i="11"/>
  <c r="F632" i="11" l="1"/>
  <c r="G631" i="11"/>
  <c r="F633" i="11" l="1"/>
  <c r="G632" i="11"/>
  <c r="F634" i="11" l="1"/>
  <c r="G633" i="11"/>
  <c r="F635" i="11" l="1"/>
  <c r="G634" i="11"/>
  <c r="F636" i="11" l="1"/>
  <c r="G635" i="11"/>
  <c r="F637" i="11" l="1"/>
  <c r="G636" i="11"/>
  <c r="F638" i="11" l="1"/>
  <c r="G637" i="11"/>
  <c r="F639" i="11" l="1"/>
  <c r="G638" i="11"/>
  <c r="F640" i="11" l="1"/>
  <c r="G639" i="11"/>
  <c r="F641" i="11" l="1"/>
  <c r="G640" i="11"/>
  <c r="F642" i="11" l="1"/>
  <c r="G641" i="11"/>
  <c r="F643" i="11" l="1"/>
  <c r="G642" i="11"/>
  <c r="F644" i="11" l="1"/>
  <c r="G643" i="11"/>
  <c r="F645" i="11" l="1"/>
  <c r="G644" i="11"/>
  <c r="F646" i="11" l="1"/>
  <c r="G645" i="11"/>
  <c r="F647" i="11" l="1"/>
  <c r="G646" i="11"/>
  <c r="F648" i="11" l="1"/>
  <c r="G647" i="11"/>
  <c r="F649" i="11" l="1"/>
  <c r="G648" i="11"/>
  <c r="F650" i="11" l="1"/>
  <c r="G649" i="11"/>
  <c r="F651" i="11" l="1"/>
  <c r="G650" i="11"/>
  <c r="F652" i="11" l="1"/>
  <c r="G651" i="11"/>
  <c r="F653" i="11" l="1"/>
  <c r="G652" i="11"/>
  <c r="F654" i="11" l="1"/>
  <c r="G653" i="11"/>
  <c r="F655" i="11" l="1"/>
  <c r="G654" i="11"/>
  <c r="F656" i="11" l="1"/>
  <c r="G655" i="11"/>
  <c r="F657" i="11" l="1"/>
  <c r="G656" i="11"/>
  <c r="F658" i="11" l="1"/>
  <c r="G657" i="11"/>
  <c r="F659" i="11" l="1"/>
  <c r="G658" i="11"/>
  <c r="F660" i="11" l="1"/>
  <c r="G659" i="11"/>
  <c r="F661" i="11" l="1"/>
  <c r="G660" i="11"/>
  <c r="F662" i="11" l="1"/>
  <c r="G661" i="11"/>
  <c r="F663" i="11" l="1"/>
  <c r="G662" i="11"/>
  <c r="F664" i="11" l="1"/>
  <c r="G663" i="11"/>
  <c r="F665" i="11" l="1"/>
  <c r="G664" i="11"/>
  <c r="F666" i="11" l="1"/>
  <c r="G665" i="11"/>
  <c r="F667" i="11" l="1"/>
  <c r="G666" i="11"/>
  <c r="F668" i="11" l="1"/>
  <c r="G667" i="11"/>
  <c r="F669" i="11" l="1"/>
  <c r="G668" i="11"/>
  <c r="F670" i="11" l="1"/>
  <c r="G669" i="11"/>
  <c r="F671" i="11" l="1"/>
  <c r="G670" i="11"/>
  <c r="F672" i="11" l="1"/>
  <c r="G671" i="11"/>
  <c r="F673" i="11" l="1"/>
  <c r="G672" i="11"/>
  <c r="F674" i="11" l="1"/>
  <c r="G673" i="11"/>
  <c r="F675" i="11" l="1"/>
  <c r="G674" i="11"/>
  <c r="F676" i="11" l="1"/>
  <c r="G675" i="11"/>
  <c r="F677" i="11" l="1"/>
  <c r="G676" i="11"/>
  <c r="F678" i="11" l="1"/>
  <c r="G677" i="11"/>
  <c r="F679" i="11" l="1"/>
  <c r="G678" i="11"/>
  <c r="F680" i="11" l="1"/>
  <c r="G679" i="11"/>
  <c r="F681" i="11" l="1"/>
  <c r="G680" i="11"/>
  <c r="F682" i="11" l="1"/>
  <c r="G681" i="11"/>
  <c r="F683" i="11" l="1"/>
  <c r="G682" i="11"/>
  <c r="F684" i="11" l="1"/>
  <c r="G683" i="11"/>
  <c r="F685" i="11" l="1"/>
  <c r="G684" i="11"/>
  <c r="F686" i="11" l="1"/>
  <c r="G685" i="11"/>
  <c r="F687" i="11" l="1"/>
  <c r="G686" i="11"/>
  <c r="F688" i="11" l="1"/>
  <c r="G687" i="11"/>
  <c r="F689" i="11" l="1"/>
  <c r="G688" i="11"/>
  <c r="F690" i="11" l="1"/>
  <c r="G689" i="11"/>
  <c r="F691" i="11" l="1"/>
  <c r="G690" i="11"/>
  <c r="F692" i="11" l="1"/>
  <c r="G691" i="11"/>
  <c r="F693" i="11" l="1"/>
  <c r="G692" i="11"/>
  <c r="F694" i="11" l="1"/>
  <c r="G693" i="11"/>
  <c r="F695" i="11" l="1"/>
  <c r="G694" i="11"/>
  <c r="F696" i="11" l="1"/>
  <c r="G695" i="11"/>
  <c r="F697" i="11" l="1"/>
  <c r="G696" i="11"/>
  <c r="F698" i="11" l="1"/>
  <c r="G697" i="11"/>
  <c r="F699" i="11" l="1"/>
  <c r="G698" i="11"/>
  <c r="F700" i="11" l="1"/>
  <c r="G699" i="11"/>
  <c r="F701" i="11" l="1"/>
  <c r="G700" i="11"/>
  <c r="F702" i="11" l="1"/>
  <c r="G701" i="11"/>
  <c r="F703" i="11" l="1"/>
  <c r="G702" i="11"/>
  <c r="F704" i="11" l="1"/>
  <c r="G703" i="11"/>
  <c r="F705" i="11" l="1"/>
  <c r="G704" i="11"/>
  <c r="F706" i="11" l="1"/>
  <c r="G705" i="11"/>
  <c r="F707" i="11" l="1"/>
  <c r="G706" i="11"/>
  <c r="F708" i="11" l="1"/>
  <c r="G707" i="11"/>
  <c r="F709" i="11" l="1"/>
  <c r="G708" i="11"/>
  <c r="F710" i="11" l="1"/>
  <c r="G709" i="11"/>
  <c r="F711" i="11" l="1"/>
  <c r="G710" i="11"/>
  <c r="F712" i="11" l="1"/>
  <c r="G711" i="11"/>
  <c r="F713" i="11" l="1"/>
  <c r="G712" i="11"/>
  <c r="F714" i="11" l="1"/>
  <c r="G713" i="11"/>
  <c r="F715" i="11" l="1"/>
  <c r="G714" i="11"/>
  <c r="F716" i="11" l="1"/>
  <c r="G715" i="11"/>
  <c r="F717" i="11" l="1"/>
  <c r="G716" i="11"/>
  <c r="F718" i="11" l="1"/>
  <c r="G717" i="11"/>
  <c r="F719" i="11" l="1"/>
  <c r="G718" i="11"/>
  <c r="F720" i="11" l="1"/>
  <c r="G719" i="11"/>
  <c r="F721" i="11" l="1"/>
  <c r="G720" i="11"/>
  <c r="F722" i="11" l="1"/>
  <c r="G721" i="11"/>
  <c r="F723" i="11" l="1"/>
  <c r="G722" i="11"/>
  <c r="F724" i="11" l="1"/>
  <c r="G723" i="11"/>
  <c r="F725" i="11" l="1"/>
  <c r="G724" i="11"/>
  <c r="F726" i="11" l="1"/>
  <c r="G725" i="11"/>
  <c r="F727" i="11" l="1"/>
  <c r="G726" i="11"/>
  <c r="F728" i="11" l="1"/>
  <c r="G727" i="11"/>
  <c r="F729" i="11" l="1"/>
  <c r="G728" i="11"/>
  <c r="F730" i="11" l="1"/>
  <c r="G729" i="11"/>
  <c r="F731" i="11" l="1"/>
  <c r="G730" i="11"/>
  <c r="F732" i="11" l="1"/>
  <c r="G731" i="11"/>
  <c r="F733" i="11" l="1"/>
  <c r="G732" i="11"/>
  <c r="F734" i="11" l="1"/>
  <c r="G733" i="11"/>
  <c r="F735" i="11" l="1"/>
  <c r="G734" i="11"/>
  <c r="F736" i="11" l="1"/>
  <c r="G735" i="11"/>
  <c r="F737" i="11" l="1"/>
  <c r="G736" i="11"/>
  <c r="F738" i="11" l="1"/>
  <c r="G737" i="11"/>
  <c r="F739" i="11" l="1"/>
  <c r="G738" i="11"/>
  <c r="F740" i="11" l="1"/>
  <c r="G739" i="11"/>
  <c r="F741" i="11" l="1"/>
  <c r="G740" i="11"/>
  <c r="F742" i="11" l="1"/>
  <c r="G741" i="11"/>
  <c r="F743" i="11" l="1"/>
  <c r="G742" i="11"/>
  <c r="F744" i="11" l="1"/>
  <c r="G743" i="11"/>
  <c r="F745" i="11" l="1"/>
  <c r="G744" i="11"/>
  <c r="F746" i="11" l="1"/>
  <c r="G745" i="11"/>
  <c r="F747" i="11" l="1"/>
  <c r="G746" i="11"/>
  <c r="F748" i="11" l="1"/>
  <c r="G747" i="11"/>
  <c r="F749" i="11" l="1"/>
  <c r="G748" i="11"/>
  <c r="F750" i="11" l="1"/>
  <c r="G749" i="11"/>
  <c r="F751" i="11" l="1"/>
  <c r="G750" i="11"/>
  <c r="F752" i="11" l="1"/>
  <c r="G751" i="11"/>
  <c r="F753" i="11" l="1"/>
  <c r="G752" i="11"/>
  <c r="F754" i="11" l="1"/>
  <c r="G753" i="11"/>
  <c r="F755" i="11" l="1"/>
  <c r="G754" i="11"/>
  <c r="F756" i="11" l="1"/>
  <c r="G755" i="11"/>
  <c r="F757" i="11" l="1"/>
  <c r="G756" i="11"/>
  <c r="F758" i="11" l="1"/>
  <c r="G757" i="11"/>
  <c r="F759" i="11" l="1"/>
  <c r="G758" i="11"/>
  <c r="F760" i="11" l="1"/>
  <c r="G759" i="11"/>
  <c r="F761" i="11" l="1"/>
  <c r="G760" i="11"/>
  <c r="F762" i="11" l="1"/>
  <c r="G761" i="11"/>
  <c r="F763" i="11" l="1"/>
  <c r="G762" i="11"/>
  <c r="F764" i="11" l="1"/>
  <c r="G763" i="11"/>
  <c r="F765" i="11" l="1"/>
  <c r="G764" i="11"/>
  <c r="F766" i="11" l="1"/>
  <c r="G765" i="11"/>
  <c r="F767" i="11" l="1"/>
  <c r="G766" i="11"/>
  <c r="F768" i="11" l="1"/>
  <c r="G767" i="11"/>
  <c r="F769" i="11" l="1"/>
  <c r="G768" i="11"/>
  <c r="F770" i="11" l="1"/>
  <c r="G769" i="11"/>
  <c r="F771" i="11" l="1"/>
  <c r="G770" i="11"/>
  <c r="F772" i="11" l="1"/>
  <c r="G771" i="11"/>
  <c r="F773" i="11" l="1"/>
  <c r="G772" i="11"/>
  <c r="F774" i="11" l="1"/>
  <c r="G773" i="11"/>
  <c r="F775" i="11" l="1"/>
  <c r="G774" i="11"/>
  <c r="F776" i="11" l="1"/>
  <c r="G775" i="11"/>
  <c r="F777" i="11" l="1"/>
  <c r="G776" i="11"/>
  <c r="F778" i="11" l="1"/>
  <c r="G777" i="11"/>
  <c r="F779" i="11" l="1"/>
  <c r="G778" i="11"/>
  <c r="F780" i="11" l="1"/>
  <c r="G779" i="11"/>
  <c r="F781" i="11" l="1"/>
  <c r="G780" i="11"/>
  <c r="F782" i="11" l="1"/>
  <c r="G781" i="11"/>
  <c r="F783" i="11" l="1"/>
  <c r="G782" i="11"/>
  <c r="F784" i="11" l="1"/>
  <c r="G783" i="11"/>
  <c r="F785" i="11" l="1"/>
  <c r="G784" i="11"/>
  <c r="F786" i="11" l="1"/>
  <c r="G785" i="11"/>
  <c r="F787" i="11" l="1"/>
  <c r="G786" i="11"/>
  <c r="F788" i="11" l="1"/>
  <c r="G787" i="11"/>
  <c r="F789" i="11" l="1"/>
  <c r="G788" i="11"/>
  <c r="F790" i="11" l="1"/>
  <c r="G789" i="11"/>
  <c r="F791" i="11" l="1"/>
  <c r="G790" i="11"/>
  <c r="F792" i="11" l="1"/>
  <c r="G791" i="11"/>
  <c r="F793" i="11" l="1"/>
  <c r="G792" i="11"/>
  <c r="F794" i="11" l="1"/>
  <c r="G793" i="11"/>
  <c r="G794" i="11" l="1"/>
  <c r="M3" i="11" a="1"/>
  <c r="M3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51B36-3431-4152-BCDA-F945AFAADC87}" keepAlive="1" name="Query - Sample - Superstore" description="Connection to the 'Sample - Superstore' query in the workbook." type="5" refreshedVersion="7" background="1" saveData="1">
    <dbPr connection="Provider=Microsoft.Mashup.OleDb.1;Data Source=$Workbook$;Location=&quot;Sample - Superstore&quot;;Extended Properties=&quot;&quot;" command="SELECT * FROM [Sample - Superstor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<sst xmlns="http://schemas.openxmlformats.org/spreadsheetml/2006/main" count="11197" uniqueCount="4041">
  <si>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</si>
  <si>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</si>
  <si>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</si>
  <si>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</si>
  <si>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</si>
  <si>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</si>
  <si>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</si>
  <si>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</si>
  <si>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</si>
  <si>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</si>
  <si>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</si>
  <si>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</si>
  <si>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</si>
  <si>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</si>
  <si>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</si>
  <si>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</si>
  <si>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</si>
  <si>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</si>
  <si>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</si>
  <si>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</si>
  <si>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</si>
  <si>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</si>
  <si>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</si>
  <si>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</si>
  <si>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</si>
  <si>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</si>
  <si>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</si>
  <si>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</si>
  <si>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</si>
  <si>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</si>
  <si>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</si>
  <si>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</si>
  <si>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</si>
  <si>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</si>
  <si>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</si>
  <si>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</si>
  <si>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</si>
  <si>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</si>
  <si>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</si>
  <si>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</si>
  <si>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</si>
  <si>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</si>
  <si>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</si>
  <si>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</si>
  <si>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</si>
  <si>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</si>
  <si>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</si>
  <si>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</si>
  <si>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</si>
  <si>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</si>
  <si>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</si>
  <si>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</si>
  <si>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</si>
  <si>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</si>
  <si>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</si>
  <si>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</si>
  <si>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</si>
  <si>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</si>
  <si>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</si>
  <si>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</si>
  <si>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</si>
  <si>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</si>
  <si>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</si>
  <si>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</si>
  <si>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</si>
  <si>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</si>
  <si>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</si>
  <si>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</si>
  <si>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</si>
  <si>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</si>
  <si>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</si>
  <si>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</si>
  <si>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</si>
  <si>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</si>
  <si>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</si>
  <si>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</si>
  <si>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</si>
  <si>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</si>
  <si>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</si>
  <si>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</si>
  <si>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</si>
  <si>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</si>
  <si>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</si>
  <si>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</si>
  <si>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</si>
  <si>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</si>
  <si>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</si>
  <si>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</si>
  <si>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</si>
  <si>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</si>
  <si>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</si>
  <si>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</si>
  <si>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</si>
  <si>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</si>
  <si>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</si>
  <si>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</si>
  <si>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</si>
  <si>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</si>
  <si>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</si>
  <si>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</si>
  <si>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</si>
  <si>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</si>
  <si>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</si>
  <si>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</si>
  <si>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</si>
  <si>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</si>
  <si>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</si>
  <si>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</si>
  <si>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</si>
  <si>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</si>
  <si>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</si>
  <si>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</si>
  <si>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</si>
  <si>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</si>
  <si>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</si>
  <si>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</si>
  <si>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</si>
  <si>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</si>
  <si>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</si>
  <si>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</si>
  <si>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</si>
  <si>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</si>
  <si>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</si>
  <si>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</si>
  <si>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</si>
  <si>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</si>
  <si>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</si>
  <si>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</si>
  <si>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</si>
  <si>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</si>
  <si>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</si>
  <si>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</si>
  <si>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</si>
  <si>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</si>
  <si>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</si>
  <si>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</si>
  <si>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</si>
  <si>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</si>
  <si>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</si>
  <si>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</si>
  <si>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</si>
  <si>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</si>
  <si>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</si>
  <si>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</si>
  <si>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</si>
  <si>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</si>
  <si>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</si>
  <si>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</si>
  <si>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</si>
  <si>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</si>
  <si>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</si>
  <si>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</si>
  <si>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</si>
  <si>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</si>
  <si>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</si>
  <si>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</si>
  <si>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</si>
  <si>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</si>
  <si>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</si>
  <si>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</si>
  <si>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</si>
  <si>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</si>
  <si>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</si>
  <si>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</si>
  <si>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</si>
  <si>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</si>
  <si>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</si>
  <si>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</si>
  <si>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</si>
  <si>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</si>
  <si>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</si>
  <si>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</si>
  <si>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</si>
  <si>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</si>
  <si>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</si>
  <si>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</si>
  <si>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</si>
  <si>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</si>
  <si>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</si>
  <si>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</si>
  <si>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</si>
  <si>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</si>
  <si>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</si>
  <si>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</si>
  <si>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</si>
  <si>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</si>
  <si>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</si>
  <si>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</si>
  <si>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</si>
  <si>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</si>
  <si>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</si>
  <si>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</si>
  <si>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</si>
  <si>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</si>
  <si>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</si>
  <si>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</si>
  <si>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</si>
  <si>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</si>
  <si>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</si>
  <si>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</si>
  <si>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</si>
  <si>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</si>
  <si>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</si>
  <si>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</si>
  <si>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</si>
  <si>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</si>
  <si>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</si>
  <si>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</si>
  <si>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</si>
  <si>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</si>
  <si>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</si>
  <si>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</si>
  <si>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</si>
  <si>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</si>
  <si>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</si>
  <si>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</si>
  <si>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</si>
  <si>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</si>
  <si>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</si>
  <si>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</si>
  <si>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</si>
  <si>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</si>
  <si>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</si>
  <si>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</si>
  <si>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</si>
  <si>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</si>
  <si>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</si>
  <si>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</si>
  <si>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</si>
  <si>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</si>
  <si>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</si>
  <si>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</si>
  <si>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</si>
  <si>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</si>
  <si>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</si>
  <si>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</si>
  <si>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</si>
  <si>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</si>
  <si>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</si>
  <si>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</si>
  <si>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</si>
  <si>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</si>
  <si>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</si>
  <si>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</si>
  <si>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</si>
  <si>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</si>
  <si>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</si>
  <si>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</si>
  <si>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</si>
  <si>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</si>
  <si>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</si>
  <si>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</si>
  <si>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</si>
  <si>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</si>
  <si>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</si>
  <si>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</si>
  <si>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</si>
  <si>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</si>
  <si>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</si>
  <si>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</si>
  <si>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</si>
  <si>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</si>
  <si>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</si>
  <si>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</si>
  <si>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</si>
  <si>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</si>
  <si>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</si>
  <si>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</si>
  <si>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</si>
  <si>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</si>
  <si>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</si>
  <si>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</si>
  <si>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</si>
  <si>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</si>
  <si>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</si>
  <si>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</si>
  <si>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</si>
  <si>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</si>
  <si>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</si>
  <si>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</si>
  <si>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</si>
  <si>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</si>
  <si>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</si>
  <si>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</si>
  <si>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</si>
  <si>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</si>
  <si>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</si>
  <si>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</si>
  <si>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</si>
  <si>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</si>
  <si>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</si>
  <si>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</si>
  <si>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</si>
  <si>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</si>
  <si>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</si>
  <si>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</si>
  <si>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</si>
  <si>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</si>
  <si>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</si>
  <si>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</si>
  <si>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</si>
  <si>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</si>
  <si>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</si>
  <si>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</si>
  <si>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</si>
  <si>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</si>
  <si>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</si>
  <si>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</si>
  <si>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</si>
  <si>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</si>
  <si>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</si>
  <si>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</si>
  <si>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</si>
  <si>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</si>
  <si>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</si>
  <si>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</si>
  <si>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</si>
  <si>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</si>
  <si>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</si>
  <si>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</si>
  <si>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</si>
  <si>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</si>
  <si>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</si>
  <si>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</si>
  <si>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</si>
  <si>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</si>
  <si>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</si>
  <si>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</si>
  <si>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</si>
  <si>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</si>
  <si>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</si>
  <si>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</si>
  <si>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</si>
  <si>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</si>
  <si>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</si>
  <si>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</si>
  <si>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</si>
  <si>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</si>
  <si>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</si>
  <si>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</si>
  <si>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</si>
  <si>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</si>
  <si>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</si>
  <si>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</si>
  <si>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</si>
  <si>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</si>
  <si>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</si>
  <si>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</si>
  <si>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</si>
  <si>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</si>
  <si>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</si>
  <si>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</si>
  <si>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</si>
  <si>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</si>
  <si>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</si>
  <si>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</si>
  <si>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</si>
  <si>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</si>
  <si>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</si>
  <si>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</si>
  <si>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</si>
  <si>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</si>
  <si>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</si>
  <si>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</si>
  <si>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</si>
  <si>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</si>
  <si>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</si>
  <si>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</si>
  <si>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</si>
  <si>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</si>
  <si>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</si>
  <si>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</si>
  <si>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</si>
  <si>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</si>
  <si>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</si>
  <si>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</si>
  <si>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</si>
  <si>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</si>
  <si>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</si>
  <si>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</si>
  <si>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</si>
  <si>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</si>
  <si>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</si>
  <si>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</si>
  <si>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</si>
  <si>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</si>
  <si>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</si>
  <si>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</si>
  <si>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</si>
  <si>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</si>
  <si>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</si>
  <si>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</si>
  <si>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</si>
  <si>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</si>
  <si>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</si>
  <si>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</si>
  <si>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</si>
  <si>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</si>
  <si>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</si>
  <si>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</si>
  <si>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</si>
  <si>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</si>
  <si>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</si>
  <si>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</si>
  <si>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</si>
  <si>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</si>
  <si>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</si>
  <si>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</si>
  <si>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</si>
  <si>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</si>
  <si>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</si>
  <si>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</si>
  <si>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</si>
  <si>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</si>
  <si>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</si>
  <si>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</si>
  <si>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</si>
  <si>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</si>
  <si>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</si>
  <si>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</si>
  <si>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</si>
  <si>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</si>
  <si>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</si>
  <si>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</si>
  <si>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</si>
  <si>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</si>
  <si>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</si>
  <si>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</si>
  <si>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</si>
  <si>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</si>
  <si>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</si>
  <si>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</si>
  <si>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</si>
  <si>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</si>
  <si>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</si>
  <si>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</si>
  <si>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</si>
  <si>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</si>
  <si>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</si>
  <si>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</si>
  <si>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</si>
  <si>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</si>
  <si>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</si>
  <si>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</si>
  <si>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</si>
  <si>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</si>
  <si>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</si>
  <si>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</si>
  <si>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</si>
  <si>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</si>
  <si>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</si>
  <si>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</si>
  <si>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</si>
  <si>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</si>
  <si>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</si>
  <si>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</si>
  <si>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</si>
  <si>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</si>
  <si>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</si>
  <si>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</si>
  <si>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</si>
  <si>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</si>
  <si>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</si>
  <si>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</si>
  <si>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</si>
  <si>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</si>
  <si>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</si>
  <si>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</si>
  <si>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</si>
  <si>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</si>
  <si>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</si>
  <si>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</si>
  <si>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</si>
  <si>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</si>
  <si>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</si>
  <si>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</si>
  <si>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</si>
  <si>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</si>
  <si>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</si>
  <si>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</si>
  <si>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</si>
  <si>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</si>
  <si>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</si>
  <si>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</si>
  <si>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</si>
  <si>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</si>
  <si>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</si>
  <si>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</si>
  <si>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</si>
  <si>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</si>
  <si>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</si>
  <si>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</si>
  <si>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</si>
  <si>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</si>
  <si>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</si>
  <si>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</si>
  <si>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</si>
  <si>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</si>
  <si>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</si>
  <si>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</si>
  <si>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</si>
  <si>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</si>
  <si>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</si>
  <si>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</si>
  <si>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</si>
  <si>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</si>
  <si>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</si>
  <si>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</si>
  <si>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</si>
  <si>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</si>
  <si>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</si>
  <si>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</si>
  <si>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</si>
  <si>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</si>
  <si>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</si>
  <si>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</si>
  <si>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</si>
  <si>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</si>
  <si>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</si>
  <si>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</si>
  <si>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</si>
  <si>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</si>
  <si>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</si>
  <si>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</si>
  <si>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</si>
  <si>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</si>
  <si>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</si>
  <si>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</si>
  <si>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</si>
  <si>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</si>
  <si>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</si>
  <si>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</si>
  <si>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</si>
  <si>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</si>
  <si>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</si>
  <si>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</si>
  <si>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</si>
  <si>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</si>
  <si>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</si>
  <si>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</si>
  <si>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</si>
  <si>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</si>
  <si>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</si>
  <si>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</si>
  <si>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</si>
  <si>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</si>
  <si>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</si>
  <si>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</si>
  <si>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</si>
  <si>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</si>
  <si>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</si>
  <si>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</si>
  <si>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</si>
  <si>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</si>
  <si>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</si>
  <si>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</si>
  <si>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</si>
  <si>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</si>
  <si>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</si>
  <si>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</si>
  <si>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</si>
  <si>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</si>
  <si>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</si>
  <si>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</si>
  <si>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</si>
  <si>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</si>
  <si>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</si>
  <si>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</si>
  <si>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</si>
  <si>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</si>
  <si>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</si>
  <si>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</si>
  <si>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</si>
  <si>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</si>
  <si>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</si>
  <si>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</si>
  <si>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</si>
  <si>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</si>
  <si>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</si>
  <si>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</si>
  <si>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</si>
  <si>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</si>
  <si>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</si>
  <si>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</si>
  <si>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</si>
  <si>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</si>
  <si>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</si>
  <si>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</si>
  <si>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</si>
  <si>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</si>
  <si>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</si>
  <si>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</si>
  <si>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</si>
  <si>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</si>
  <si>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</si>
  <si>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</si>
  <si>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</si>
  <si>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</si>
  <si>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</si>
  <si>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</si>
  <si>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</si>
  <si>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</si>
  <si>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</si>
  <si>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</si>
  <si>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</si>
  <si>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</si>
  <si>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</si>
  <si>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</si>
  <si>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</si>
  <si>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</si>
  <si>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</si>
  <si>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</si>
  <si>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</si>
  <si>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</si>
  <si>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</si>
  <si>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</si>
  <si>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</si>
  <si>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</si>
  <si>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</si>
  <si>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</si>
  <si>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</si>
  <si>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</si>
  <si>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</si>
  <si>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</si>
  <si>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</si>
  <si>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</si>
  <si>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</si>
  <si>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</si>
  <si>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</si>
  <si>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</si>
  <si>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</si>
  <si>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</si>
  <si>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</si>
  <si>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</si>
  <si>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</si>
  <si>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</si>
  <si>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</si>
  <si>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</si>
  <si>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</si>
  <si>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</si>
  <si>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</si>
  <si>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</si>
  <si>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</si>
  <si>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</si>
  <si>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</si>
  <si>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</si>
  <si>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</si>
  <si>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</si>
  <si>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</si>
  <si>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</si>
  <si>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</si>
  <si>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</si>
  <si>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</si>
  <si>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</si>
  <si>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</si>
  <si>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</si>
  <si>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</si>
  <si>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Columbia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</si>
  <si>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</si>
  <si>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</si>
  <si>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</si>
  <si>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</si>
  <si>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</si>
  <si>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</si>
  <si>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</si>
  <si>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</si>
  <si>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</si>
  <si>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</si>
  <si>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</si>
  <si>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</si>
  <si>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</si>
  <si>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</si>
  <si>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</si>
  <si>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</si>
  <si>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</si>
  <si>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</si>
  <si>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</si>
  <si>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</si>
  <si>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</si>
  <si>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</si>
  <si>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</si>
  <si>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</si>
  <si>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</si>
  <si>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</si>
  <si>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</si>
  <si>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</si>
  <si>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</si>
  <si>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</si>
  <si>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</si>
  <si>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</si>
  <si>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</si>
  <si>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</si>
  <si>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</si>
  <si>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</si>
  <si>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</si>
  <si>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</si>
  <si>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</si>
  <si>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</si>
  <si>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</si>
  <si>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</si>
  <si>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</si>
  <si>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</si>
  <si>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</si>
  <si>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</si>
  <si>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</si>
  <si>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</si>
  <si>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</si>
  <si>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</si>
  <si>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</si>
  <si>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</si>
  <si>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</si>
  <si>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</si>
  <si>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</si>
  <si>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</si>
  <si>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</si>
  <si>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</si>
  <si>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</si>
  <si>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</si>
  <si>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</si>
  <si>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</si>
  <si>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</si>
  <si>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</si>
  <si>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</si>
  <si>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</si>
  <si>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</si>
  <si>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</si>
  <si>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</si>
  <si>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</si>
  <si>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</si>
  <si>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</si>
  <si>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</si>
  <si>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</si>
  <si>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</si>
  <si>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</si>
  <si>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</si>
  <si>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</si>
  <si>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</si>
  <si>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</si>
  <si>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</si>
  <si>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</si>
  <si>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</si>
  <si>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</si>
  <si>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</si>
  <si>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</si>
  <si>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</si>
  <si>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</si>
  <si>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</si>
  <si>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</si>
  <si>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</si>
  <si>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</si>
  <si>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</si>
  <si>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</si>
  <si>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</si>
  <si>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</si>
  <si>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</si>
  <si>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</si>
  <si>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CA-2015-130890</t>
  </si>
  <si>
    <t>JO-15280</t>
  </si>
  <si>
    <t>Jas O'Carroll</t>
  </si>
  <si>
    <t>FUR-TA-10002903</t>
  </si>
  <si>
    <t>Bevis Round Bullnose 29" High Table Top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</si>
  <si>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</si>
  <si>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</si>
  <si>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</si>
  <si>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</si>
  <si>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</si>
  <si>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</si>
  <si>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</si>
  <si>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</si>
  <si>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</si>
  <si>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</si>
  <si>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</si>
  <si>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</si>
  <si>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</si>
  <si>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</si>
  <si>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</si>
  <si>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</si>
  <si>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</si>
  <si>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</si>
  <si>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</si>
  <si>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</si>
  <si>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</si>
  <si>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</si>
  <si>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</si>
  <si>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</si>
  <si>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</si>
  <si>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</si>
  <si>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</si>
  <si>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</si>
  <si>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</si>
  <si>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</si>
  <si>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</si>
  <si>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</si>
  <si>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</si>
  <si>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</si>
  <si>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</si>
  <si>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</si>
  <si>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</si>
  <si>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</si>
  <si>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</si>
  <si>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</si>
  <si>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</si>
  <si>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</si>
  <si>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</si>
  <si>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</si>
  <si>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</si>
  <si>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</si>
  <si>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</si>
  <si>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</si>
  <si>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</si>
  <si>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</si>
  <si>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</si>
  <si>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</si>
  <si>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</si>
  <si>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</si>
  <si>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</si>
  <si>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</si>
  <si>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</si>
  <si>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</si>
  <si>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</si>
  <si>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</si>
  <si>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</si>
  <si>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</si>
  <si>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</si>
  <si>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</si>
  <si>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</si>
  <si>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</si>
  <si>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</si>
  <si>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</si>
  <si>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</si>
  <si>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</si>
  <si>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</si>
  <si>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</si>
  <si>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</si>
  <si>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</si>
  <si>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</si>
  <si>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</si>
  <si>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</si>
  <si>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</si>
  <si>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</si>
  <si>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</si>
  <si>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</si>
  <si>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</si>
  <si>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</si>
  <si>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</si>
  <si>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</si>
  <si>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</si>
  <si>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</si>
  <si>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</si>
  <si>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</si>
  <si>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</si>
  <si>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</si>
  <si>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</si>
  <si>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</si>
  <si>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</si>
  <si>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</si>
  <si>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</si>
  <si>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</si>
  <si>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</si>
  <si>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</si>
  <si>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</si>
  <si>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</si>
  <si>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</si>
  <si>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</si>
  <si>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</si>
  <si>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</si>
  <si>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</si>
  <si>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</si>
  <si>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</si>
  <si>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</si>
  <si>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</si>
  <si>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</si>
  <si>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</si>
  <si>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</si>
  <si>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</si>
  <si>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</si>
  <si>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</si>
  <si>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</si>
  <si>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</si>
  <si>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</si>
  <si>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</si>
  <si>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</si>
  <si>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</si>
  <si>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</si>
  <si>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</si>
  <si>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</si>
  <si>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</si>
  <si>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</si>
  <si>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</si>
  <si>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</si>
  <si>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</si>
  <si>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</si>
  <si>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</si>
  <si>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</si>
  <si>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</si>
  <si>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</si>
  <si>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</si>
  <si>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</si>
  <si>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</si>
  <si>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</si>
  <si>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</si>
  <si>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</si>
  <si>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</si>
  <si>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</si>
  <si>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</si>
  <si>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</si>
  <si>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</si>
  <si>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</si>
  <si>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</si>
  <si>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</si>
  <si>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</si>
  <si>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</si>
  <si>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</si>
  <si>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</si>
  <si>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</si>
  <si>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</si>
  <si>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</si>
  <si>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</si>
  <si>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</si>
  <si>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</si>
  <si>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</si>
  <si>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</si>
  <si>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</si>
  <si>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</si>
  <si>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</si>
  <si>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</si>
  <si>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</si>
  <si>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</si>
  <si>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</si>
  <si>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</si>
  <si>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</si>
  <si>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</si>
  <si>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</si>
  <si>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</si>
  <si>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</si>
  <si>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</si>
  <si>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Taylor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</si>
  <si>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</si>
  <si>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</si>
  <si>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</si>
  <si>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</si>
  <si>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</si>
  <si>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</si>
  <si>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</si>
  <si>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</si>
  <si>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</si>
  <si>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</si>
  <si>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</si>
  <si>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</si>
  <si>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</si>
  <si>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</si>
  <si>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</si>
  <si>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</si>
  <si>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</si>
  <si>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</si>
  <si>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</si>
  <si>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</si>
  <si>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</si>
  <si>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</si>
  <si>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</si>
  <si>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</si>
  <si>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</si>
  <si>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</si>
  <si>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</si>
  <si>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</si>
  <si>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</si>
  <si>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</si>
  <si>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</si>
  <si>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</si>
  <si>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</si>
  <si>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</si>
  <si>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</si>
  <si>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</si>
  <si>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</si>
  <si>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</si>
  <si>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</si>
  <si>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</si>
  <si>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</si>
  <si>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</si>
  <si>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</si>
  <si>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</si>
  <si>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</si>
  <si>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</si>
  <si>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</si>
  <si>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</si>
  <si>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</si>
  <si>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</si>
  <si>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</si>
  <si>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</si>
  <si>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</si>
  <si>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</si>
  <si>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</si>
  <si>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</si>
  <si>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</si>
  <si>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</si>
  <si>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</si>
  <si>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</si>
  <si>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</si>
  <si>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</si>
  <si>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</si>
  <si>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</si>
  <si>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</si>
  <si>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</si>
  <si>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</si>
  <si>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</si>
  <si>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</si>
  <si>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</si>
  <si>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</si>
  <si>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</si>
  <si>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</si>
  <si>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</si>
  <si>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</si>
  <si>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</si>
  <si>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</si>
  <si>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</si>
  <si>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</si>
  <si>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</si>
  <si>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</si>
  <si>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</si>
  <si>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</si>
  <si>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</si>
  <si>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</si>
  <si>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</si>
  <si>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</si>
  <si>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</si>
  <si>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</si>
  <si>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</si>
  <si>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</si>
  <si>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</si>
  <si>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</si>
  <si>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</si>
  <si>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</si>
  <si>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</si>
  <si>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</si>
  <si>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</si>
  <si>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</si>
  <si>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</si>
  <si>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</si>
  <si>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</si>
  <si>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</si>
  <si>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</si>
  <si>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</si>
  <si>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</si>
  <si>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</si>
  <si>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</si>
  <si>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</si>
  <si>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</si>
  <si>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</si>
  <si>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</si>
  <si>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</si>
  <si>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</si>
  <si>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</si>
  <si>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</si>
  <si>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</si>
  <si>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</si>
  <si>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</si>
  <si>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</si>
  <si>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</si>
  <si>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</si>
  <si>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</si>
  <si>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</si>
  <si>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</si>
  <si>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</si>
  <si>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</si>
  <si>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</si>
  <si>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</si>
  <si>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</si>
  <si>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</si>
  <si>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</si>
  <si>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</si>
  <si>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</si>
  <si>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</si>
  <si>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</si>
  <si>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</si>
  <si>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</si>
  <si>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</si>
  <si>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</si>
  <si>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</si>
  <si>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</si>
  <si>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</si>
  <si>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</si>
  <si>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</si>
  <si>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</si>
  <si>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</si>
  <si>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</si>
  <si>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US-2014-110674</t>
  </si>
  <si>
    <t>SC-20095</t>
  </si>
  <si>
    <t>Sanjit Chand</t>
  </si>
  <si>
    <t>FUR-CH-10000225</t>
  </si>
  <si>
    <t>Global Geo Office Task Chair, Gray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</si>
  <si>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</si>
  <si>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</si>
  <si>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</si>
  <si>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</si>
  <si>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</si>
  <si>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</si>
  <si>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</si>
  <si>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</si>
  <si>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</si>
  <si>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</si>
  <si>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</si>
  <si>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</si>
  <si>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</si>
  <si>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</si>
  <si>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</si>
  <si>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</si>
  <si>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</si>
  <si>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</si>
  <si>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</si>
  <si>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</si>
  <si>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</si>
  <si>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</si>
  <si>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</si>
  <si>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</si>
  <si>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</si>
  <si>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</si>
  <si>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</si>
  <si>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</si>
  <si>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</si>
  <si>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</si>
  <si>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</si>
  <si>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</si>
  <si>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</si>
  <si>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</si>
  <si>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</si>
  <si>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</si>
  <si>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</si>
  <si>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</si>
  <si>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</si>
  <si>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</si>
  <si>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</si>
  <si>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</si>
  <si>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</si>
  <si>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</si>
  <si>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</si>
  <si>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</si>
  <si>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</si>
  <si>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</si>
  <si>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</si>
  <si>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</si>
  <si>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</si>
  <si>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</si>
  <si>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</si>
  <si>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</si>
  <si>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</si>
  <si>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</si>
  <si>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</si>
  <si>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</si>
  <si>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</si>
  <si>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</si>
  <si>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</si>
  <si>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</si>
  <si>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</si>
  <si>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</si>
  <si>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</si>
  <si>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</si>
  <si>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</si>
  <si>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</si>
  <si>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</si>
  <si>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</si>
  <si>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</si>
  <si>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</si>
  <si>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</si>
  <si>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</si>
  <si>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</si>
  <si>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</si>
  <si>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</si>
  <si>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</si>
  <si>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</si>
  <si>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</si>
  <si>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</si>
  <si>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</si>
  <si>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</si>
  <si>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</si>
  <si>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</si>
  <si>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</si>
  <si>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</si>
  <si>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</si>
  <si>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</si>
  <si>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</si>
  <si>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</si>
  <si>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</si>
  <si>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</si>
  <si>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</si>
  <si>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CA-2017-163405</t>
  </si>
  <si>
    <t>BN-11515</t>
  </si>
  <si>
    <t>Bradley Nguyen</t>
  </si>
  <si>
    <t>OFF-AR-10003811</t>
  </si>
  <si>
    <t>Newell 327</t>
  </si>
  <si>
    <t>CA-2015-157812</t>
  </si>
  <si>
    <t>DB-13210</t>
  </si>
  <si>
    <t>Dean Braden</t>
  </si>
  <si>
    <t>CA-2017-145142</t>
  </si>
  <si>
    <t>MC-17605</t>
  </si>
  <si>
    <t>Matt Connell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</si>
  <si>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</si>
  <si>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</si>
  <si>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</si>
  <si>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</si>
  <si>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</si>
  <si>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</si>
  <si>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</si>
  <si>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</si>
  <si>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</si>
  <si>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</si>
  <si>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</si>
  <si>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</si>
  <si>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</si>
  <si>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</si>
  <si>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</si>
  <si>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</si>
  <si>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</si>
  <si>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</si>
  <si>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</si>
  <si>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</si>
  <si>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</si>
  <si>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</si>
  <si>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</si>
  <si>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</si>
  <si>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</si>
  <si>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</si>
  <si>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</si>
  <si>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</si>
  <si>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</si>
  <si>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</si>
  <si>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</si>
  <si>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</si>
  <si>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</si>
  <si>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</si>
  <si>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</si>
  <si>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</si>
  <si>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</si>
  <si>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</si>
  <si>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</si>
  <si>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</si>
  <si>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</si>
  <si>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</si>
  <si>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</si>
  <si>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</si>
  <si>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</si>
  <si>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</si>
  <si>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</si>
  <si>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</si>
  <si>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</si>
  <si>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</si>
  <si>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</si>
  <si>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</si>
  <si>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</si>
  <si>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</si>
  <si>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US-2015-120161</t>
  </si>
  <si>
    <t>LM-17065</t>
  </si>
  <si>
    <t>Liz MacKendrick</t>
  </si>
  <si>
    <t>CA-2017-162929</t>
  </si>
  <si>
    <t>AS-10135</t>
  </si>
  <si>
    <t>Adrian Shami</t>
  </si>
  <si>
    <t>OFF-BI-10000404</t>
  </si>
  <si>
    <t>Avery Printable Repositionable Plastic Tabs</t>
  </si>
  <si>
    <t>CA-2016-136406</t>
  </si>
  <si>
    <t>BD-11320</t>
  </si>
  <si>
    <t>Bill Donatelli</t>
  </si>
  <si>
    <t>FUR-CH-10002024</t>
  </si>
  <si>
    <t>HON 5400 Series Task Chairs for Big and Tall</t>
  </si>
  <si>
    <t>CA-2017-101945</t>
  </si>
  <si>
    <t>GT-14710</t>
  </si>
  <si>
    <t>Greg Tran</t>
  </si>
  <si>
    <t>OFF-FA-10004248</t>
  </si>
  <si>
    <t>Advantus T-Pin Paper Clips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</si>
  <si>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</si>
  <si>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</si>
  <si>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</si>
  <si>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</si>
  <si>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</si>
  <si>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</si>
  <si>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</si>
  <si>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</si>
  <si>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</si>
  <si>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</si>
  <si>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</si>
  <si>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</si>
  <si>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</si>
  <si>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FUR-FU-10003347</t>
  </si>
  <si>
    <t>Coloredge Poster Frame</t>
  </si>
  <si>
    <t>CA-2014-145576</t>
  </si>
  <si>
    <t>CA-12775</t>
  </si>
  <si>
    <t>Cynthia Arntzen</t>
  </si>
  <si>
    <t>Tampa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</si>
  <si>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</si>
  <si>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</si>
  <si>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</si>
  <si>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</si>
  <si>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</si>
  <si>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</si>
  <si>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</si>
  <si>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</si>
  <si>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</si>
  <si>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</si>
  <si>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</si>
  <si>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</si>
  <si>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</si>
  <si>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</si>
  <si>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</si>
  <si>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</si>
  <si>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</si>
  <si>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</si>
  <si>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</si>
  <si>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</si>
  <si>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</si>
  <si>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</si>
  <si>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</si>
  <si>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</si>
  <si>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</si>
  <si>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</si>
  <si>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</si>
  <si>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</si>
  <si>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</si>
  <si>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</si>
  <si>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</si>
  <si>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</si>
  <si>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</si>
  <si>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</si>
  <si>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</si>
  <si>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</si>
  <si>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</si>
  <si>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</si>
  <si>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Supplies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</si>
  <si>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</si>
  <si>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</si>
  <si>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</si>
  <si>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</si>
  <si>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</si>
  <si>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</si>
  <si>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</si>
  <si>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Richmond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</si>
  <si>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</si>
  <si>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</si>
  <si>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</si>
  <si>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</si>
  <si>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</si>
  <si>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</si>
  <si>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</si>
  <si>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</si>
  <si>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</si>
  <si>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</si>
  <si>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</si>
  <si>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</si>
  <si>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</si>
  <si>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</si>
  <si>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</si>
  <si>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</si>
  <si>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</si>
  <si>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</si>
  <si>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</si>
  <si>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</si>
  <si>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</si>
  <si>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</si>
  <si>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</si>
  <si>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</si>
  <si>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</si>
  <si>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</si>
  <si>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</si>
  <si>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</si>
  <si>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</si>
  <si>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</si>
  <si>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</si>
  <si>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</si>
  <si>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</si>
  <si>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</si>
  <si>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</si>
  <si>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</si>
  <si>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</si>
  <si>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</si>
  <si>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</si>
  <si>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</si>
  <si>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</si>
  <si>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</si>
  <si>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</si>
  <si>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</si>
  <si>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</si>
  <si>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</si>
  <si>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</si>
  <si>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</si>
  <si>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</si>
  <si>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</si>
  <si>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</si>
  <si>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</si>
  <si>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</si>
  <si>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</si>
  <si>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</si>
  <si>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</si>
  <si>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</si>
  <si>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</si>
  <si>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</si>
  <si>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</si>
  <si>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</si>
  <si>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</si>
  <si>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</si>
  <si>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</si>
  <si>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</si>
  <si>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</si>
  <si>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</si>
  <si>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</si>
  <si>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</si>
  <si>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</si>
  <si>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</si>
  <si>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</si>
  <si>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</si>
  <si>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</si>
  <si>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</si>
  <si>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</si>
  <si>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</si>
  <si>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</si>
  <si>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</si>
  <si>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US-2016-135720</t>
  </si>
  <si>
    <t>FM-14380</t>
  </si>
  <si>
    <t>Fred McMath</t>
  </si>
  <si>
    <t>OFF-ST-10001963</t>
  </si>
  <si>
    <t>Tennsco Regal Shelving Units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</si>
  <si>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</si>
  <si>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</si>
  <si>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</si>
  <si>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</si>
  <si>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</si>
  <si>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</si>
  <si>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</si>
  <si>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</si>
  <si>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</si>
  <si>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</si>
  <si>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</si>
  <si>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</si>
  <si>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</si>
  <si>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</si>
  <si>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</si>
  <si>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</si>
  <si>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</si>
  <si>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</si>
  <si>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</si>
  <si>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</si>
  <si>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</si>
  <si>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</si>
  <si>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</si>
  <si>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</si>
  <si>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</si>
  <si>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</si>
  <si>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</si>
  <si>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</si>
  <si>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CA-2017-126221</t>
  </si>
  <si>
    <t>CC-12430</t>
  </si>
  <si>
    <t>Chuck Clark</t>
  </si>
  <si>
    <t>OFF-AP-10002457</t>
  </si>
  <si>
    <t>Eureka The Boss Plus 12-Amp Hard Box Upright Vacuum, Red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</si>
  <si>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</si>
  <si>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</si>
  <si>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</si>
  <si>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</si>
  <si>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</si>
  <si>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</si>
  <si>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</si>
  <si>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</si>
  <si>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</si>
  <si>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</si>
  <si>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</si>
  <si>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</si>
  <si>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</si>
  <si>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</si>
  <si>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</si>
  <si>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</si>
  <si>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</si>
  <si>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</si>
  <si>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</si>
  <si>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CA-2016-123666</t>
  </si>
  <si>
    <t>SP-20545</t>
  </si>
  <si>
    <t>Sibella Parks</t>
  </si>
  <si>
    <t>OFF-ST-10001522</t>
  </si>
  <si>
    <t>Gould Plastics 18-Pocket Panel Bin, 34w x 5-1/4d x 20-1/2h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</si>
  <si>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</si>
  <si>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</si>
  <si>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</si>
  <si>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</si>
  <si>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</si>
  <si>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</si>
  <si>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</si>
  <si>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</si>
  <si>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</si>
  <si>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</si>
  <si>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</si>
  <si>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</si>
  <si>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</si>
  <si>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</si>
  <si>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</si>
  <si>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</si>
  <si>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</si>
  <si>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</si>
  <si>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</si>
  <si>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</si>
  <si>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</si>
  <si>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</si>
  <si>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</si>
  <si>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</si>
  <si>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</si>
  <si>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</si>
  <si>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</si>
  <si>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</si>
  <si>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</si>
  <si>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</si>
  <si>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</si>
  <si>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</si>
  <si>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</si>
  <si>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</si>
  <si>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</si>
  <si>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</si>
  <si>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</si>
  <si>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</si>
  <si>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</si>
  <si>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</si>
  <si>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</si>
  <si>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</si>
  <si>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</si>
  <si>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</si>
  <si>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</si>
  <si>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</si>
  <si>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</si>
  <si>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</si>
  <si>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</si>
  <si>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</si>
  <si>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</si>
  <si>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</si>
  <si>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</si>
  <si>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</si>
  <si>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</si>
  <si>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</si>
  <si>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</si>
  <si>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</si>
  <si>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</si>
  <si>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</si>
  <si>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</si>
  <si>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</si>
  <si>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</si>
  <si>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</si>
  <si>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</si>
  <si>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</si>
  <si>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</si>
  <si>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</si>
  <si>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</si>
  <si>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</si>
  <si>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</si>
  <si>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</si>
  <si>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TEC-AC-10003628</t>
  </si>
  <si>
    <t>Logitech 910-002974 M325 Wireless Mouse for Web Scrolling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</si>
  <si>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</si>
  <si>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</si>
  <si>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</si>
  <si>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</si>
  <si>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</si>
  <si>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</si>
  <si>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</si>
  <si>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</si>
  <si>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</si>
  <si>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</si>
  <si>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</si>
  <si>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</si>
  <si>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</si>
  <si>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</si>
  <si>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</si>
  <si>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CA-2014-130092</t>
  </si>
  <si>
    <t>SV-20365</t>
  </si>
  <si>
    <t>Seth Vernon</t>
  </si>
  <si>
    <t>FUR-FU-10000010</t>
  </si>
  <si>
    <t>DAX Value U-Channel Document Frames, Easel Back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</si>
  <si>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</si>
  <si>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</si>
  <si>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</si>
  <si>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</si>
  <si>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</si>
  <si>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</si>
  <si>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</si>
  <si>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</si>
  <si>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</si>
  <si>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</si>
  <si>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</si>
  <si>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</si>
  <si>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</si>
  <si>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</si>
  <si>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</si>
  <si>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</si>
  <si>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</si>
  <si>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</si>
  <si>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</si>
  <si>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</si>
  <si>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</si>
  <si>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</si>
  <si>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</si>
  <si>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</si>
  <si>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</si>
  <si>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</si>
  <si>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</si>
  <si>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</si>
  <si>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</si>
  <si>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</si>
  <si>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</si>
  <si>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</si>
  <si>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</si>
  <si>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</si>
  <si>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</si>
  <si>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</si>
  <si>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</si>
  <si>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</si>
  <si>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</si>
  <si>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</si>
  <si>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</si>
  <si>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</si>
  <si>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</si>
  <si>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</si>
  <si>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</si>
  <si>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</si>
  <si>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</si>
  <si>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</si>
  <si>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</si>
  <si>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</si>
  <si>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</si>
  <si>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</si>
  <si>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</si>
  <si>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</si>
  <si>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</si>
  <si>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</si>
  <si>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</si>
  <si>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</si>
  <si>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</si>
  <si>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</si>
  <si>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</si>
  <si>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</si>
  <si>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</si>
  <si>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</si>
  <si>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</si>
  <si>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</si>
  <si>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</si>
  <si>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</si>
  <si>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</si>
  <si>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</si>
  <si>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</si>
  <si>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</si>
  <si>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</si>
  <si>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</si>
  <si>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</si>
  <si>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</si>
  <si>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</si>
  <si>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</si>
  <si>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</si>
  <si>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</si>
  <si>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</si>
  <si>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</si>
  <si>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</si>
  <si>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</si>
  <si>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</si>
  <si>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</si>
  <si>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</si>
  <si>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</si>
  <si>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</si>
  <si>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</si>
  <si>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</si>
  <si>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</si>
  <si>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</si>
  <si>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</si>
  <si>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</si>
  <si>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</si>
  <si>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</si>
  <si>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</si>
  <si>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</si>
  <si>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</si>
  <si>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</si>
  <si>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</si>
  <si>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US-2015-157014</t>
  </si>
  <si>
    <t>BM-11785</t>
  </si>
  <si>
    <t>Bryan Mills</t>
  </si>
  <si>
    <t>OFF-BI-10001098</t>
  </si>
  <si>
    <t>Acco D-Ring Binder w/DublLock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</si>
  <si>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</si>
  <si>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</si>
  <si>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</si>
  <si>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</si>
  <si>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</si>
  <si>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</si>
  <si>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</si>
  <si>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</si>
  <si>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</si>
  <si>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</si>
  <si>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</si>
  <si>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</si>
  <si>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</si>
  <si>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</si>
  <si>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</si>
  <si>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</si>
  <si>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</si>
  <si>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</si>
  <si>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</si>
  <si>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</si>
  <si>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</si>
  <si>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</si>
  <si>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</si>
  <si>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</si>
  <si>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</si>
  <si>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</si>
  <si>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</si>
  <si>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</si>
  <si>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</si>
  <si>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</si>
  <si>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</si>
  <si>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</si>
  <si>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</si>
  <si>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</si>
  <si>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</si>
  <si>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</si>
  <si>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</si>
  <si>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</si>
  <si>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</si>
  <si>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</si>
  <si>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</si>
  <si>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</si>
  <si>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</si>
  <si>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</si>
  <si>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</si>
  <si>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</si>
  <si>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</si>
  <si>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</si>
  <si>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</si>
  <si>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</si>
  <si>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</si>
  <si>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</si>
  <si>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</si>
  <si>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CA-2017-101434</t>
  </si>
  <si>
    <t>TR-21325</t>
  </si>
  <si>
    <t>Toby Ritter</t>
  </si>
  <si>
    <t>Belleville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</si>
  <si>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</si>
  <si>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</si>
  <si>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</si>
  <si>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</si>
  <si>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</si>
  <si>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</si>
  <si>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</si>
  <si>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US-2017-156083</t>
  </si>
  <si>
    <t>JL-15175</t>
  </si>
  <si>
    <t>James Lanier</t>
  </si>
  <si>
    <t>OFF-PA-10001560</t>
  </si>
  <si>
    <t>Adams Telephone Message Books, 5 1/4” x 11”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</si>
  <si>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</si>
  <si>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</si>
  <si>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</si>
  <si>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</si>
  <si>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</si>
  <si>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</si>
  <si>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</si>
  <si>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</si>
  <si>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</si>
  <si>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</si>
  <si>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</si>
  <si>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</si>
  <si>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</si>
  <si>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Louisville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</si>
  <si>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</si>
  <si>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</si>
  <si>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</si>
  <si>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</si>
  <si>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</si>
  <si>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</si>
  <si>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</si>
  <si>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</si>
  <si>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</si>
  <si>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</si>
  <si>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</si>
  <si>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</si>
  <si>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</si>
  <si>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</si>
  <si>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</si>
  <si>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</si>
  <si>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</si>
  <si>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</si>
  <si>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</si>
  <si>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</si>
  <si>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</si>
  <si>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</si>
  <si>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</si>
  <si>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</si>
  <si>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</si>
  <si>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</si>
  <si>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</si>
  <si>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</si>
  <si>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</si>
  <si>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</si>
  <si>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</si>
  <si>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</si>
  <si>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</si>
  <si>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</si>
  <si>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</si>
  <si>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</si>
  <si>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</si>
  <si>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</si>
  <si>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</si>
  <si>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</si>
  <si>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</si>
  <si>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</si>
  <si>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</si>
  <si>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</si>
  <si>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</si>
  <si>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</si>
  <si>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</si>
  <si>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</si>
  <si>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</si>
  <si>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</si>
  <si>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</si>
  <si>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</si>
  <si>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</si>
  <si>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</si>
  <si>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</si>
  <si>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</si>
  <si>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</si>
  <si>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</si>
  <si>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</si>
  <si>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</si>
  <si>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</si>
  <si>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</si>
  <si>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</si>
  <si>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</si>
  <si>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</si>
  <si>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</si>
  <si>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</si>
  <si>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</si>
  <si>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</si>
  <si>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</si>
  <si>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</si>
  <si>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</si>
  <si>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</si>
  <si>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</si>
  <si>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</si>
  <si>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</si>
  <si>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</si>
  <si>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</si>
  <si>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</si>
  <si>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</si>
  <si>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</si>
  <si>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</si>
  <si>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</si>
  <si>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</si>
  <si>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</si>
  <si>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</si>
  <si>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</si>
  <si>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</si>
  <si>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</si>
  <si>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</si>
  <si>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</si>
  <si>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</si>
  <si>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</si>
  <si>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</si>
  <si>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</si>
  <si>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</si>
  <si>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</si>
  <si>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</si>
  <si>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</si>
  <si>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</si>
  <si>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</si>
  <si>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</si>
  <si>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</si>
  <si>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</si>
  <si>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</si>
  <si>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</si>
  <si>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</si>
  <si>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</si>
  <si>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</si>
  <si>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</si>
  <si>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</si>
  <si>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</si>
  <si>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</si>
  <si>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</si>
  <si>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CA-2016-165218</t>
  </si>
  <si>
    <t>RW-19630</t>
  </si>
  <si>
    <t>Rob Williams</t>
  </si>
  <si>
    <t>OFF-EN-10000056</t>
  </si>
  <si>
    <t>Cameo Buff Policy Envelopes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</si>
  <si>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</si>
  <si>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</si>
  <si>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</si>
  <si>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</si>
  <si>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</si>
  <si>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</si>
  <si>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</si>
  <si>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</si>
  <si>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</si>
  <si>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</si>
  <si>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</si>
  <si>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</si>
  <si>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</si>
  <si>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</si>
  <si>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</si>
  <si>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</si>
  <si>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</si>
  <si>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</si>
  <si>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</si>
  <si>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</si>
  <si>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</si>
  <si>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</si>
  <si>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</si>
  <si>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</si>
  <si>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</si>
  <si>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</si>
  <si>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</si>
  <si>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</si>
  <si>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</si>
  <si>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</si>
  <si>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</si>
  <si>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</si>
  <si>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</si>
  <si>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</si>
  <si>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</si>
  <si>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</si>
  <si>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</si>
  <si>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</si>
  <si>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</si>
  <si>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</si>
  <si>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</si>
  <si>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</si>
  <si>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</si>
  <si>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</si>
  <si>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</si>
  <si>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</si>
  <si>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</si>
  <si>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</si>
  <si>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</si>
  <si>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</si>
  <si>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</si>
  <si>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</si>
  <si>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</si>
  <si>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</si>
  <si>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</si>
  <si>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</si>
  <si>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</si>
  <si>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</si>
  <si>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</si>
  <si>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</si>
  <si>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</si>
  <si>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</si>
  <si>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</si>
  <si>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</si>
  <si>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</si>
  <si>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</si>
  <si>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</si>
  <si>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</si>
  <si>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</si>
  <si>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</si>
  <si>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</si>
  <si>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CA-2017-135279</t>
  </si>
  <si>
    <t>BS-11800</t>
  </si>
  <si>
    <t>Bryan Spruell</t>
  </si>
  <si>
    <t>OFF-LA-10004055</t>
  </si>
  <si>
    <t>Color-Coded Legal Exhibit Labels</t>
  </si>
  <si>
    <t>CA-2016-145499</t>
  </si>
  <si>
    <t>RW-19690</t>
  </si>
  <si>
    <t>Robert Waldorf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</si>
  <si>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</si>
  <si>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</si>
  <si>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</si>
  <si>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</si>
  <si>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</si>
  <si>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</si>
  <si>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</si>
  <si>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</si>
  <si>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</si>
  <si>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</si>
  <si>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</si>
  <si>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</si>
  <si>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</si>
  <si>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CA-2015-153549</t>
  </si>
  <si>
    <t>SL-20155</t>
  </si>
  <si>
    <t>Sara Luxemburg</t>
  </si>
  <si>
    <t>FUR-CH-10004086</t>
  </si>
  <si>
    <t>Hon 4070 Series Pagoda Armless Upholstered Stacking Chairs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</si>
  <si>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</si>
  <si>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</si>
  <si>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</si>
  <si>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</si>
  <si>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</si>
  <si>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</si>
  <si>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</si>
  <si>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</si>
  <si>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</si>
  <si>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</si>
  <si>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</si>
  <si>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</si>
  <si>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</si>
  <si>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</si>
  <si>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</si>
  <si>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</si>
  <si>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</si>
  <si>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CA-2015-105312</t>
  </si>
  <si>
    <t>MT-17815</t>
  </si>
  <si>
    <t>Meg Tillman</t>
  </si>
  <si>
    <t>OFF-EN-10002600</t>
  </si>
  <si>
    <t>Redi-Strip #10 Envelopes, 4 1/8 x 9 1/2</t>
  </si>
  <si>
    <t>CA-2014-158540</t>
  </si>
  <si>
    <t>VG-21790</t>
  </si>
  <si>
    <t>Vivek Gonzalez</t>
  </si>
  <si>
    <t>FUR-FU-10001602</t>
  </si>
  <si>
    <t>Eldon Delta Triangular Chair Mat, 52" x 58", Clear</t>
  </si>
  <si>
    <t>US-2015-126214</t>
  </si>
  <si>
    <t>JS-15880</t>
  </si>
  <si>
    <t>John Stevenson</t>
  </si>
  <si>
    <t>FUR-TA-10003748</t>
  </si>
  <si>
    <t>Bevis 36 x 72 Conference Tables</t>
  </si>
  <si>
    <t>CA-2015-108665</t>
  </si>
  <si>
    <t>KM-16225</t>
  </si>
  <si>
    <t>Kalyca Meade</t>
  </si>
  <si>
    <t>FUR-FU-10002191</t>
  </si>
  <si>
    <t>G.E. Halogen Desk Lamp Bulbs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</si>
  <si>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</si>
  <si>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</si>
  <si>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</si>
  <si>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</si>
  <si>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</si>
  <si>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</si>
  <si>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</si>
  <si>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</si>
  <si>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</si>
  <si>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</si>
  <si>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CA-2016-109820</t>
  </si>
  <si>
    <t>AG-10390</t>
  </si>
  <si>
    <t>Allen Goldenen</t>
  </si>
  <si>
    <t>OFF-PA-10000955</t>
  </si>
  <si>
    <t>Southworth 25% Cotton Granite Paper &amp; Envelopes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</si>
  <si>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</si>
  <si>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</si>
  <si>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</si>
  <si>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</si>
  <si>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</si>
  <si>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</si>
  <si>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</si>
  <si>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</si>
  <si>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</si>
  <si>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</si>
  <si>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</si>
  <si>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</si>
  <si>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</si>
  <si>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</si>
  <si>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FUR-TA-10001095</t>
  </si>
  <si>
    <t>Chromcraft Round Conference Tables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</si>
  <si>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</si>
  <si>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</si>
  <si>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</si>
  <si>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</si>
  <si>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</si>
  <si>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</si>
  <si>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</si>
  <si>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</si>
  <si>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</si>
  <si>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</si>
  <si>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</si>
  <si>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</si>
  <si>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</si>
  <si>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</si>
  <si>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</si>
  <si>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</si>
  <si>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</si>
  <si>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</si>
  <si>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</si>
  <si>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</si>
  <si>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CA-2016-105284</t>
  </si>
  <si>
    <t>MG-17650</t>
  </si>
  <si>
    <t>Matthew Grinstein</t>
  </si>
  <si>
    <t>OFF-FA-10001754</t>
  </si>
  <si>
    <t>Stockwell Gold Paper Clips</t>
  </si>
  <si>
    <t>CA-2015-161263</t>
  </si>
  <si>
    <t>TS-21160</t>
  </si>
  <si>
    <t>Theresa Swint</t>
  </si>
  <si>
    <t>Toledo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</si>
  <si>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</si>
  <si>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</si>
  <si>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</si>
  <si>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</si>
  <si>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</si>
  <si>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</si>
  <si>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</si>
  <si>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</si>
  <si>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</si>
  <si>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</si>
  <si>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</si>
  <si>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</si>
  <si>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</si>
  <si>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</si>
  <si>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</si>
  <si>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</si>
  <si>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</si>
  <si>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</si>
  <si>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</si>
  <si>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</si>
  <si>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</si>
  <si>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</si>
  <si>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</si>
  <si>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</si>
  <si>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</si>
  <si>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</si>
  <si>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</si>
  <si>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</si>
  <si>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</si>
  <si>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</si>
  <si>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</si>
  <si>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</si>
  <si>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</si>
  <si>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</si>
  <si>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</si>
  <si>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</si>
  <si>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</si>
  <si>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</si>
  <si>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</si>
  <si>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</si>
  <si>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</si>
  <si>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</si>
  <si>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</si>
  <si>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</si>
  <si>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CA-2016-166163</t>
  </si>
  <si>
    <t>CY-12745</t>
  </si>
  <si>
    <t>Craig Yedwab</t>
  </si>
  <si>
    <t>Oakland</t>
  </si>
  <si>
    <t>TEC-PH-10004896</t>
  </si>
  <si>
    <t>Nokia Lumia 521 (T-Mobile)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</si>
  <si>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</si>
  <si>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</si>
  <si>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</si>
  <si>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</si>
  <si>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</si>
  <si>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</si>
  <si>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</si>
  <si>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</si>
  <si>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</si>
  <si>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</si>
  <si>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</si>
  <si>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CA-2016-107216</t>
  </si>
  <si>
    <t>PV-18985</t>
  </si>
  <si>
    <t>Paul Van Hugh</t>
  </si>
  <si>
    <t>OFF-AR-10001545</t>
  </si>
  <si>
    <t>Newell 326</t>
  </si>
  <si>
    <t>CA-2016-112340</t>
  </si>
  <si>
    <t>NM-18520</t>
  </si>
  <si>
    <t>Neoma Murray</t>
  </si>
  <si>
    <t>OFF-PA-10001892</t>
  </si>
  <si>
    <t>Rediform Wirebound "Phone Memo" Message Book, 11 x 5-3/4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</si>
  <si>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</si>
  <si>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</si>
  <si>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</si>
  <si>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</si>
  <si>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</si>
  <si>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</si>
  <si>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</si>
  <si>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</si>
  <si>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</si>
  <si>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</si>
  <si>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</si>
  <si>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</si>
  <si>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</si>
  <si>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</si>
  <si>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</si>
  <si>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</si>
  <si>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</si>
  <si>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</si>
  <si>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</si>
  <si>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</si>
  <si>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</si>
  <si>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</si>
  <si>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CA-2017-147039</t>
  </si>
  <si>
    <t>AA-10315</t>
  </si>
  <si>
    <t>Alex Avila</t>
  </si>
  <si>
    <t>OFF-AP-10000576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</si>
  <si>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</si>
  <si>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</si>
  <si>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</si>
  <si>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</si>
  <si>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</si>
  <si>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</si>
  <si>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</si>
  <si>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</si>
  <si>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</si>
  <si>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</si>
  <si>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</si>
  <si>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</si>
  <si>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</si>
  <si>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</si>
  <si>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</si>
  <si>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CA-2014-120243</t>
  </si>
  <si>
    <t>AT-10435</t>
  </si>
  <si>
    <t>Alyssa Tate</t>
  </si>
  <si>
    <t>OFF-LA-10004425</t>
  </si>
  <si>
    <t>Staple-on labels</t>
  </si>
  <si>
    <t>CA-2016-168081</t>
  </si>
  <si>
    <t>CA-12055</t>
  </si>
  <si>
    <t>Cathy Armstrong</t>
  </si>
  <si>
    <t>TEC-AC-10003174</t>
  </si>
  <si>
    <t>Plantronics S12 Corded Telephone Headset System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</si>
  <si>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</si>
  <si>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</si>
  <si>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</si>
  <si>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</si>
  <si>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</si>
  <si>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</si>
  <si>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</si>
  <si>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</si>
  <si>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</si>
  <si>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</si>
  <si>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</si>
  <si>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</si>
  <si>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</si>
  <si>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</si>
  <si>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</si>
  <si>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</si>
  <si>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</si>
  <si>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</si>
  <si>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</si>
  <si>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</si>
  <si>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</si>
  <si>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</si>
  <si>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</si>
  <si>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</si>
  <si>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</si>
  <si>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</si>
  <si>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</si>
  <si>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</si>
  <si>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</si>
  <si>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</si>
  <si>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</si>
  <si>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</si>
  <si>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</si>
  <si>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CA-2014-127012</t>
  </si>
  <si>
    <t>GM-14680</t>
  </si>
  <si>
    <t>Greg Matthias</t>
  </si>
  <si>
    <t>FUR-FU-10003691</t>
  </si>
  <si>
    <t>Eldon Image Series Desk Accessories, Ebony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</si>
  <si>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</si>
  <si>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</si>
  <si>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</si>
  <si>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</si>
  <si>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</si>
  <si>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</si>
  <si>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</si>
  <si>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</si>
  <si>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</si>
  <si>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</si>
  <si>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</si>
  <si>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</si>
  <si>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CA-2017-144638</t>
  </si>
  <si>
    <t>MH-18115</t>
  </si>
  <si>
    <t>Mick Hernandez</t>
  </si>
  <si>
    <t>OFF-AR-10003958</t>
  </si>
  <si>
    <t>Newell 337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</si>
  <si>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</si>
  <si>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</si>
  <si>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</si>
  <si>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</si>
  <si>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</si>
  <si>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</si>
  <si>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</si>
  <si>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</si>
  <si>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</si>
  <si>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</si>
  <si>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</si>
  <si>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</si>
  <si>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</si>
  <si>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</si>
  <si>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</si>
  <si>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</si>
  <si>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</si>
  <si>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</si>
  <si>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</si>
  <si>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</si>
  <si>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</si>
  <si>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</si>
  <si>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Florence</t>
  </si>
  <si>
    <t>OFF-PA-10002870</t>
  </si>
  <si>
    <t>Ampad Phone Message Book, Recycled, 400 Message Capacity, 5 ¾” x 11”</t>
  </si>
  <si>
    <t>CA-2016-148698</t>
  </si>
  <si>
    <t>BD-11770</t>
  </si>
  <si>
    <t>Bryan Davis</t>
  </si>
  <si>
    <t>OFF-AR-10004022</t>
  </si>
  <si>
    <t>Panasonic KP-380BK Classic Electric Pencil Sharpener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</si>
  <si>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</si>
  <si>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</si>
  <si>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</si>
  <si>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</si>
  <si>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</si>
  <si>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</si>
  <si>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CA-2016-154711</t>
  </si>
  <si>
    <t>TB-21355</t>
  </si>
  <si>
    <t>Todd Boyes</t>
  </si>
  <si>
    <t>FUR-FU-10000397</t>
  </si>
  <si>
    <t>Luxo Economy Swing Arm Lamp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</si>
  <si>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</si>
  <si>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</si>
  <si>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</si>
  <si>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</si>
  <si>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</si>
  <si>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</si>
  <si>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</si>
  <si>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</si>
  <si>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</si>
  <si>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</si>
  <si>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</si>
  <si>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</si>
  <si>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TEC-PH-10003555</t>
  </si>
  <si>
    <t>Motorola HK250 Universal Bluetooth Headset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</si>
  <si>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</si>
  <si>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</si>
  <si>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</si>
  <si>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</si>
  <si>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</si>
  <si>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</si>
  <si>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</si>
  <si>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</si>
  <si>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</si>
  <si>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</si>
  <si>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CA-2016-145919</t>
  </si>
  <si>
    <t>HG-14965</t>
  </si>
  <si>
    <t>Henry Goldwyn</t>
  </si>
  <si>
    <t>OFF-PA-10003072</t>
  </si>
  <si>
    <t>Eureka Recycled Copy Paper 8 1/2" x 11", Ream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</si>
  <si>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</si>
  <si>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</si>
  <si>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</si>
  <si>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</si>
  <si>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</si>
  <si>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</si>
  <si>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</si>
  <si>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</si>
  <si>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</si>
  <si>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</si>
  <si>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</si>
  <si>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</si>
  <si>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</si>
  <si>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</si>
  <si>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</si>
  <si>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</si>
  <si>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</si>
  <si>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</si>
  <si>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</si>
  <si>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</si>
  <si>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</si>
  <si>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OFF-ST-10001321</t>
  </si>
  <si>
    <t>Decoflex Hanging Personal Folder File, Blue</t>
  </si>
  <si>
    <t>CA-2016-128258</t>
  </si>
  <si>
    <t>CP-12085</t>
  </si>
  <si>
    <t>Cathy Prescott</t>
  </si>
  <si>
    <t>OFF-PA-10004156</t>
  </si>
  <si>
    <t>Xerox 188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</si>
  <si>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</si>
  <si>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</si>
  <si>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</si>
  <si>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</si>
  <si>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</si>
  <si>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</si>
  <si>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</si>
  <si>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</si>
  <si>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</si>
  <si>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</si>
  <si>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</si>
  <si>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</si>
  <si>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</si>
  <si>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</si>
  <si>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</si>
  <si>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</si>
  <si>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OFF-BI-10002012</t>
  </si>
  <si>
    <t>Wilson Jones Easy Flow II Sheet Lifters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</si>
  <si>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</si>
  <si>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</si>
  <si>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</si>
  <si>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</si>
  <si>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</si>
  <si>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</si>
  <si>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</si>
  <si>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</si>
  <si>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</si>
  <si>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</si>
  <si>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</si>
  <si>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</si>
  <si>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</si>
  <si>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</si>
  <si>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</si>
  <si>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</si>
  <si>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</si>
  <si>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</si>
  <si>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</si>
  <si>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</si>
  <si>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</si>
  <si>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CA-2014-153976</t>
  </si>
  <si>
    <t>BP-11290</t>
  </si>
  <si>
    <t>Beth Paige</t>
  </si>
  <si>
    <t>FUR-CH-10002880</t>
  </si>
  <si>
    <t>Global High-Back Leather Tilter, Burgundy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</si>
  <si>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</si>
  <si>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</si>
  <si>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</si>
  <si>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</si>
  <si>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</si>
  <si>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</si>
  <si>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</si>
  <si>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</si>
  <si>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</si>
  <si>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</si>
  <si>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</si>
  <si>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</si>
  <si>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</si>
  <si>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</si>
  <si>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</si>
  <si>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</si>
  <si>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OFF-AR-10002956</t>
  </si>
  <si>
    <t>Boston 16801 Nautilus Battery Pencil Sharpener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</si>
  <si>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</si>
  <si>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</si>
  <si>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</si>
  <si>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</si>
  <si>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</si>
  <si>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</si>
  <si>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</si>
  <si>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CA-2017-136672</t>
  </si>
  <si>
    <t>MG-17890</t>
  </si>
  <si>
    <t>Michael Granlund</t>
  </si>
  <si>
    <t>TEC-AC-10004510</t>
  </si>
  <si>
    <t>Logitech Desktop MK120 Mouse and keyboard Combo</t>
  </si>
  <si>
    <t>US-2016-100566</t>
  </si>
  <si>
    <t>JK-16120</t>
  </si>
  <si>
    <t>Julie Kriz</t>
  </si>
  <si>
    <t>FUR-FU-10003394</t>
  </si>
  <si>
    <t>Tenex "The Solids" Textured Chair Mats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</si>
  <si>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</si>
  <si>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</si>
  <si>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</si>
  <si>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</si>
  <si>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</si>
  <si>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</si>
  <si>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</si>
  <si>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</si>
  <si>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</si>
  <si>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</si>
  <si>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</si>
  <si>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</si>
  <si>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</si>
  <si>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</si>
  <si>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</si>
  <si>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</si>
  <si>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US-2016-122245</t>
  </si>
  <si>
    <t>AB-10105</t>
  </si>
  <si>
    <t>Adrian Barton</t>
  </si>
  <si>
    <t>FUR-TA-10002356</t>
  </si>
  <si>
    <t>Bevis Boat-Shaped Conference Table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</si>
  <si>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</si>
  <si>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</si>
  <si>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</si>
  <si>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</si>
  <si>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</si>
  <si>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</si>
  <si>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</si>
  <si>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</si>
  <si>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Costa Mesa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</si>
  <si>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</si>
  <si>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</si>
  <si>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</si>
  <si>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</si>
  <si>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</si>
  <si>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</si>
  <si>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</si>
  <si>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</si>
  <si>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</si>
  <si>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</si>
  <si>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</si>
  <si>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</si>
  <si>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</si>
  <si>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</si>
  <si>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</si>
  <si>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</si>
  <si>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</si>
  <si>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CA-2017-106852</t>
  </si>
  <si>
    <t>ST-20530</t>
  </si>
  <si>
    <t>Shui Tom</t>
  </si>
  <si>
    <t>Parma</t>
  </si>
  <si>
    <t>OFF-PA-10001639</t>
  </si>
  <si>
    <t>Xerox 203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</si>
  <si>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</si>
  <si>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</si>
  <si>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</si>
  <si>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</si>
  <si>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</si>
  <si>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</si>
  <si>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</si>
  <si>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</si>
  <si>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</si>
  <si>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</si>
  <si>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</si>
  <si>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</si>
  <si>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</si>
  <si>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</si>
  <si>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</si>
  <si>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</si>
  <si>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</si>
  <si>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</si>
  <si>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</si>
  <si>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</si>
  <si>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</si>
  <si>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</si>
  <si>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</si>
  <si>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</si>
  <si>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</si>
  <si>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</si>
  <si>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</si>
  <si>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</si>
  <si>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CA-2016-123722</t>
  </si>
  <si>
    <t>NH-18610</t>
  </si>
  <si>
    <t>Nicole Hansen</t>
  </si>
  <si>
    <t>Irving</t>
  </si>
  <si>
    <t>US-2016-128902</t>
  </si>
  <si>
    <t>MB-18085</t>
  </si>
  <si>
    <t>Mick Brown</t>
  </si>
  <si>
    <t>Vineland</t>
  </si>
  <si>
    <t>US-2016-104794</t>
  </si>
  <si>
    <t>KD-16495</t>
  </si>
  <si>
    <t>Keith Dawkins</t>
  </si>
  <si>
    <t>CA-2017-164959</t>
  </si>
  <si>
    <t>KN-16390</t>
  </si>
  <si>
    <t>Katherine Nockton</t>
  </si>
  <si>
    <t>CA-2016-113138</t>
  </si>
  <si>
    <t>NP-18685</t>
  </si>
  <si>
    <t>Nora Pelletier</t>
  </si>
  <si>
    <t>Niagara Falls</t>
  </si>
  <si>
    <t>OFF-AR-10003770</t>
  </si>
  <si>
    <t>Newell 340</t>
  </si>
  <si>
    <t>CA-2016-121958</t>
  </si>
  <si>
    <t>CS-12505</t>
  </si>
  <si>
    <t>Cindy Stewart</t>
  </si>
  <si>
    <t>Thomasville</t>
  </si>
  <si>
    <t>OFF-SU-10000381</t>
  </si>
  <si>
    <t>Acme Forged Steel Scissors with Black Enamel Handles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</si>
  <si>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</si>
  <si>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</si>
  <si>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</si>
  <si>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</si>
  <si>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</si>
  <si>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</si>
  <si>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</si>
  <si>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</si>
  <si>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</si>
  <si>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</si>
  <si>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</si>
  <si>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</si>
  <si>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</si>
  <si>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</si>
  <si>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</si>
  <si>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</si>
  <si>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</si>
  <si>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</si>
  <si>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</si>
  <si>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</si>
  <si>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</si>
  <si>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</si>
  <si>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</si>
  <si>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</si>
  <si>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</si>
  <si>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</si>
  <si>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</si>
  <si>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</si>
  <si>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</si>
  <si>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</si>
  <si>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</si>
  <si>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</si>
  <si>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</si>
  <si>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</si>
  <si>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</si>
  <si>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</si>
  <si>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</si>
  <si>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</si>
  <si>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</si>
  <si>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</si>
  <si>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US-2017-160759</t>
  </si>
  <si>
    <t>AI-10855</t>
  </si>
  <si>
    <t>Arianne Irving</t>
  </si>
  <si>
    <t>CA-2014-111059</t>
  </si>
  <si>
    <t>TB-21400</t>
  </si>
  <si>
    <t>Tom Boeckenhauer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</si>
  <si>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</si>
  <si>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</si>
  <si>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</si>
  <si>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</si>
  <si>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</si>
  <si>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</si>
  <si>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</si>
  <si>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</si>
  <si>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FUR-FU-10002253</t>
  </si>
  <si>
    <t>Howard Miller 13" Diameter Pewter Finish Round Wall Clock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</si>
  <si>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</si>
  <si>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</si>
  <si>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</si>
  <si>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</si>
  <si>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</si>
  <si>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</si>
  <si>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</si>
  <si>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</si>
  <si>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</si>
  <si>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</si>
  <si>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</si>
  <si>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</si>
  <si>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</si>
  <si>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</si>
  <si>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</si>
  <si>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</si>
  <si>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CA-2014-107181</t>
  </si>
  <si>
    <t>DB-13270</t>
  </si>
  <si>
    <t>Deborah Brumfield</t>
  </si>
  <si>
    <t>OFF-BI-10004230</t>
  </si>
  <si>
    <t>GBC Recycled Grain Textured Covers</t>
  </si>
  <si>
    <t>CA-2016-159345</t>
  </si>
  <si>
    <t>IG-15085</t>
  </si>
  <si>
    <t>Ivan Gibson</t>
  </si>
  <si>
    <t>OFF-PA-10000806</t>
  </si>
  <si>
    <t>Xerox 1934</t>
  </si>
  <si>
    <t>CA-2017-158386</t>
  </si>
  <si>
    <t>BO-11425</t>
  </si>
  <si>
    <t>Bobby Odegard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</si>
  <si>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</si>
  <si>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</si>
  <si>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</si>
  <si>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</si>
  <si>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</si>
  <si>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</si>
  <si>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</si>
  <si>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CA-2016-126809</t>
  </si>
  <si>
    <t>EB-13750</t>
  </si>
  <si>
    <t>Edward Becker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</si>
  <si>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</si>
  <si>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</si>
  <si>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</si>
  <si>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</si>
  <si>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</si>
  <si>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</si>
  <si>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</si>
  <si>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</si>
  <si>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</si>
  <si>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</si>
  <si>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</si>
  <si>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</si>
  <si>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</si>
  <si>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</si>
  <si>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</si>
  <si>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</si>
  <si>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</si>
  <si>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</si>
  <si>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</si>
  <si>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</si>
  <si>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</si>
  <si>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</si>
  <si>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</si>
  <si>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</si>
  <si>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</si>
  <si>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</si>
  <si>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</si>
  <si>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</si>
  <si>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</si>
  <si>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</si>
  <si>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</si>
  <si>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</si>
  <si>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</si>
  <si>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</si>
  <si>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</si>
  <si>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</si>
  <si>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</si>
  <si>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Olympia</t>
  </si>
  <si>
    <t>TEC-PH-10004830</t>
  </si>
  <si>
    <t>Pyle PRT45 Retro Home Telephone</t>
  </si>
  <si>
    <t>CA-2015-118423</t>
  </si>
  <si>
    <t>DP-13390</t>
  </si>
  <si>
    <t>Dennis Pardue</t>
  </si>
  <si>
    <t>FUR-BO-10000362</t>
  </si>
  <si>
    <t>Sauder Inglewood Library Bookcases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</si>
  <si>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</si>
  <si>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</si>
  <si>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</si>
  <si>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</si>
  <si>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</si>
  <si>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</si>
  <si>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</si>
  <si>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</si>
  <si>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</si>
  <si>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</si>
  <si>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</si>
  <si>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</si>
  <si>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CA-2015-143119</t>
  </si>
  <si>
    <t>MC-17275</t>
  </si>
  <si>
    <t>Marc Crier</t>
  </si>
  <si>
    <t>Lafayette</t>
  </si>
  <si>
    <t>FUR-CH-10001270</t>
  </si>
  <si>
    <t>Harbour Creations Steel Folding Chair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</si>
  <si>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</si>
  <si>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</si>
  <si>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</si>
  <si>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</si>
  <si>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</si>
  <si>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</si>
  <si>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</si>
  <si>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</si>
  <si>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</si>
  <si>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</si>
  <si>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</si>
  <si>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</si>
  <si>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</si>
  <si>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</si>
  <si>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OFF-FA-10003112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</si>
  <si>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</si>
  <si>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</si>
  <si>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</si>
  <si>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</si>
  <si>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</si>
  <si>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</si>
  <si>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</si>
  <si>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</si>
  <si>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</si>
  <si>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</si>
  <si>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</si>
  <si>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</si>
  <si>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</si>
  <si>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</si>
  <si>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</si>
  <si>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</si>
  <si>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</si>
  <si>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</si>
  <si>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CA-2016-128531</t>
  </si>
  <si>
    <t>NS-18505</t>
  </si>
  <si>
    <t>Neola Schneider</t>
  </si>
  <si>
    <t>CA-2016-107615</t>
  </si>
  <si>
    <t>RB-19645</t>
  </si>
  <si>
    <t>Robert Barroso</t>
  </si>
  <si>
    <t>North Las Vegas</t>
  </si>
  <si>
    <t>TEC-AC-10001013</t>
  </si>
  <si>
    <t>Logitech ClearChat Comfort/USB Headset H390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</si>
  <si>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</si>
  <si>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</si>
  <si>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</si>
  <si>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</si>
  <si>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</si>
  <si>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</si>
  <si>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CA-2016-122728</t>
  </si>
  <si>
    <t>EB-13930</t>
  </si>
  <si>
    <t>Eric Barreto</t>
  </si>
  <si>
    <t>US-2016-101497</t>
  </si>
  <si>
    <t>PS-18760</t>
  </si>
  <si>
    <t>Pamela Stobb</t>
  </si>
  <si>
    <t>OFF-PA-10000176</t>
  </si>
  <si>
    <t>Xerox 1887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</si>
  <si>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</si>
  <si>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</si>
  <si>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</si>
  <si>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</si>
  <si>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</si>
  <si>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</si>
  <si>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</si>
  <si>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</si>
  <si>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</si>
  <si>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</si>
  <si>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</si>
  <si>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CA-2014-139857</t>
  </si>
  <si>
    <t>CD-12790</t>
  </si>
  <si>
    <t>Cynthia Delaney</t>
  </si>
  <si>
    <t>OFF-FA-10001843</t>
  </si>
  <si>
    <t>CA-2017-123491</t>
  </si>
  <si>
    <t>JK-15205</t>
  </si>
  <si>
    <t>Jamie Kunitz</t>
  </si>
  <si>
    <t>OFF-LA-10003077</t>
  </si>
  <si>
    <t>Avery 500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</si>
  <si>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</si>
  <si>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</si>
  <si>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</si>
  <si>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</si>
  <si>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</si>
  <si>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CA-2014-110527</t>
  </si>
  <si>
    <t>ED-13885</t>
  </si>
  <si>
    <t>Emily Ducich</t>
  </si>
  <si>
    <t>OFF-LA-10000262</t>
  </si>
  <si>
    <t>Avery 494</t>
  </si>
  <si>
    <t>US-2014-157406</t>
  </si>
  <si>
    <t>DA-13450</t>
  </si>
  <si>
    <t>Dianna Arnett</t>
  </si>
  <si>
    <t>CA-2017-168837</t>
  </si>
  <si>
    <t>JW-15955</t>
  </si>
  <si>
    <t>Joni Wasserman</t>
  </si>
  <si>
    <t>CA-2014-139017</t>
  </si>
  <si>
    <t>RM-19375</t>
  </si>
  <si>
    <t>Raymond Messe</t>
  </si>
  <si>
    <t>CA-2016-110254</t>
  </si>
  <si>
    <t>ML-17755</t>
  </si>
  <si>
    <t>Max Ludwig</t>
  </si>
  <si>
    <t>OFF-SU-10002573</t>
  </si>
  <si>
    <t>Acme 10" Easy Grip Assistive Scissors</t>
  </si>
  <si>
    <t>US-2014-158057</t>
  </si>
  <si>
    <t>CC-12685</t>
  </si>
  <si>
    <t>Craig Carroll</t>
  </si>
  <si>
    <t>Greensboro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</si>
  <si>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</si>
  <si>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</si>
  <si>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</si>
  <si>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</si>
  <si>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</si>
  <si>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</si>
  <si>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</si>
  <si>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</si>
  <si>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</si>
  <si>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</si>
  <si>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</si>
  <si>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</si>
  <si>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</si>
  <si>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</si>
  <si>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</si>
  <si>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</si>
  <si>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</si>
  <si>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</si>
  <si>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</si>
  <si>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CA-2016-121034</t>
  </si>
  <si>
    <t>JF-15565</t>
  </si>
  <si>
    <t>Jill Fjeld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</si>
  <si>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</si>
  <si>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</si>
  <si>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</si>
  <si>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</si>
  <si>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</si>
  <si>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</si>
  <si>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US-2017-161193</t>
  </si>
  <si>
    <t>BT-11680</t>
  </si>
  <si>
    <t>Brian Thompson</t>
  </si>
  <si>
    <t>FUR-FU-10001861</t>
  </si>
  <si>
    <t>Floodlight Indoor Halogen Bulbs, 1 Bulb per Pack, 60 Watts</t>
  </si>
  <si>
    <t>US-2014-130379</t>
  </si>
  <si>
    <t>JL-15235</t>
  </si>
  <si>
    <t>Janet Lee</t>
  </si>
  <si>
    <t>OFF-AP-10001394</t>
  </si>
  <si>
    <t>Harmony Air Purifier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</si>
  <si>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</si>
  <si>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</si>
  <si>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</si>
  <si>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</si>
  <si>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</si>
  <si>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</si>
  <si>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</si>
  <si>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</si>
  <si>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</si>
  <si>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Macon</t>
  </si>
  <si>
    <t>OFF-PA-10000019</t>
  </si>
  <si>
    <t>Xerox 1931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</si>
  <si>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</si>
  <si>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</si>
  <si>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</si>
  <si>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</si>
  <si>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</si>
  <si>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</si>
  <si>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</si>
  <si>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</si>
  <si>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</si>
  <si>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US-2017-113852</t>
  </si>
  <si>
    <t>GW-14605</t>
  </si>
  <si>
    <t>Giulietta Weimer</t>
  </si>
  <si>
    <t>TEC-AC-10003027</t>
  </si>
  <si>
    <t>Imation 8GB Mini TravelDrive USB 2.0 Flash Drive</t>
  </si>
  <si>
    <t>US-2016-100839</t>
  </si>
  <si>
    <t>NC-18625</t>
  </si>
  <si>
    <t>Noah Childs</t>
  </si>
  <si>
    <t>FUR-TA-10004575</t>
  </si>
  <si>
    <t>Hon 5100 Series Wood Tables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</si>
  <si>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</si>
  <si>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</si>
  <si>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</si>
  <si>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</si>
  <si>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</si>
  <si>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</si>
  <si>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</si>
  <si>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</si>
  <si>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</si>
  <si>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</si>
  <si>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</si>
  <si>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CA-2017-112039</t>
  </si>
  <si>
    <t>JC-15775</t>
  </si>
  <si>
    <t>John Castell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</si>
  <si>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</si>
  <si>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</si>
  <si>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</si>
  <si>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</si>
  <si>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</si>
  <si>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</si>
  <si>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</si>
  <si>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</si>
  <si>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</si>
  <si>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</si>
  <si>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</si>
  <si>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CA-2017-154410</t>
  </si>
  <si>
    <t>MD-17860</t>
  </si>
  <si>
    <t>Michael Dominguez</t>
  </si>
  <si>
    <t>CA-2017-105886</t>
  </si>
  <si>
    <t>DB-13660</t>
  </si>
  <si>
    <t>Duane Benoit</t>
  </si>
  <si>
    <t>FUR-FU-10001037</t>
  </si>
  <si>
    <t>DAX Charcoal/Nickel-Tone Document Frame, 5 x 7</t>
  </si>
  <si>
    <t>CA-2014-103366</t>
  </si>
  <si>
    <t>EH-13990</t>
  </si>
  <si>
    <t>Erica Hackney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</si>
  <si>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</si>
  <si>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</si>
  <si>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</si>
  <si>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</si>
  <si>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</si>
  <si>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</si>
  <si>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CA-2016-156685</t>
  </si>
  <si>
    <t>SC-20230</t>
  </si>
  <si>
    <t>Scot Coram</t>
  </si>
  <si>
    <t>TEC-PH-10004345</t>
  </si>
  <si>
    <t>Cisco SPA 502G IP Phone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</si>
  <si>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</si>
  <si>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</si>
  <si>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</si>
  <si>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</si>
  <si>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</si>
  <si>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</si>
  <si>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CA-2017-157987</t>
  </si>
  <si>
    <t>AC-10615</t>
  </si>
  <si>
    <t>Ann Chong</t>
  </si>
  <si>
    <t>CA-2014-148950</t>
  </si>
  <si>
    <t>JD-16015</t>
  </si>
  <si>
    <t>Joy Daniels</t>
  </si>
  <si>
    <t>OFF-BI-10001249</t>
  </si>
  <si>
    <t>Avery Heavy-Duty EZD View Binder with Locking Rings</t>
  </si>
  <si>
    <t>CA-2016-147417</t>
  </si>
  <si>
    <t>CB-12415</t>
  </si>
  <si>
    <t>Christy Brittain</t>
  </si>
  <si>
    <t>TEC-CO-10001449</t>
  </si>
  <si>
    <t>Hewlett Packard LaserJet 3310 Copier</t>
  </si>
  <si>
    <t>US-2017-147221</t>
  </si>
  <si>
    <t>JS-16030</t>
  </si>
  <si>
    <t>Joy Smith</t>
  </si>
  <si>
    <t>OFF-AP-10002534</t>
  </si>
  <si>
    <t>3.6 Cubic Foot Counter Height Office Refrigerator</t>
  </si>
  <si>
    <t>CA-2017-166128</t>
  </si>
  <si>
    <t>LW-17215</t>
  </si>
  <si>
    <t>Luke Weiss</t>
  </si>
  <si>
    <t>TEC-AC-10001767</t>
  </si>
  <si>
    <t>SanDisk Ultra 64 GB MicroSDHC Class 10 Memory Card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</si>
  <si>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</si>
  <si>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</si>
  <si>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</si>
  <si>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</si>
  <si>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</si>
  <si>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</si>
  <si>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</si>
  <si>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</si>
  <si>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FUR-CH-10001854</t>
  </si>
  <si>
    <t>Office Star - Professional Matrix Back Chair with 2-to-1 Synchro Tilt and Mesh Fabric Seat</t>
  </si>
  <si>
    <t>CA-2016-168354</t>
  </si>
  <si>
    <t>RH-19510</t>
  </si>
  <si>
    <t>Rick Huthwaite</t>
  </si>
  <si>
    <t>CA-2017-162481</t>
  </si>
  <si>
    <t>CT-11995</t>
  </si>
  <si>
    <t>Carol Triggs</t>
  </si>
  <si>
    <t>OFF-BI-10002976</t>
  </si>
  <si>
    <t>ACCOHIDE Binder by Acco</t>
  </si>
  <si>
    <t>CA-2016-131835</t>
  </si>
  <si>
    <t>MC-17590</t>
  </si>
  <si>
    <t>Matt Collister</t>
  </si>
  <si>
    <t>Perth Amboy</t>
  </si>
  <si>
    <t>CA-2016-146521</t>
  </si>
  <si>
    <t>CC-12610</t>
  </si>
  <si>
    <t>Corey Catlett</t>
  </si>
  <si>
    <t>OFF-BI-10000301</t>
  </si>
  <si>
    <t>GBC Instant Report Kit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</si>
  <si>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</si>
  <si>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</si>
  <si>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</si>
  <si>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</si>
  <si>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</si>
  <si>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</si>
  <si>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</si>
  <si>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</si>
  <si>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</si>
  <si>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</si>
  <si>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</si>
  <si>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</si>
  <si>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</si>
  <si>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</si>
  <si>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</si>
  <si>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CA-2017-166142</t>
  </si>
  <si>
    <t>MM-17260</t>
  </si>
  <si>
    <t>Magdelene Morse</t>
  </si>
  <si>
    <t>OFF-BI-10004094</t>
  </si>
  <si>
    <t>GBC Standard Plastic Binding Systems Combs</t>
  </si>
  <si>
    <t>CA-2014-123295</t>
  </si>
  <si>
    <t>AH-10120</t>
  </si>
  <si>
    <t>Adrian Hane</t>
  </si>
  <si>
    <t>FUR-CH-10002372</t>
  </si>
  <si>
    <t>Office Star - Ergonomically Designed Knee Chair</t>
  </si>
  <si>
    <t>US-2014-167633</t>
  </si>
  <si>
    <t>BW-11200</t>
  </si>
  <si>
    <t>Ben Wallace</t>
  </si>
  <si>
    <t>Boynton Beach</t>
  </si>
  <si>
    <t>OFF-PA-10004888</t>
  </si>
  <si>
    <t>Xerox 217</t>
  </si>
  <si>
    <t>CA-2016-130267</t>
  </si>
  <si>
    <t>SW-20245</t>
  </si>
  <si>
    <t>Scot Wooten</t>
  </si>
  <si>
    <t>Stockton</t>
  </si>
  <si>
    <t>OFF-PA-10002222</t>
  </si>
  <si>
    <t>Xerox Color Copier Paper, 11" x 17", Ream</t>
  </si>
  <si>
    <t>CA-2014-126032</t>
  </si>
  <si>
    <t>BS-11665</t>
  </si>
  <si>
    <t>Brian Stugart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</si>
  <si>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</si>
  <si>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</si>
  <si>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</si>
  <si>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</si>
  <si>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</si>
  <si>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</si>
  <si>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CA-2015-122210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</si>
  <si>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</si>
  <si>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</si>
  <si>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</si>
  <si>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</si>
  <si>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</si>
  <si>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</si>
  <si>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</si>
  <si>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</si>
  <si>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</si>
  <si>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</si>
  <si>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</si>
  <si>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</si>
  <si>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</si>
  <si>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</si>
  <si>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</si>
  <si>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</si>
  <si>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</si>
  <si>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TEC-AC-10001772</t>
  </si>
  <si>
    <t>Memorex Mini Travel Drive 16 GB USB 2.0 Flash Drive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</si>
  <si>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</si>
  <si>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</si>
  <si>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</si>
  <si>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</si>
  <si>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</si>
  <si>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</si>
  <si>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CA-2017-117870</t>
  </si>
  <si>
    <t>JH-15820</t>
  </si>
  <si>
    <t>John Huston</t>
  </si>
  <si>
    <t>CA-2014-152296</t>
  </si>
  <si>
    <t>IL-15100</t>
  </si>
  <si>
    <t>Ivan Liston</t>
  </si>
  <si>
    <t>OFF-BI-10004506</t>
  </si>
  <si>
    <t>Wilson Jones data.warehouse D-Ring Binders with DublLock</t>
  </si>
  <si>
    <t>CA-2016-125738</t>
  </si>
  <si>
    <t>PB-18805</t>
  </si>
  <si>
    <t>Patrick Bzostek</t>
  </si>
  <si>
    <t>Salt Lake City</t>
  </si>
  <si>
    <t>OFF-PA-10000740</t>
  </si>
  <si>
    <t>Xerox 1982</t>
  </si>
  <si>
    <t>CA-2016-101378</t>
  </si>
  <si>
    <t>RH-19600</t>
  </si>
  <si>
    <t>Rob Haberlin</t>
  </si>
  <si>
    <t>TEC-AC-10002345</t>
  </si>
  <si>
    <t>HP Standard 104 key PS/2 Keyboard</t>
  </si>
  <si>
    <t>US-2014-103905</t>
  </si>
  <si>
    <t>AW-10930</t>
  </si>
  <si>
    <t>Arthur Wiediger</t>
  </si>
  <si>
    <t>CA-2014-125556</t>
  </si>
  <si>
    <t>ML-17410</t>
  </si>
  <si>
    <t>Maris LaWare</t>
  </si>
  <si>
    <t>TEC-PH-10001079</t>
  </si>
  <si>
    <t>Polycom SoundPoint Pro SE-225 Corded phone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</si>
  <si>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</si>
  <si>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</si>
  <si>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</si>
  <si>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</si>
  <si>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</si>
  <si>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</si>
  <si>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</si>
  <si>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</si>
  <si>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</si>
  <si>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</si>
  <si>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</si>
  <si>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</si>
  <si>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</si>
  <si>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</si>
  <si>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</si>
  <si>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</si>
  <si>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</si>
  <si>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</si>
  <si>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</si>
  <si>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</si>
  <si>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CA-2017-157091</t>
  </si>
  <si>
    <t>DB-13405</t>
  </si>
  <si>
    <t>Denny Blanton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</si>
  <si>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</si>
  <si>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</si>
  <si>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</si>
  <si>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</si>
  <si>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</si>
  <si>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</si>
  <si>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</si>
  <si>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</si>
  <si>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</si>
  <si>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</si>
  <si>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</si>
  <si>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</si>
  <si>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</si>
  <si>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CA-2015-117611</t>
  </si>
  <si>
    <t>MZ-17335</t>
  </si>
  <si>
    <t>Maria Zettner</t>
  </si>
  <si>
    <t>OFF-FA-10002280</t>
  </si>
  <si>
    <t>Advantus Plastic Paper Clips</t>
  </si>
  <si>
    <t>US-2015-137960</t>
  </si>
  <si>
    <t>MW-18220</t>
  </si>
  <si>
    <t>Mitch Webber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</si>
  <si>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</si>
  <si>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</si>
  <si>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</si>
  <si>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</si>
  <si>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</si>
  <si>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</si>
  <si>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</si>
  <si>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</si>
  <si>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</si>
  <si>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</si>
  <si>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</si>
  <si>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</si>
  <si>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</si>
  <si>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CA-2017-142622</t>
  </si>
  <si>
    <t>JK-15625</t>
  </si>
  <si>
    <t>Jim Karlsson</t>
  </si>
  <si>
    <t>FUR-CH-10003833</t>
  </si>
  <si>
    <t>Novimex Fabric Task Chair</t>
  </si>
  <si>
    <t>CA-2016-112676</t>
  </si>
  <si>
    <t>PJ-18835</t>
  </si>
  <si>
    <t>Patrick Jones</t>
  </si>
  <si>
    <t>OFF-PA-10003971</t>
  </si>
  <si>
    <t>Xerox 1965</t>
  </si>
  <si>
    <t>CA-2017-115154</t>
  </si>
  <si>
    <t>RS-19420</t>
  </si>
  <si>
    <t>Ricardo Sperren</t>
  </si>
  <si>
    <t>FUR-TA-10001950</t>
  </si>
  <si>
    <t>Balt Solid Wood Round Tables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</si>
  <si>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</si>
  <si>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</si>
  <si>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</si>
  <si>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</si>
  <si>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</si>
  <si>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</si>
  <si>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</si>
  <si>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</si>
  <si>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</si>
  <si>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</si>
  <si>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</si>
  <si>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</si>
  <si>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</si>
  <si>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</si>
  <si>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</si>
  <si>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</si>
  <si>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</si>
  <si>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</si>
  <si>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</si>
  <si>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</si>
  <si>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</si>
  <si>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</si>
  <si>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</si>
  <si>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</si>
  <si>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CA-2014-140886</t>
  </si>
  <si>
    <t>KW-16570</t>
  </si>
  <si>
    <t>Kelly Williams</t>
  </si>
  <si>
    <t>Clarksville</t>
  </si>
  <si>
    <t>CA-2015-111514</t>
  </si>
  <si>
    <t>SC-20260</t>
  </si>
  <si>
    <t>Scott Cohen</t>
  </si>
  <si>
    <t>FUR-BO-10002545</t>
  </si>
  <si>
    <t>Atlantic Metals Mobile 3-Shelf Bookcases, Custom Colors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</si>
  <si>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</si>
  <si>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</si>
  <si>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</si>
  <si>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</si>
  <si>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</si>
  <si>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US-2015-127040</t>
  </si>
  <si>
    <t>SG-20605</t>
  </si>
  <si>
    <t>Speros Goranitis</t>
  </si>
  <si>
    <t>OFF-PA-10004255</t>
  </si>
  <si>
    <t>Xerox 219</t>
  </si>
  <si>
    <t>CA-2017-144589</t>
  </si>
  <si>
    <t>TM-21010</t>
  </si>
  <si>
    <t>Tamara Manning</t>
  </si>
  <si>
    <t>OFF-AR-10003631</t>
  </si>
  <si>
    <t>Staples in misc. colors</t>
  </si>
  <si>
    <t>CA-2015-142041</t>
  </si>
  <si>
    <t>EM-13810</t>
  </si>
  <si>
    <t>Eleni McCrary</t>
  </si>
  <si>
    <t>OFF-BI-10004187</t>
  </si>
  <si>
    <t>3-ring staple pack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</si>
  <si>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</si>
  <si>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</si>
  <si>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</si>
  <si>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</si>
  <si>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</si>
  <si>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</si>
  <si>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CA-2016-155551</t>
  </si>
  <si>
    <t>CR-12580</t>
  </si>
  <si>
    <t>Clay Rozendal</t>
  </si>
  <si>
    <t>Elmhurst</t>
  </si>
  <si>
    <t>CA-2014-148586</t>
  </si>
  <si>
    <t>AZ-10750</t>
  </si>
  <si>
    <t>Annie Zypern</t>
  </si>
  <si>
    <t>FUR-CH-10002439</t>
  </si>
  <si>
    <t>Iceberg Nesting Folding Chair, 19w x 6d x 43h</t>
  </si>
  <si>
    <t>CA-2014-164210</t>
  </si>
  <si>
    <t>PW-19240</t>
  </si>
  <si>
    <t>Pierre Wener</t>
  </si>
  <si>
    <t>FUR-TA-10000849</t>
  </si>
  <si>
    <t>Bevis Rectangular Conference Tables</t>
  </si>
  <si>
    <t>CA-2015-142419</t>
  </si>
  <si>
    <t>SC-20380</t>
  </si>
  <si>
    <t>Shahid Collister</t>
  </si>
  <si>
    <t>OFF-PA-10001763</t>
  </si>
  <si>
    <t>Xerox 1896</t>
  </si>
  <si>
    <t>US-2016-135923</t>
  </si>
  <si>
    <t>CM-11935</t>
  </si>
  <si>
    <t>Carlos Meador</t>
  </si>
  <si>
    <t>FUR-FU-10002107</t>
  </si>
  <si>
    <t>Eldon Pizzaz Desk Accessories</t>
  </si>
  <si>
    <t>CA-2017-102750</t>
  </si>
  <si>
    <t>GM-14695</t>
  </si>
  <si>
    <t>Greg Maxwell</t>
  </si>
  <si>
    <t>FUR-TA-10000198</t>
  </si>
  <si>
    <t>Chromcraft Bull-Nose Wood Oval Conference Tables &amp; Bases</t>
  </si>
  <si>
    <t>CA-2015-141040</t>
  </si>
  <si>
    <t>TB-21250</t>
  </si>
  <si>
    <t>Tim Brockman</t>
  </si>
  <si>
    <t>TEC-PH-10001835</t>
  </si>
  <si>
    <t>Jawbone JAMBOX Wireless Bluetooth Speaker</t>
  </si>
  <si>
    <t>CA-2014-144624</t>
  </si>
  <si>
    <t>JM-15865</t>
  </si>
  <si>
    <t>John Murray</t>
  </si>
  <si>
    <t>Jamestown</t>
  </si>
  <si>
    <t>TEC-PH-10002885</t>
  </si>
  <si>
    <t>Apple iPhone 5</t>
  </si>
  <si>
    <t>CA-2014-136644</t>
  </si>
  <si>
    <t>SC-20575</t>
  </si>
  <si>
    <t>Sonia Cooley</t>
  </si>
  <si>
    <t>Mishawaka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</si>
  <si>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</si>
  <si>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</si>
  <si>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</si>
  <si>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</si>
  <si>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</si>
  <si>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</si>
  <si>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</si>
  <si>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</si>
  <si>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CA-2017-155089</t>
  </si>
  <si>
    <t>DB-12910</t>
  </si>
  <si>
    <t>Daniel Byrd</t>
  </si>
  <si>
    <t>CA-2015-124541</t>
  </si>
  <si>
    <t>TT-21220</t>
  </si>
  <si>
    <t>Thomas Thornton</t>
  </si>
  <si>
    <t>CA-2015-143238</t>
  </si>
  <si>
    <t>LO-17170</t>
  </si>
  <si>
    <t>Lori Olson</t>
  </si>
  <si>
    <t>La Quinta</t>
  </si>
  <si>
    <t>CA-2016-144792</t>
  </si>
  <si>
    <t>KD-16615</t>
  </si>
  <si>
    <t>Ken Dana</t>
  </si>
  <si>
    <t>FUR-FU-10002759</t>
  </si>
  <si>
    <t>12-1/2 Diameter Round Wall Clock</t>
  </si>
  <si>
    <t>CA-2014-164385</t>
  </si>
  <si>
    <t>NB-18580</t>
  </si>
  <si>
    <t>Nicole Brennan</t>
  </si>
  <si>
    <t>CA-2017-109589</t>
  </si>
  <si>
    <t>BD-11635</t>
  </si>
  <si>
    <t>Brian Derr</t>
  </si>
  <si>
    <t>TEC-AC-10003116</t>
  </si>
  <si>
    <t>Memorex Froggy Flash Drive 8 GB</t>
  </si>
  <si>
    <t>CA-2016-155845</t>
  </si>
  <si>
    <t>CM-12235</t>
  </si>
  <si>
    <t>Chris McAfee</t>
  </si>
  <si>
    <t>Carrollton</t>
  </si>
  <si>
    <t>TEC-AC-10004145</t>
  </si>
  <si>
    <t>Logitech diNovo Edge Keyboard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</si>
  <si>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</si>
  <si>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</si>
  <si>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</si>
  <si>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</si>
  <si>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</si>
  <si>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</si>
  <si>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</si>
  <si>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</si>
  <si>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CA-2016-137204</t>
  </si>
  <si>
    <t>BO-11350</t>
  </si>
  <si>
    <t>Bill Overfelt</t>
  </si>
  <si>
    <t>FUR-CH-10002304</t>
  </si>
  <si>
    <t>Global Stack Chair without Arms, Black</t>
  </si>
  <si>
    <t>CA-2014-147298</t>
  </si>
  <si>
    <t>AG-10300</t>
  </si>
  <si>
    <t>Aleksandra Gannaway</t>
  </si>
  <si>
    <t>CA-2014-164861</t>
  </si>
  <si>
    <t>MC-17635</t>
  </si>
  <si>
    <t>Matthew Clasen</t>
  </si>
  <si>
    <t>OFF-PA-10001972</t>
  </si>
  <si>
    <t>Xerox 214</t>
  </si>
  <si>
    <t>CA-2017-127180</t>
  </si>
  <si>
    <t>TA-21385</t>
  </si>
  <si>
    <t>Tom Ashbrook</t>
  </si>
  <si>
    <t>TEC-CO-10004722</t>
  </si>
  <si>
    <t>Canon imageCLASS 2200 Advanced Copier</t>
  </si>
  <si>
    <t>US-2017-110604</t>
  </si>
  <si>
    <t>JF-15295</t>
  </si>
  <si>
    <t>Jason Fortune-</t>
  </si>
  <si>
    <t>FUR-FU-10000076</t>
  </si>
  <si>
    <t>24-Hour Round Wall Clock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</si>
  <si>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</si>
  <si>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</si>
  <si>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</si>
  <si>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</si>
  <si>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</si>
  <si>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</si>
  <si>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</si>
  <si>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</si>
  <si>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CA-2017-159604</t>
  </si>
  <si>
    <t>CL-12700</t>
  </si>
  <si>
    <t>Craig Leslie</t>
  </si>
  <si>
    <t>OFF-BI-10003460</t>
  </si>
  <si>
    <t>Acco 3-Hole Punch</t>
  </si>
  <si>
    <t>CA-2016-111794</t>
  </si>
  <si>
    <t>HG-15025</t>
  </si>
  <si>
    <t>Hunter Glantz</t>
  </si>
  <si>
    <t>Amarillo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</si>
  <si>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</si>
  <si>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</si>
  <si>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</si>
  <si>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</si>
  <si>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</si>
  <si>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</si>
  <si>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</si>
  <si>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</si>
  <si>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</si>
  <si>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</si>
  <si>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</si>
  <si>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OFF-PA-10000357</t>
  </si>
  <si>
    <t>Xerox 1888</t>
  </si>
  <si>
    <t>US-2014-160780</t>
  </si>
  <si>
    <t>SV-20785</t>
  </si>
  <si>
    <t>Stewart Visinsky</t>
  </si>
  <si>
    <t>OFF-BI-10001116</t>
  </si>
  <si>
    <t>Wilson Jones 1" Hanging DublLock Ring Binders</t>
  </si>
  <si>
    <t>CA-2016-161662</t>
  </si>
  <si>
    <t>BE-11410</t>
  </si>
  <si>
    <t>Bobby Elias</t>
  </si>
  <si>
    <t>OFF-PA-10003465</t>
  </si>
  <si>
    <t>Xerox 1912</t>
  </si>
  <si>
    <t>CA-2017-128475</t>
  </si>
  <si>
    <t>SC-20680</t>
  </si>
  <si>
    <t>Steve Carroll</t>
  </si>
  <si>
    <t>CA-2014-153479</t>
  </si>
  <si>
    <t>DF-13135</t>
  </si>
  <si>
    <t>David Flashing</t>
  </si>
  <si>
    <t>Vallejo</t>
  </si>
  <si>
    <t>OFF-LA-10004689</t>
  </si>
  <si>
    <t>Avery 512</t>
  </si>
  <si>
    <t>CA-2017-104801</t>
  </si>
  <si>
    <t>FH-14350</t>
  </si>
  <si>
    <t>Fred Harton</t>
  </si>
  <si>
    <t>CA-2014-149244</t>
  </si>
  <si>
    <t>MS-17530</t>
  </si>
  <si>
    <t>MaryBeth Skach</t>
  </si>
  <si>
    <t>FUR-FU-10004671</t>
  </si>
  <si>
    <t>Executive Impressions 12" Wall Clock</t>
  </si>
  <si>
    <t>CA-2015-110247</t>
  </si>
  <si>
    <t>RH-19555</t>
  </si>
  <si>
    <t>Ritsa Hightower</t>
  </si>
  <si>
    <t>Tallahassee</t>
  </si>
  <si>
    <t>OFF-BI-10001553</t>
  </si>
  <si>
    <t>SpineVue Locking Slant-D Ring Binders by Cardinal</t>
  </si>
  <si>
    <t>CA-2015-155306</t>
  </si>
  <si>
    <t>GA-14515</t>
  </si>
  <si>
    <t>George Ashbrook</t>
  </si>
  <si>
    <t>OFF-AR-10003251</t>
  </si>
  <si>
    <t>Prang Drawing Pencil Set</t>
  </si>
  <si>
    <t>CA-2016-146171</t>
  </si>
  <si>
    <t>JP-16135</t>
  </si>
  <si>
    <t>Julie Prescott</t>
  </si>
  <si>
    <t>FUR-FU-10004270</t>
  </si>
  <si>
    <t>Executive Impressions 13" Clairmont Wall Clock</t>
  </si>
  <si>
    <t>CA-2014-129574</t>
  </si>
  <si>
    <t>Dp-13240</t>
  </si>
  <si>
    <t>Dean percer</t>
  </si>
  <si>
    <t>OFF-PA-10002893</t>
  </si>
  <si>
    <t>Wirebound Service Call Books, 5 1/2" x 4"</t>
  </si>
  <si>
    <t>US-2015-122140</t>
  </si>
  <si>
    <t>MO-17950</t>
  </si>
  <si>
    <t>Michael Oakman</t>
  </si>
  <si>
    <t>OFF-AP-10001242</t>
  </si>
  <si>
    <t>APC 7 Outlet Network SurgeArrest Surge Protector</t>
  </si>
  <si>
    <t>CA-2017-143329</t>
  </si>
  <si>
    <t>DL-13330</t>
  </si>
  <si>
    <t>Denise Leinenbach</t>
  </si>
  <si>
    <t>Las Cruces</t>
  </si>
  <si>
    <t>CA-2015-148635</t>
  </si>
  <si>
    <t>MH-18025</t>
  </si>
  <si>
    <t>Michelle Huthwaite</t>
  </si>
  <si>
    <t>OFF-FA-10004395</t>
  </si>
  <si>
    <t>Plymouth Boxed Rubber Bands by Plymouth</t>
  </si>
  <si>
    <t>CA-2015-104626</t>
  </si>
  <si>
    <t>DR-12940</t>
  </si>
  <si>
    <t>Daniel Raglin</t>
  </si>
  <si>
    <t>CA-2016-160500</t>
  </si>
  <si>
    <t>DM-13015</t>
  </si>
  <si>
    <t>Darrin Martin</t>
  </si>
  <si>
    <t>Encinitas</t>
  </si>
  <si>
    <t>OFF-BI-10003784</t>
  </si>
  <si>
    <t>Computer Printout Index Tabs</t>
  </si>
  <si>
    <t>CA-2017-134649</t>
  </si>
  <si>
    <t>CA-11965</t>
  </si>
  <si>
    <t>Carol Adams</t>
  </si>
  <si>
    <t>Hoover</t>
  </si>
  <si>
    <t>CA-2017-135650</t>
  </si>
  <si>
    <t>AC-10660</t>
  </si>
  <si>
    <t>Anna Chung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</si>
  <si>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</si>
  <si>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</si>
  <si>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</si>
  <si>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</si>
  <si>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</si>
  <si>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CA-2017-107342</t>
  </si>
  <si>
    <t>VF-21715</t>
  </si>
  <si>
    <t>Vicky Freymann</t>
  </si>
  <si>
    <t>CA-2016-154690</t>
  </si>
  <si>
    <t>CC-12370</t>
  </si>
  <si>
    <t>Christopher Conant</t>
  </si>
  <si>
    <t>CA-2014-148040</t>
  </si>
  <si>
    <t>BF-11275</t>
  </si>
  <si>
    <t>Beth Fritzler</t>
  </si>
  <si>
    <t>OFF-PA-10002581</t>
  </si>
  <si>
    <t>Xerox 1951</t>
  </si>
  <si>
    <t>CA-2014-142727</t>
  </si>
  <si>
    <t>HG-14845</t>
  </si>
  <si>
    <t>Harry Greene</t>
  </si>
  <si>
    <t>Lake Charles</t>
  </si>
  <si>
    <t>CA-2017-128629</t>
  </si>
  <si>
    <t>BP-11155</t>
  </si>
  <si>
    <t>Becky Pak</t>
  </si>
  <si>
    <t>FUR-FU-10000771</t>
  </si>
  <si>
    <t>Eldon 200 Class Desk Accessories, Smoke</t>
  </si>
  <si>
    <t>CA-2017-134915</t>
  </si>
  <si>
    <t>EM-14140</t>
  </si>
  <si>
    <t>Eugene Moren</t>
  </si>
  <si>
    <t>Glendale</t>
  </si>
  <si>
    <t>CA-2017-123638</t>
  </si>
  <si>
    <t>MA-17995</t>
  </si>
  <si>
    <t>Michelle Arnett</t>
  </si>
  <si>
    <t>CA-2017-137428</t>
  </si>
  <si>
    <t>AY-10555</t>
  </si>
  <si>
    <t>Andy Yotov</t>
  </si>
  <si>
    <t>CA-2015-139850</t>
  </si>
  <si>
    <t>GB-14575</t>
  </si>
  <si>
    <t>Giulietta Baptist</t>
  </si>
  <si>
    <t>OFF-PA-10003848</t>
  </si>
  <si>
    <t>Xerox 1997</t>
  </si>
  <si>
    <t>CA-2016-139269</t>
  </si>
  <si>
    <t>JB-16045</t>
  </si>
  <si>
    <t>Julia Barnett</t>
  </si>
  <si>
    <t>FUR-FU-10000755</t>
  </si>
  <si>
    <t>Eldon Expressions Mahogany Wood Desk Collection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</si>
  <si>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</si>
  <si>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</si>
  <si>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</si>
  <si>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</si>
  <si>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</si>
  <si>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CA-2017-134845</t>
  </si>
  <si>
    <t>SR-20425</t>
  </si>
  <si>
    <t>Sharelle Roach</t>
  </si>
  <si>
    <t>CA-2017-124674</t>
  </si>
  <si>
    <t>JB-16000</t>
  </si>
  <si>
    <t>Joy Bell-</t>
  </si>
  <si>
    <t>CA-2015-168480</t>
  </si>
  <si>
    <t>DM-12955</t>
  </si>
  <si>
    <t>Dario Medina</t>
  </si>
  <si>
    <t>Lincoln Park</t>
  </si>
  <si>
    <t>FUR-BO-10000468</t>
  </si>
  <si>
    <t>O'Sullivan 2-Shelf Heavy-Duty Bookcases</t>
  </si>
  <si>
    <t>CA-2017-121419</t>
  </si>
  <si>
    <t>TC-21475</t>
  </si>
  <si>
    <t>Tony Chapman</t>
  </si>
  <si>
    <t>CA-2016-128517</t>
  </si>
  <si>
    <t>SW-20350</t>
  </si>
  <si>
    <t>Sean Wendt</t>
  </si>
  <si>
    <t>TEC-PH-10002555</t>
  </si>
  <si>
    <t>Nortel Meridian M5316 Digital phone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</si>
  <si>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</si>
  <si>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</si>
  <si>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</si>
  <si>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</si>
  <si>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</si>
  <si>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</si>
  <si>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</si>
  <si>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</si>
  <si>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OFF-ST-10000615</t>
  </si>
  <si>
    <t>SimpliFile Personal File, Black Granite, 15w x 6-15/16d x 11-1/4h</t>
  </si>
  <si>
    <t>CA-2017-101182</t>
  </si>
  <si>
    <t>KB-16405</t>
  </si>
  <si>
    <t>Katrina Bavinger</t>
  </si>
  <si>
    <t>Apple Valley</t>
  </si>
  <si>
    <t>CA-2017-119578</t>
  </si>
  <si>
    <t>JG-15310</t>
  </si>
  <si>
    <t>Jason Gross</t>
  </si>
  <si>
    <t>OFF-SU-10003505</t>
  </si>
  <si>
    <t>Premier Electric Letter Opener</t>
  </si>
  <si>
    <t>US-2017-140074</t>
  </si>
  <si>
    <t>EC-14050</t>
  </si>
  <si>
    <t>Erin Creighton</t>
  </si>
  <si>
    <t>OFF-PA-10002741</t>
  </si>
  <si>
    <t>Xerox 1980</t>
  </si>
  <si>
    <t>CA-2017-149895</t>
  </si>
  <si>
    <t>EB-14110</t>
  </si>
  <si>
    <t>Eugene Barchas</t>
  </si>
  <si>
    <t>TEC-PH-10002200</t>
  </si>
  <si>
    <t>Aastra 6757i CT Wireless VoIP phone</t>
  </si>
  <si>
    <t>CA-2014-107916</t>
  </si>
  <si>
    <t>JP-15460</t>
  </si>
  <si>
    <t>Jennifer Patt</t>
  </si>
  <si>
    <t>FUR-FU-10004586</t>
  </si>
  <si>
    <t>G.E. Longer-Life Indoor Recessed Floodlight Bulbs</t>
  </si>
  <si>
    <t>CA-2017-131828</t>
  </si>
  <si>
    <t>CS-11845</t>
  </si>
  <si>
    <t>Cari Sayre</t>
  </si>
  <si>
    <t>FUR-CH-10004495</t>
  </si>
  <si>
    <t>Global Leather and Oak Executive Chair, Black</t>
  </si>
  <si>
    <t>CA-2014-128986</t>
  </si>
  <si>
    <t>GH-14410</t>
  </si>
  <si>
    <t>Gary Hansen</t>
  </si>
  <si>
    <t>OFF-PA-10001289</t>
  </si>
  <si>
    <t>White Computer Printout Paper by Universal</t>
  </si>
  <si>
    <t>US-2014-150924</t>
  </si>
  <si>
    <t>PT-19090</t>
  </si>
  <si>
    <t>Pete Takahito</t>
  </si>
  <si>
    <t>OFF-BI-10004040</t>
  </si>
  <si>
    <t>Wilson Jones Impact Binders</t>
  </si>
  <si>
    <t>CA-2014-165428</t>
  </si>
  <si>
    <t>JL-15130</t>
  </si>
  <si>
    <t>Jack Lebron</t>
  </si>
  <si>
    <t>CA-2017-164000</t>
  </si>
  <si>
    <t>AH-10030</t>
  </si>
  <si>
    <t>Aaron Hawkins</t>
  </si>
  <si>
    <t>OFF-AR-10003183</t>
  </si>
  <si>
    <t>Avery Fluorescent Highlighter Four-Color Set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</si>
  <si>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</si>
  <si>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</si>
  <si>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</si>
  <si>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</si>
  <si>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</si>
  <si>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</si>
  <si>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</si>
  <si>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</si>
  <si>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CA-2017-113355</t>
  </si>
  <si>
    <t>SJ-20215</t>
  </si>
  <si>
    <t>Sarah Jordon</t>
  </si>
  <si>
    <t>TEC-PH-10004912</t>
  </si>
  <si>
    <t>Cisco SPA112 2 Port Phone Adapter</t>
  </si>
  <si>
    <t>CA-2017-119389</t>
  </si>
  <si>
    <t>BG-11740</t>
  </si>
  <si>
    <t>Bruce Geld</t>
  </si>
  <si>
    <t>FUR-FU-10001473</t>
  </si>
  <si>
    <t>Eldon Executive Woodline II Desk Accessories, Mahogany</t>
  </si>
  <si>
    <t>US-2016-162103</t>
  </si>
  <si>
    <t>LB-16795</t>
  </si>
  <si>
    <t>Laurel Beltran</t>
  </si>
  <si>
    <t>Highland Park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</si>
  <si>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</si>
  <si>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</si>
  <si>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</si>
  <si>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</si>
  <si>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</si>
  <si>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</si>
  <si>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</si>
  <si>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CA-2014-143840</t>
  </si>
  <si>
    <t>EH-14185</t>
  </si>
  <si>
    <t>Evan Henry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</si>
  <si>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</si>
  <si>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</si>
  <si>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</si>
  <si>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</si>
  <si>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</si>
  <si>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US-2017-109253</t>
  </si>
  <si>
    <t>PR-18880</t>
  </si>
  <si>
    <t>Patrick Ryan</t>
  </si>
  <si>
    <t>CA-2014-115161</t>
  </si>
  <si>
    <t>LC-17050</t>
  </si>
  <si>
    <t>Liz Carlisle</t>
  </si>
  <si>
    <t>FUR-BO-10003966</t>
  </si>
  <si>
    <t>Sauder Facets Collection Library, Sky Alder Finish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</si>
  <si>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</si>
  <si>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</si>
  <si>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</si>
  <si>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</si>
  <si>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</si>
  <si>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</si>
  <si>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CA-2014-102274</t>
  </si>
  <si>
    <t>DH-13075</t>
  </si>
  <si>
    <t>Dave Hallsten</t>
  </si>
  <si>
    <t>CA-2016-116344</t>
  </si>
  <si>
    <t>JO-15145</t>
  </si>
  <si>
    <t>Jack O'Briant</t>
  </si>
  <si>
    <t>CA-2016-158869</t>
  </si>
  <si>
    <t>AH-10690</t>
  </si>
  <si>
    <t>Anna Häberlin</t>
  </si>
  <si>
    <t>OFF-PA-10000474</t>
  </si>
  <si>
    <t>CA-2016-165470</t>
  </si>
  <si>
    <t>HJ-14875</t>
  </si>
  <si>
    <t>Heather Jas</t>
  </si>
  <si>
    <t>OFF-PA-10004675</t>
  </si>
  <si>
    <t>Telephone Message Books with Fax/Mobile Section, 5 1/2" x 3 3/16"</t>
  </si>
  <si>
    <t>CA-2015-100888</t>
  </si>
  <si>
    <t>MH-17455</t>
  </si>
  <si>
    <t>Mark Hamilton</t>
  </si>
  <si>
    <t>CA-2017-125115</t>
  </si>
  <si>
    <t>RD-19930</t>
  </si>
  <si>
    <t>Russell D'Ascenzo</t>
  </si>
  <si>
    <t>OFF-PA-10004101</t>
  </si>
  <si>
    <t>Xerox 1894</t>
  </si>
  <si>
    <t>CA-2014-166863</t>
  </si>
  <si>
    <t>SC-20020</t>
  </si>
  <si>
    <t>Sam Craven</t>
  </si>
  <si>
    <t>Plano</t>
  </si>
  <si>
    <t>TEC-PH-10000369</t>
  </si>
  <si>
    <t>HTC One Mini</t>
  </si>
  <si>
    <t>CA-2017-148922</t>
  </si>
  <si>
    <t>SU-20665</t>
  </si>
  <si>
    <t>Stephanie Ulpright</t>
  </si>
  <si>
    <t>TEC-AC-10001838</t>
  </si>
  <si>
    <t>Razer Tiamat Over Ear 7.1 Surround Sound PC Gaming Headset</t>
  </si>
  <si>
    <t>US-2017-126081</t>
  </si>
  <si>
    <t>FC-14335</t>
  </si>
  <si>
    <t>Fred Chung</t>
  </si>
  <si>
    <t>Mesquite</t>
  </si>
  <si>
    <t>CA-2014-159835</t>
  </si>
  <si>
    <t>RB-19330</t>
  </si>
  <si>
    <t>Randy Bradley</t>
  </si>
  <si>
    <t>OFF-PA-10002137</t>
  </si>
  <si>
    <t>Southworth 100% Résumé Paper, 24lb.</t>
  </si>
  <si>
    <t>US-2016-131674</t>
  </si>
  <si>
    <t>NC-18535</t>
  </si>
  <si>
    <t>Nick Crebassa</t>
  </si>
  <si>
    <t>TEC-AC-10004864</t>
  </si>
  <si>
    <t>Memorex Micro Travel Drive 32 GB</t>
  </si>
  <si>
    <t>CA-2017-132178</t>
  </si>
  <si>
    <t>DB-12970</t>
  </si>
  <si>
    <t>Darren Budd</t>
  </si>
  <si>
    <t>OFF-ST-10000464</t>
  </si>
  <si>
    <t>Multi-Use Personal File Cart and Caster Set, Three Stacking Bins</t>
  </si>
  <si>
    <t>CA-2016-126543</t>
  </si>
  <si>
    <t>MF-17665</t>
  </si>
  <si>
    <t>Maureen Fritzler</t>
  </si>
  <si>
    <t>FUR-FU-10002445</t>
  </si>
  <si>
    <t>DAX Two-Tone Rosewood/Black Document Frame, Desktop, 5 x 7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</si>
  <si>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</si>
  <si>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</si>
  <si>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</si>
  <si>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</si>
  <si>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</si>
  <si>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</si>
  <si>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</si>
  <si>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</si>
  <si>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TEC-PH-10000673</t>
  </si>
  <si>
    <t>Plantronics Voyager Pro HD - Bluetooth Headset</t>
  </si>
  <si>
    <t>US-2014-117163</t>
  </si>
  <si>
    <t>EJ-13720</t>
  </si>
  <si>
    <t>Ed Jacobs</t>
  </si>
  <si>
    <t>OFF-ST-10003692</t>
  </si>
  <si>
    <t>Recycled Steel Personal File for Hanging File Folders</t>
  </si>
  <si>
    <t>CA-2016-156503</t>
  </si>
  <si>
    <t>NC-18415</t>
  </si>
  <si>
    <t>Nathan Cano</t>
  </si>
  <si>
    <t>FUR-CH-10003606</t>
  </si>
  <si>
    <t>SAFCO Folding Chair Trolley</t>
  </si>
  <si>
    <t>US-2015-111927</t>
  </si>
  <si>
    <t>LS-17230</t>
  </si>
  <si>
    <t>Lycoris Saunders</t>
  </si>
  <si>
    <t>FUR-FU-10004017</t>
  </si>
  <si>
    <t>Executive Impressions 13" Chairman Wall Clock</t>
  </si>
  <si>
    <t>US-2014-109162</t>
  </si>
  <si>
    <t>KE-16420</t>
  </si>
  <si>
    <t>Katrina Edelman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</si>
  <si>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</si>
  <si>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</si>
  <si>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</si>
  <si>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</si>
  <si>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</si>
  <si>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CA-2015-129896</t>
  </si>
  <si>
    <t>PF-19120</t>
  </si>
  <si>
    <t>Peter Fuller</t>
  </si>
  <si>
    <t>OFF-PA-10002245</t>
  </si>
  <si>
    <t>Xerox 1895</t>
  </si>
  <si>
    <t>CA-2015-167010</t>
  </si>
  <si>
    <t>VT-21700</t>
  </si>
  <si>
    <t>Valerie Takahito</t>
  </si>
  <si>
    <t>OFF-AP-10004036</t>
  </si>
  <si>
    <t>Bionaire 99.97% HEPA Air Cleaner</t>
  </si>
  <si>
    <t>US-2016-142685</t>
  </si>
  <si>
    <t>MG-17695</t>
  </si>
  <si>
    <t>Maureen Gnade</t>
  </si>
  <si>
    <t>OFF-SU-10000157</t>
  </si>
  <si>
    <t>Compact Automatic Electric Letter Opener</t>
  </si>
  <si>
    <t>CA-2014-135090</t>
  </si>
  <si>
    <t>SP-20920</t>
  </si>
  <si>
    <t>Susan Pistek</t>
  </si>
  <si>
    <t>US-2016-159415</t>
  </si>
  <si>
    <t>CS-12175</t>
  </si>
  <si>
    <t>Charles Sheldon</t>
  </si>
  <si>
    <t>FUR-FU-10003798</t>
  </si>
  <si>
    <t>Ultra Door Kickplate, 8"H x 34"W</t>
  </si>
  <si>
    <t>CA-2015-105627</t>
  </si>
  <si>
    <t>DK-12895</t>
  </si>
  <si>
    <t>Dana Kaydos</t>
  </si>
  <si>
    <t>FUR-BO-10002916</t>
  </si>
  <si>
    <t>Rush Hierlooms Collection 1" Thick Stackable Bookcases</t>
  </si>
  <si>
    <t>US-2015-168732</t>
  </si>
  <si>
    <t>KM-16660</t>
  </si>
  <si>
    <t>Khloe Miller</t>
  </si>
  <si>
    <t>OFF-AR-10003087</t>
  </si>
  <si>
    <t>CA-2014-154963</t>
  </si>
  <si>
    <t>AA-10645</t>
  </si>
  <si>
    <t>Anna Andreadi</t>
  </si>
  <si>
    <t>FUR-CH-10004698</t>
  </si>
  <si>
    <t>Padded Folding Chairs, Black, 4/Carton</t>
  </si>
  <si>
    <t>US-2016-148334</t>
  </si>
  <si>
    <t>DD-13570</t>
  </si>
  <si>
    <t>Dorothy Dickinson</t>
  </si>
  <si>
    <t>OFF-BI-10003676</t>
  </si>
  <si>
    <t>GBC Standard Recycled Report Covers, Clear Plastic Sheets</t>
  </si>
  <si>
    <t>CA-2017-115546</t>
  </si>
  <si>
    <t>AH-10465</t>
  </si>
  <si>
    <t>Amy Hunt</t>
  </si>
  <si>
    <t>TEC-PH-10002834</t>
  </si>
  <si>
    <t>Google Nexus 5</t>
  </si>
  <si>
    <t>US-2017-106131</t>
  </si>
  <si>
    <t>TP-21565</t>
  </si>
  <si>
    <t>Tracy Poddar</t>
  </si>
  <si>
    <t>CA-2015-154340</t>
  </si>
  <si>
    <t>EK-13795</t>
  </si>
  <si>
    <t>Eileen Kiefer</t>
  </si>
  <si>
    <t>OFF-AR-10003582</t>
  </si>
  <si>
    <t>Boston Electric Pencil Sharpener, Model 1818, Charcoal Black</t>
  </si>
  <si>
    <t>US-2017-136868</t>
  </si>
  <si>
    <t>CR-12820</t>
  </si>
  <si>
    <t>Cyra Reiten</t>
  </si>
  <si>
    <t>TEC-AC-10001539</t>
  </si>
  <si>
    <t>Logitech G430 Surround Sound Gaming Headset with Dolby 7.1 Technology</t>
  </si>
  <si>
    <t>CA-2017-112536</t>
  </si>
  <si>
    <t>SG-20890</t>
  </si>
  <si>
    <t>Susan Gilcrest</t>
  </si>
  <si>
    <t>Mcallen</t>
  </si>
  <si>
    <t>CA-2017-109715</t>
  </si>
  <si>
    <t>AH-10585</t>
  </si>
  <si>
    <t>Angele Hood</t>
  </si>
  <si>
    <t>OFF-PA-10004965</t>
  </si>
  <si>
    <t>Xerox 1921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</si>
  <si>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</si>
  <si>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</si>
  <si>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</si>
  <si>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</si>
  <si>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</si>
  <si>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</si>
  <si>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CA-2014-168130</t>
  </si>
  <si>
    <t>BS-11365</t>
  </si>
  <si>
    <t>Bill Shonely</t>
  </si>
  <si>
    <t>CA-2015-166975</t>
  </si>
  <si>
    <t>SH-20635</t>
  </si>
  <si>
    <t>Stefanie Holloman</t>
  </si>
  <si>
    <t>FUR-FU-10003930</t>
  </si>
  <si>
    <t>Howard Miller 12-3/4 Diameter Accuwave DS  Wall Clock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</si>
  <si>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</si>
  <si>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</si>
  <si>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</si>
  <si>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</si>
  <si>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</si>
  <si>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</si>
  <si>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CA-2017-107748</t>
  </si>
  <si>
    <t>AG-10330</t>
  </si>
  <si>
    <t>Alex Grayson</t>
  </si>
  <si>
    <t>TEC-PH-10003215</t>
  </si>
  <si>
    <t>Jackery Bar Premium Fast-charging Portable Charger</t>
  </si>
  <si>
    <t>CA-2014-103401</t>
  </si>
  <si>
    <t>GR-14560</t>
  </si>
  <si>
    <t>Georgia Rosenberg</t>
  </si>
  <si>
    <t>OFF-PA-10003309</t>
  </si>
  <si>
    <t>Xerox 211</t>
  </si>
  <si>
    <t>CA-2017-167003</t>
  </si>
  <si>
    <t>VS-21820</t>
  </si>
  <si>
    <t>Vivek Sundaresam</t>
  </si>
  <si>
    <t>FUR-TA-10001520</t>
  </si>
  <si>
    <t>Lesro Sheffield Collection Coffee Table, End Table, Center Table, Corner Table</t>
  </si>
  <si>
    <t>CA-2017-113474</t>
  </si>
  <si>
    <t>TM-21490</t>
  </si>
  <si>
    <t>Tony Molinari</t>
  </si>
  <si>
    <t>Oklahoma City</t>
  </si>
  <si>
    <t>OFF-EN-10004206</t>
  </si>
  <si>
    <t>Multimedia Mailers</t>
  </si>
  <si>
    <t>US-2016-100405</t>
  </si>
  <si>
    <t>TS-21430</t>
  </si>
  <si>
    <t>Tom Stivers</t>
  </si>
  <si>
    <t>OFF-AR-10000390</t>
  </si>
  <si>
    <t>Newell Chalk Holder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</si>
  <si>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</si>
  <si>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</si>
  <si>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</si>
  <si>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</si>
  <si>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</si>
  <si>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CA-2014-106229</t>
  </si>
  <si>
    <t>NR-18550</t>
  </si>
  <si>
    <t>Nick Radford</t>
  </si>
  <si>
    <t>FUR-TA-10002041</t>
  </si>
  <si>
    <t>Bevis Round Conference Table Top, X-Base</t>
  </si>
  <si>
    <t>CA-2017-158883</t>
  </si>
  <si>
    <t>CS-11860</t>
  </si>
  <si>
    <t>Cari Schnelling</t>
  </si>
  <si>
    <t>OFF-PA-10004733</t>
  </si>
  <si>
    <t>Things To Do Today Spiral Book</t>
  </si>
  <si>
    <t>CA-2015-144722</t>
  </si>
  <si>
    <t>MF-18250</t>
  </si>
  <si>
    <t>Monica Federle</t>
  </si>
  <si>
    <t>FUR-FU-10001215</t>
  </si>
  <si>
    <t>Howard Miller 11-1/2" Diameter Brentwood Wall Clock</t>
  </si>
  <si>
    <t>CA-2017-117436</t>
  </si>
  <si>
    <t>LW-17125</t>
  </si>
  <si>
    <t>Liz Willingham</t>
  </si>
  <si>
    <t>CA-2017-126438</t>
  </si>
  <si>
    <t>AR-10345</t>
  </si>
  <si>
    <t>Alex Russell</t>
  </si>
  <si>
    <t>OFF-AR-10003338</t>
  </si>
  <si>
    <t>Eberhard Faber 3 1/2" Golf Pencils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</si>
  <si>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</si>
  <si>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</si>
  <si>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</si>
  <si>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</si>
  <si>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</si>
  <si>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</si>
  <si>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CA-2014-156587</t>
  </si>
  <si>
    <t>AB-10015</t>
  </si>
  <si>
    <t>Aaron Bergman</t>
  </si>
  <si>
    <t>FUR-CH-10004477</t>
  </si>
  <si>
    <t>Global Push Button Manager's Chair, Indigo</t>
  </si>
  <si>
    <t>CA-2015-102876</t>
  </si>
  <si>
    <t>LR-17035</t>
  </si>
  <si>
    <t>Lisa Ryan</t>
  </si>
  <si>
    <t>OFF-BI-10004781</t>
  </si>
  <si>
    <t>GBC Wire Binding Strips</t>
  </si>
  <si>
    <t>CA-2014-127558</t>
  </si>
  <si>
    <t>SS-20410</t>
  </si>
  <si>
    <t>Shahid Shariari</t>
  </si>
  <si>
    <t>CA-2016-155138</t>
  </si>
  <si>
    <t>JM-15580</t>
  </si>
  <si>
    <t>Jill Matthias</t>
  </si>
  <si>
    <t>TEC-AC-10004209</t>
  </si>
  <si>
    <t>Memorex Froggy Flash Drive 4 GB</t>
  </si>
  <si>
    <t>US-2014-168501</t>
  </si>
  <si>
    <t>JK-15325</t>
  </si>
  <si>
    <t>Jason Klamczynski</t>
  </si>
  <si>
    <t>CA-2016-149195</t>
  </si>
  <si>
    <t>DM-13525</t>
  </si>
  <si>
    <t>Don Miller</t>
  </si>
  <si>
    <t>OFF-PA-10001870</t>
  </si>
  <si>
    <t>Xerox 202</t>
  </si>
  <si>
    <t>CA-2017-132262</t>
  </si>
  <si>
    <t>ML-18265</t>
  </si>
  <si>
    <t>Muhammed Lee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</si>
  <si>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</si>
  <si>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</si>
  <si>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</si>
  <si>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</si>
  <si>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</si>
  <si>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CA-2017-117422</t>
  </si>
  <si>
    <t>FC-14245</t>
  </si>
  <si>
    <t>Frank Carlisle</t>
  </si>
  <si>
    <t>OFF-AP-10000938</t>
  </si>
  <si>
    <t>Avanti 1.7 Cu. Ft. Refrigerator</t>
  </si>
  <si>
    <t>CA-2017-127782</t>
  </si>
  <si>
    <t>TH-21115</t>
  </si>
  <si>
    <t>Thea Hudgings</t>
  </si>
  <si>
    <t>FUR-FU-10001847</t>
  </si>
  <si>
    <t>Eldon Image Series Black Desk Accessories</t>
  </si>
  <si>
    <t>CA-2017-160885</t>
  </si>
  <si>
    <t>JK-16090</t>
  </si>
  <si>
    <t>Juliana Krohn</t>
  </si>
  <si>
    <t>Omaha</t>
  </si>
  <si>
    <t>TEC-PH-10001795</t>
  </si>
  <si>
    <t>ClearOne CHATAttach 160 - speaker phone</t>
  </si>
  <si>
    <t>CA-2015-159779</t>
  </si>
  <si>
    <t>SB-20185</t>
  </si>
  <si>
    <t>Sarah Brown</t>
  </si>
  <si>
    <t>OFF-BI-10002735</t>
  </si>
  <si>
    <t>GBC Prestige Therm-A-Bind Covers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</si>
  <si>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</si>
  <si>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</si>
  <si>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</si>
  <si>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</si>
  <si>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</si>
  <si>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CA-2015-119634</t>
  </si>
  <si>
    <t>BW-11065</t>
  </si>
  <si>
    <t>Barry Weirich</t>
  </si>
  <si>
    <t>CA-2017-115070</t>
  </si>
  <si>
    <t>MG-18205</t>
  </si>
  <si>
    <t>Mitch Gastineau</t>
  </si>
  <si>
    <t>FUR-FU-10003829</t>
  </si>
  <si>
    <t>Stackable Trays</t>
  </si>
  <si>
    <t>CA-2017-133207</t>
  </si>
  <si>
    <t>DO-13645</t>
  </si>
  <si>
    <t>Doug O'Connell</t>
  </si>
  <si>
    <t>TEC-PH-10004100</t>
  </si>
  <si>
    <t>Griffin GC17055 Auxiliary Audio Cable</t>
  </si>
  <si>
    <t>CA-2017-151596</t>
  </si>
  <si>
    <t>BP-11050</t>
  </si>
  <si>
    <t>Barry Pond</t>
  </si>
  <si>
    <t>Cranston</t>
  </si>
  <si>
    <t>OFF-ST-10001837</t>
  </si>
  <si>
    <t>SAFCO Mobile Desk Side File, Wire Frame</t>
  </si>
  <si>
    <t>CA-2015-153878</t>
  </si>
  <si>
    <t>TS-21655</t>
  </si>
  <si>
    <t>Trudy Schmidt</t>
  </si>
  <si>
    <t>CA-2017-162033</t>
  </si>
  <si>
    <t>EM-14200</t>
  </si>
  <si>
    <t>Evan Minnotte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</si>
  <si>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</si>
  <si>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</si>
  <si>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</si>
  <si>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</si>
  <si>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</si>
  <si>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CA-2016-141523</t>
  </si>
  <si>
    <t>MH-17440</t>
  </si>
  <si>
    <t>Mark Haberlin</t>
  </si>
  <si>
    <t>CA-2015-103135</t>
  </si>
  <si>
    <t>SS-20515</t>
  </si>
  <si>
    <t>Shirley Schmidt</t>
  </si>
  <si>
    <t>CA-2016-152331</t>
  </si>
  <si>
    <t>LD-16855</t>
  </si>
  <si>
    <t>Lela Donovan</t>
  </si>
  <si>
    <t>CA-2014-130449</t>
  </si>
  <si>
    <t>VP-21760</t>
  </si>
  <si>
    <t>Victoria Pisteka</t>
  </si>
  <si>
    <t>CA-2017-124205</t>
  </si>
  <si>
    <t>TC-21145</t>
  </si>
  <si>
    <t>Theresa Coyne</t>
  </si>
  <si>
    <t>CA-2016-124527</t>
  </si>
  <si>
    <t>IM-15055</t>
  </si>
  <si>
    <t>Ionia McGrath</t>
  </si>
  <si>
    <t>OFF-BI-10004967</t>
  </si>
  <si>
    <t>Round Ring Binders</t>
  </si>
  <si>
    <t>CA-2016-157588</t>
  </si>
  <si>
    <t>AR-10570</t>
  </si>
  <si>
    <t>Anemone Ratner</t>
  </si>
  <si>
    <t>OFF-BI-10003963</t>
  </si>
  <si>
    <t>Cardinal Holdit Data Disk Pockets</t>
  </si>
  <si>
    <t>CA-2014-103492</t>
  </si>
  <si>
    <t>CM-12715</t>
  </si>
  <si>
    <t>Craig Molinari</t>
  </si>
  <si>
    <t>TEC-PH-10001128</t>
  </si>
  <si>
    <t>Motorola Droid Maxx</t>
  </si>
  <si>
    <t>CA-2015-121552</t>
  </si>
  <si>
    <t>FW-14395</t>
  </si>
  <si>
    <t>Fred Wasserman</t>
  </si>
  <si>
    <t>OFF-AR-10003217</t>
  </si>
  <si>
    <t>Newell 316</t>
  </si>
  <si>
    <t>CA-2016-105753</t>
  </si>
  <si>
    <t>LC-16960</t>
  </si>
  <si>
    <t>Lindsay Castell</t>
  </si>
  <si>
    <t>FUR-FU-10000246</t>
  </si>
  <si>
    <t>Aluminum Document Frame</t>
  </si>
  <si>
    <t>CA-2016-114944</t>
  </si>
  <si>
    <t>HE-14800</t>
  </si>
  <si>
    <t>Harold Engle</t>
  </si>
  <si>
    <t>OFF-PA-10003892</t>
  </si>
  <si>
    <t>Xerox 1943</t>
  </si>
  <si>
    <t>CA-2017-124716</t>
  </si>
  <si>
    <t>BD-11560</t>
  </si>
  <si>
    <t>Brendan Dodson</t>
  </si>
  <si>
    <t>CA-2015-157343</t>
  </si>
  <si>
    <t>HD-14785</t>
  </si>
  <si>
    <t>Harold Dahlen</t>
  </si>
  <si>
    <t>CA-2016-163951</t>
  </si>
  <si>
    <t>CJ-11875</t>
  </si>
  <si>
    <t>Carl Jackson</t>
  </si>
  <si>
    <t>OFF-AR-10004269</t>
  </si>
  <si>
    <t>Newell 31</t>
  </si>
  <si>
    <t>CA-2017-142776</t>
  </si>
  <si>
    <t>RS-19870</t>
  </si>
  <si>
    <t>Roy Skaria</t>
  </si>
  <si>
    <t>OFF-EN-10003160</t>
  </si>
  <si>
    <t>Pastel Pink Envelopes</t>
  </si>
  <si>
    <t>CA-2016-103128</t>
  </si>
  <si>
    <t>SC-20845</t>
  </si>
  <si>
    <t>Sung Chung</t>
  </si>
  <si>
    <t>Arlington Heights</t>
  </si>
  <si>
    <t>CA-2014-165477</t>
  </si>
  <si>
    <t>RE-19405</t>
  </si>
  <si>
    <t>Ricardo Emerson</t>
  </si>
  <si>
    <t>OFF-AP-10003281</t>
  </si>
  <si>
    <t>Acco 6 Outlet Guardian Standard Surge Suppressor</t>
  </si>
  <si>
    <t>CA-2016-129280</t>
  </si>
  <si>
    <t>SM-20905</t>
  </si>
  <si>
    <t>Susan MacKendrick</t>
  </si>
  <si>
    <t>sales</t>
  </si>
  <si>
    <t>mean</t>
  </si>
  <si>
    <t>median</t>
  </si>
  <si>
    <t>mode</t>
  </si>
  <si>
    <t>variance</t>
  </si>
  <si>
    <t>standart deviation</t>
  </si>
  <si>
    <t>range</t>
  </si>
  <si>
    <t>IQR</t>
  </si>
  <si>
    <t>Sum of Sales</t>
  </si>
  <si>
    <t>Sum of Profit</t>
  </si>
  <si>
    <t>Grand Total</t>
  </si>
  <si>
    <t>Unique_Year</t>
  </si>
  <si>
    <t>Bin</t>
  </si>
  <si>
    <t>More</t>
  </si>
  <si>
    <t>Frequency</t>
  </si>
  <si>
    <t>max</t>
  </si>
  <si>
    <t>min</t>
  </si>
  <si>
    <t>Bin width</t>
  </si>
  <si>
    <t>Bin interval</t>
  </si>
  <si>
    <t>correl</t>
  </si>
  <si>
    <t>slope</t>
  </si>
  <si>
    <t>intercept</t>
  </si>
  <si>
    <t>date number</t>
  </si>
  <si>
    <t>forecast sales</t>
  </si>
  <si>
    <t>max date</t>
  </si>
  <si>
    <t>new date</t>
  </si>
  <si>
    <t>years</t>
  </si>
  <si>
    <t>years for forecast</t>
  </si>
  <si>
    <t>total sales</t>
  </si>
  <si>
    <t>Total sales</t>
  </si>
  <si>
    <t>Timeline</t>
  </si>
  <si>
    <t>Values</t>
  </si>
  <si>
    <t>Forecast</t>
  </si>
  <si>
    <t>Lower Confidence Bound</t>
  </si>
  <si>
    <t>Upper Confidence Bound</t>
  </si>
  <si>
    <t>names</t>
  </si>
  <si>
    <t>number of repeat purchases</t>
  </si>
  <si>
    <t>last purchase date</t>
  </si>
  <si>
    <t>purchase</t>
  </si>
  <si>
    <t>good or bad</t>
  </si>
  <si>
    <t>max profit</t>
  </si>
  <si>
    <t>min profit</t>
  </si>
  <si>
    <t>avg profit</t>
  </si>
  <si>
    <t>profit($)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</si>
</sst>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44" fontId="0" fillId="0" borderId="0" xfId="1" applyFont="1"/>
    <xf numFmtId="44" fontId="0" fillId="0" borderId="0" xfId="1" applyFont="1" applyAlignment="1">
      <alignment horizontal="right"/>
    </xf>
    <xf numFmtId="44" fontId="2" fillId="0" borderId="0" xfId="1" applyFont="1"/>
    <xf numFmtId="0" fontId="2" fillId="0" borderId="0" xfId="0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2" fontId="0" fillId="0" borderId="0" xfId="0" applyNumberFormat="1"/>
    <xf numFmtId="14" fontId="2" fillId="0" borderId="0" xfId="0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2" fillId="0" borderId="0" xfId="1" applyNumberFormat="1" applyFont="1"/>
    <xf numFmtId="0" fontId="0" fillId="0" borderId="0" xfId="1" applyNumberFormat="1" applyFont="1" applyAlignment="1">
      <alignment horizontal="right"/>
    </xf>
    <xf numFmtId="0" fontId="0" fillId="0" borderId="0" xfId="1" applyNumberFormat="1" applyFont="1"/>
    <xf numFmtId="0" fontId="0" fillId="0" borderId="0" xfId="0" applyNumberFormat="1" applyFill="1" applyBorder="1" applyAlignment="1"/>
    <xf numFmtId="44" fontId="0" fillId="0" borderId="1" xfId="1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0" xfId="0" applyFont="1" applyAlignment="1"/>
    <xf numFmtId="164" fontId="4" fillId="0" borderId="0" xfId="1" applyNumberFormat="1" applyFont="1"/>
  </cellXfs>
  <cellStyles count="2">
    <cellStyle name="Currency" xfId="1" builtinId="4"/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 excel.xlsx]pivot and pie!PivotTable1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pie'!$B$3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EE-4179-81C1-BF3663EEB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EE-4179-81C1-BF3663EEB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EE-4179-81C1-BF3663EEB938}"/>
              </c:ext>
            </c:extLst>
          </c:dPt>
          <c:cat>
            <c:strRef>
              <c:f>'pivot and pie'!$A$4:$A$7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and pie'!$B$4:$B$7</c:f>
              <c:numCache>
                <c:formatCode>General</c:formatCode>
                <c:ptCount val="3"/>
                <c:pt idx="0">
                  <c:v>53148.09779999996</c:v>
                </c:pt>
                <c:pt idx="1">
                  <c:v>45556.806999999993</c:v>
                </c:pt>
                <c:pt idx="2">
                  <c:v>69746.949000000008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B-434F-9C8D-97B845795F1E}"/>
            </c:ext>
          </c:extLst>
        </c:ser>
        <c:ser>
          <c:idx val="1"/>
          <c:order val="1"/>
          <c:tx>
            <c:strRef>
              <c:f>'pivot and pie'!$C$3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EE-4179-81C1-BF3663EEB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EE-4179-81C1-BF3663EEB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EE-4179-81C1-BF3663EEB938}"/>
              </c:ext>
            </c:extLst>
          </c:dPt>
          <c:cat>
            <c:strRef>
              <c:f>'pivot and pie'!$A$4:$A$7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and pie'!$C$4:$C$7</c:f>
              <c:numCache>
                <c:formatCode>General</c:formatCode>
                <c:ptCount val="3"/>
                <c:pt idx="0">
                  <c:v>-321.63159999999971</c:v>
                </c:pt>
                <c:pt idx="1">
                  <c:v>7283.0046999999995</c:v>
                </c:pt>
                <c:pt idx="2">
                  <c:v>7673.3625000000002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B-434F-9C8D-97B845795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chart'!$D$2:$D$5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'linear chart'!$E$2:$E$5</c:f>
              <c:numCache>
                <c:formatCode>_("$"* #,##0.00_);_("$"* \(#,##0.00\);_("$"* "-"??_);_(@_)</c:formatCode>
                <c:ptCount val="4"/>
                <c:pt idx="0">
                  <c:v>35571.861999999972</c:v>
                </c:pt>
                <c:pt idx="1">
                  <c:v>32968.453000000001</c:v>
                </c:pt>
                <c:pt idx="2">
                  <c:v>38149.874000000011</c:v>
                </c:pt>
                <c:pt idx="3">
                  <c:v>61761.664800000006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111C-4BA6-B6DE-255686BD6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157727"/>
        <c:axId val="1722158559"/>
      </c:lineChart>
      <c:catAx>
        <c:axId val="172215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58559"/>
        <c:crosses val="autoZero"/>
        <c:auto val="1"/>
        <c:lblAlgn val="ctr"/>
        <c:lblOffset val="100"/>
        <c:noMultiLvlLbl val="0"/>
      </c:catAx>
      <c:valAx>
        <c:axId val="17221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2'!$A$2:$A$10</c:f>
              <c:strCache>
                <c:ptCount val="9"/>
                <c:pt idx="0">
                  <c:v>-3839.9904</c:v>
                </c:pt>
                <c:pt idx="1">
                  <c:v>-2869.993</c:v>
                </c:pt>
                <c:pt idx="2">
                  <c:v>-1899.9956</c:v>
                </c:pt>
                <c:pt idx="3">
                  <c:v>-929.9982</c:v>
                </c:pt>
                <c:pt idx="4">
                  <c:v>39.9992</c:v>
                </c:pt>
                <c:pt idx="5">
                  <c:v>1009.9966</c:v>
                </c:pt>
                <c:pt idx="6">
                  <c:v>1979.994</c:v>
                </c:pt>
                <c:pt idx="7">
                  <c:v>2949.9914</c:v>
                </c:pt>
                <c:pt idx="8">
                  <c:v>More</c:v>
                </c:pt>
              </c:strCache>
            </c:strRef>
          </c:cat>
          <c:val>
            <c:numRef>
              <c:f>'histogram 2'!$B$2:$B$10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652</c:v>
                </c:pt>
                <c:pt idx="5">
                  <c:v>136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6-4000-9EC2-906C0F19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879247"/>
        <c:axId val="981882991"/>
      </c:barChart>
      <c:catAx>
        <c:axId val="98187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882991"/>
        <c:crosses val="autoZero"/>
        <c:auto val="1"/>
        <c:lblAlgn val="ctr"/>
        <c:lblOffset val="100"/>
        <c:noMultiLvlLbl val="0"/>
      </c:catAx>
      <c:valAx>
        <c:axId val="981882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8792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quantity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938932633420824"/>
                  <c:y val="-0.59549394867308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regression'!$B$2:$B$794</c:f>
              <c:numCache>
                <c:formatCode>General</c:formatCode>
                <c:ptCount val="793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7</c:v>
                </c:pt>
                <c:pt idx="15">
                  <c:v>3</c:v>
                </c:pt>
                <c:pt idx="16">
                  <c:v>7</c:v>
                </c:pt>
                <c:pt idx="17">
                  <c:v>9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2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3</c:v>
                </c:pt>
                <c:pt idx="38">
                  <c:v>1</c:v>
                </c:pt>
                <c:pt idx="39">
                  <c:v>7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7</c:v>
                </c:pt>
                <c:pt idx="44">
                  <c:v>3</c:v>
                </c:pt>
                <c:pt idx="45">
                  <c:v>6</c:v>
                </c:pt>
                <c:pt idx="46">
                  <c:v>7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5</c:v>
                </c:pt>
                <c:pt idx="51">
                  <c:v>2</c:v>
                </c:pt>
                <c:pt idx="52">
                  <c:v>2</c:v>
                </c:pt>
                <c:pt idx="53">
                  <c:v>14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3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11</c:v>
                </c:pt>
                <c:pt idx="69">
                  <c:v>5</c:v>
                </c:pt>
                <c:pt idx="70">
                  <c:v>7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8</c:v>
                </c:pt>
                <c:pt idx="87">
                  <c:v>3</c:v>
                </c:pt>
                <c:pt idx="88">
                  <c:v>4</c:v>
                </c:pt>
                <c:pt idx="89">
                  <c:v>7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7</c:v>
                </c:pt>
                <c:pt idx="97">
                  <c:v>4</c:v>
                </c:pt>
                <c:pt idx="98">
                  <c:v>4</c:v>
                </c:pt>
                <c:pt idx="99">
                  <c:v>2</c:v>
                </c:pt>
                <c:pt idx="100">
                  <c:v>2</c:v>
                </c:pt>
                <c:pt idx="101">
                  <c:v>6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7</c:v>
                </c:pt>
                <c:pt idx="106">
                  <c:v>2</c:v>
                </c:pt>
                <c:pt idx="107">
                  <c:v>5</c:v>
                </c:pt>
                <c:pt idx="108">
                  <c:v>7</c:v>
                </c:pt>
                <c:pt idx="109">
                  <c:v>2</c:v>
                </c:pt>
                <c:pt idx="110">
                  <c:v>1</c:v>
                </c:pt>
                <c:pt idx="111">
                  <c:v>6</c:v>
                </c:pt>
                <c:pt idx="112">
                  <c:v>9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5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3</c:v>
                </c:pt>
                <c:pt idx="132">
                  <c:v>2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6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1</c:v>
                </c:pt>
                <c:pt idx="145">
                  <c:v>6</c:v>
                </c:pt>
                <c:pt idx="146">
                  <c:v>8</c:v>
                </c:pt>
                <c:pt idx="147">
                  <c:v>2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4</c:v>
                </c:pt>
                <c:pt idx="153">
                  <c:v>7</c:v>
                </c:pt>
                <c:pt idx="154">
                  <c:v>3</c:v>
                </c:pt>
                <c:pt idx="155">
                  <c:v>7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1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7</c:v>
                </c:pt>
                <c:pt idx="170">
                  <c:v>8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1</c:v>
                </c:pt>
                <c:pt idx="175">
                  <c:v>6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8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5</c:v>
                </c:pt>
                <c:pt idx="185">
                  <c:v>7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6</c:v>
                </c:pt>
                <c:pt idx="194">
                  <c:v>1</c:v>
                </c:pt>
                <c:pt idx="195">
                  <c:v>5</c:v>
                </c:pt>
                <c:pt idx="196">
                  <c:v>2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3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5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5</c:v>
                </c:pt>
                <c:pt idx="211">
                  <c:v>2</c:v>
                </c:pt>
                <c:pt idx="212">
                  <c:v>7</c:v>
                </c:pt>
                <c:pt idx="213">
                  <c:v>3</c:v>
                </c:pt>
                <c:pt idx="214">
                  <c:v>6</c:v>
                </c:pt>
                <c:pt idx="215">
                  <c:v>9</c:v>
                </c:pt>
                <c:pt idx="216">
                  <c:v>6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2</c:v>
                </c:pt>
                <c:pt idx="221">
                  <c:v>3</c:v>
                </c:pt>
                <c:pt idx="222">
                  <c:v>5</c:v>
                </c:pt>
                <c:pt idx="223">
                  <c:v>2</c:v>
                </c:pt>
                <c:pt idx="224">
                  <c:v>3</c:v>
                </c:pt>
                <c:pt idx="225">
                  <c:v>8</c:v>
                </c:pt>
                <c:pt idx="226">
                  <c:v>7</c:v>
                </c:pt>
                <c:pt idx="227">
                  <c:v>3</c:v>
                </c:pt>
                <c:pt idx="228">
                  <c:v>14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10</c:v>
                </c:pt>
                <c:pt idx="243">
                  <c:v>2</c:v>
                </c:pt>
                <c:pt idx="244">
                  <c:v>5</c:v>
                </c:pt>
                <c:pt idx="245">
                  <c:v>2</c:v>
                </c:pt>
                <c:pt idx="246">
                  <c:v>7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2</c:v>
                </c:pt>
                <c:pt idx="253">
                  <c:v>4</c:v>
                </c:pt>
                <c:pt idx="254">
                  <c:v>2</c:v>
                </c:pt>
                <c:pt idx="255">
                  <c:v>4</c:v>
                </c:pt>
                <c:pt idx="256">
                  <c:v>10</c:v>
                </c:pt>
                <c:pt idx="257">
                  <c:v>2</c:v>
                </c:pt>
                <c:pt idx="258">
                  <c:v>2</c:v>
                </c:pt>
                <c:pt idx="259">
                  <c:v>5</c:v>
                </c:pt>
                <c:pt idx="260">
                  <c:v>3</c:v>
                </c:pt>
                <c:pt idx="261">
                  <c:v>5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8</c:v>
                </c:pt>
                <c:pt idx="271">
                  <c:v>3</c:v>
                </c:pt>
                <c:pt idx="272">
                  <c:v>2</c:v>
                </c:pt>
                <c:pt idx="273">
                  <c:v>4</c:v>
                </c:pt>
                <c:pt idx="274">
                  <c:v>1</c:v>
                </c:pt>
                <c:pt idx="275">
                  <c:v>4</c:v>
                </c:pt>
                <c:pt idx="276">
                  <c:v>6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5</c:v>
                </c:pt>
                <c:pt idx="281">
                  <c:v>7</c:v>
                </c:pt>
                <c:pt idx="282">
                  <c:v>2</c:v>
                </c:pt>
                <c:pt idx="283">
                  <c:v>8</c:v>
                </c:pt>
                <c:pt idx="284">
                  <c:v>3</c:v>
                </c:pt>
                <c:pt idx="285">
                  <c:v>3</c:v>
                </c:pt>
                <c:pt idx="286">
                  <c:v>5</c:v>
                </c:pt>
                <c:pt idx="287">
                  <c:v>1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7</c:v>
                </c:pt>
                <c:pt idx="298">
                  <c:v>5</c:v>
                </c:pt>
                <c:pt idx="299">
                  <c:v>2</c:v>
                </c:pt>
                <c:pt idx="300">
                  <c:v>5</c:v>
                </c:pt>
                <c:pt idx="301">
                  <c:v>2</c:v>
                </c:pt>
                <c:pt idx="302">
                  <c:v>7</c:v>
                </c:pt>
                <c:pt idx="303">
                  <c:v>5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8</c:v>
                </c:pt>
                <c:pt idx="309">
                  <c:v>3</c:v>
                </c:pt>
                <c:pt idx="310">
                  <c:v>4</c:v>
                </c:pt>
                <c:pt idx="311">
                  <c:v>2</c:v>
                </c:pt>
                <c:pt idx="312">
                  <c:v>3</c:v>
                </c:pt>
                <c:pt idx="313">
                  <c:v>4</c:v>
                </c:pt>
                <c:pt idx="314">
                  <c:v>7</c:v>
                </c:pt>
                <c:pt idx="315">
                  <c:v>4</c:v>
                </c:pt>
                <c:pt idx="316">
                  <c:v>7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4</c:v>
                </c:pt>
                <c:pt idx="323">
                  <c:v>6</c:v>
                </c:pt>
                <c:pt idx="324">
                  <c:v>5</c:v>
                </c:pt>
                <c:pt idx="325">
                  <c:v>2</c:v>
                </c:pt>
                <c:pt idx="326">
                  <c:v>4</c:v>
                </c:pt>
                <c:pt idx="327">
                  <c:v>5</c:v>
                </c:pt>
                <c:pt idx="328">
                  <c:v>2</c:v>
                </c:pt>
                <c:pt idx="329">
                  <c:v>3</c:v>
                </c:pt>
                <c:pt idx="330">
                  <c:v>7</c:v>
                </c:pt>
                <c:pt idx="331">
                  <c:v>7</c:v>
                </c:pt>
                <c:pt idx="332">
                  <c:v>2</c:v>
                </c:pt>
                <c:pt idx="333">
                  <c:v>7</c:v>
                </c:pt>
                <c:pt idx="334">
                  <c:v>8</c:v>
                </c:pt>
                <c:pt idx="335">
                  <c:v>2</c:v>
                </c:pt>
                <c:pt idx="336">
                  <c:v>4</c:v>
                </c:pt>
                <c:pt idx="337">
                  <c:v>6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8</c:v>
                </c:pt>
                <c:pt idx="345">
                  <c:v>2</c:v>
                </c:pt>
                <c:pt idx="346">
                  <c:v>2</c:v>
                </c:pt>
                <c:pt idx="347">
                  <c:v>4</c:v>
                </c:pt>
                <c:pt idx="348">
                  <c:v>2</c:v>
                </c:pt>
                <c:pt idx="349">
                  <c:v>5</c:v>
                </c:pt>
                <c:pt idx="350">
                  <c:v>1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5</c:v>
                </c:pt>
                <c:pt idx="360">
                  <c:v>7</c:v>
                </c:pt>
                <c:pt idx="361">
                  <c:v>1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13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7</c:v>
                </c:pt>
                <c:pt idx="372">
                  <c:v>4</c:v>
                </c:pt>
                <c:pt idx="373">
                  <c:v>2</c:v>
                </c:pt>
                <c:pt idx="374">
                  <c:v>5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7</c:v>
                </c:pt>
                <c:pt idx="382">
                  <c:v>3</c:v>
                </c:pt>
                <c:pt idx="383">
                  <c:v>2</c:v>
                </c:pt>
                <c:pt idx="384">
                  <c:v>5</c:v>
                </c:pt>
                <c:pt idx="385">
                  <c:v>7</c:v>
                </c:pt>
                <c:pt idx="386">
                  <c:v>2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7</c:v>
                </c:pt>
                <c:pt idx="391">
                  <c:v>4</c:v>
                </c:pt>
                <c:pt idx="392">
                  <c:v>3</c:v>
                </c:pt>
                <c:pt idx="393">
                  <c:v>2</c:v>
                </c:pt>
                <c:pt idx="394">
                  <c:v>5</c:v>
                </c:pt>
                <c:pt idx="395">
                  <c:v>8</c:v>
                </c:pt>
                <c:pt idx="396">
                  <c:v>2</c:v>
                </c:pt>
                <c:pt idx="397">
                  <c:v>3</c:v>
                </c:pt>
                <c:pt idx="398">
                  <c:v>3</c:v>
                </c:pt>
                <c:pt idx="399">
                  <c:v>1</c:v>
                </c:pt>
                <c:pt idx="400">
                  <c:v>4</c:v>
                </c:pt>
                <c:pt idx="401">
                  <c:v>4</c:v>
                </c:pt>
                <c:pt idx="402">
                  <c:v>3</c:v>
                </c:pt>
                <c:pt idx="403">
                  <c:v>7</c:v>
                </c:pt>
                <c:pt idx="404">
                  <c:v>4</c:v>
                </c:pt>
                <c:pt idx="405">
                  <c:v>5</c:v>
                </c:pt>
                <c:pt idx="406">
                  <c:v>1</c:v>
                </c:pt>
                <c:pt idx="407">
                  <c:v>2</c:v>
                </c:pt>
                <c:pt idx="408">
                  <c:v>9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9</c:v>
                </c:pt>
                <c:pt idx="413">
                  <c:v>6</c:v>
                </c:pt>
                <c:pt idx="414">
                  <c:v>2</c:v>
                </c:pt>
                <c:pt idx="415">
                  <c:v>3</c:v>
                </c:pt>
                <c:pt idx="416">
                  <c:v>4</c:v>
                </c:pt>
                <c:pt idx="417">
                  <c:v>2</c:v>
                </c:pt>
                <c:pt idx="418">
                  <c:v>3</c:v>
                </c:pt>
                <c:pt idx="419">
                  <c:v>2</c:v>
                </c:pt>
                <c:pt idx="420">
                  <c:v>3</c:v>
                </c:pt>
                <c:pt idx="421">
                  <c:v>5</c:v>
                </c:pt>
                <c:pt idx="422">
                  <c:v>2</c:v>
                </c:pt>
                <c:pt idx="423">
                  <c:v>13</c:v>
                </c:pt>
                <c:pt idx="424">
                  <c:v>2</c:v>
                </c:pt>
                <c:pt idx="425">
                  <c:v>5</c:v>
                </c:pt>
                <c:pt idx="426">
                  <c:v>2</c:v>
                </c:pt>
                <c:pt idx="427">
                  <c:v>1</c:v>
                </c:pt>
                <c:pt idx="428">
                  <c:v>6</c:v>
                </c:pt>
                <c:pt idx="429">
                  <c:v>2</c:v>
                </c:pt>
                <c:pt idx="430">
                  <c:v>3</c:v>
                </c:pt>
                <c:pt idx="431">
                  <c:v>5</c:v>
                </c:pt>
                <c:pt idx="432">
                  <c:v>4</c:v>
                </c:pt>
                <c:pt idx="433">
                  <c:v>3</c:v>
                </c:pt>
                <c:pt idx="434">
                  <c:v>1</c:v>
                </c:pt>
                <c:pt idx="435">
                  <c:v>4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4</c:v>
                </c:pt>
                <c:pt idx="440">
                  <c:v>3</c:v>
                </c:pt>
                <c:pt idx="441">
                  <c:v>2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1</c:v>
                </c:pt>
                <c:pt idx="446">
                  <c:v>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3</c:v>
                </c:pt>
                <c:pt idx="451">
                  <c:v>3</c:v>
                </c:pt>
                <c:pt idx="452">
                  <c:v>1</c:v>
                </c:pt>
                <c:pt idx="453">
                  <c:v>3</c:v>
                </c:pt>
                <c:pt idx="454">
                  <c:v>2</c:v>
                </c:pt>
                <c:pt idx="455">
                  <c:v>3</c:v>
                </c:pt>
                <c:pt idx="456">
                  <c:v>7</c:v>
                </c:pt>
                <c:pt idx="457">
                  <c:v>3</c:v>
                </c:pt>
                <c:pt idx="458">
                  <c:v>7</c:v>
                </c:pt>
                <c:pt idx="459">
                  <c:v>4</c:v>
                </c:pt>
                <c:pt idx="460">
                  <c:v>2</c:v>
                </c:pt>
                <c:pt idx="461">
                  <c:v>6</c:v>
                </c:pt>
                <c:pt idx="462">
                  <c:v>2</c:v>
                </c:pt>
                <c:pt idx="463">
                  <c:v>2</c:v>
                </c:pt>
                <c:pt idx="464">
                  <c:v>4</c:v>
                </c:pt>
                <c:pt idx="465">
                  <c:v>1</c:v>
                </c:pt>
                <c:pt idx="466">
                  <c:v>7</c:v>
                </c:pt>
                <c:pt idx="467">
                  <c:v>3</c:v>
                </c:pt>
                <c:pt idx="468">
                  <c:v>4</c:v>
                </c:pt>
                <c:pt idx="469">
                  <c:v>2</c:v>
                </c:pt>
                <c:pt idx="470">
                  <c:v>2</c:v>
                </c:pt>
                <c:pt idx="471">
                  <c:v>3</c:v>
                </c:pt>
                <c:pt idx="472">
                  <c:v>6</c:v>
                </c:pt>
                <c:pt idx="473">
                  <c:v>7</c:v>
                </c:pt>
                <c:pt idx="474">
                  <c:v>2</c:v>
                </c:pt>
                <c:pt idx="475">
                  <c:v>7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7</c:v>
                </c:pt>
                <c:pt idx="480">
                  <c:v>4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5</c:v>
                </c:pt>
                <c:pt idx="485">
                  <c:v>6</c:v>
                </c:pt>
                <c:pt idx="486">
                  <c:v>2</c:v>
                </c:pt>
                <c:pt idx="487">
                  <c:v>3</c:v>
                </c:pt>
                <c:pt idx="488">
                  <c:v>1</c:v>
                </c:pt>
                <c:pt idx="489">
                  <c:v>3</c:v>
                </c:pt>
                <c:pt idx="490">
                  <c:v>2</c:v>
                </c:pt>
                <c:pt idx="491">
                  <c:v>5</c:v>
                </c:pt>
                <c:pt idx="492">
                  <c:v>4</c:v>
                </c:pt>
                <c:pt idx="493">
                  <c:v>1</c:v>
                </c:pt>
                <c:pt idx="494">
                  <c:v>9</c:v>
                </c:pt>
                <c:pt idx="495">
                  <c:v>5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4</c:v>
                </c:pt>
                <c:pt idx="501">
                  <c:v>7</c:v>
                </c:pt>
                <c:pt idx="502">
                  <c:v>4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5</c:v>
                </c:pt>
                <c:pt idx="507">
                  <c:v>6</c:v>
                </c:pt>
                <c:pt idx="508">
                  <c:v>3</c:v>
                </c:pt>
                <c:pt idx="509">
                  <c:v>3</c:v>
                </c:pt>
                <c:pt idx="510">
                  <c:v>2</c:v>
                </c:pt>
                <c:pt idx="511">
                  <c:v>2</c:v>
                </c:pt>
                <c:pt idx="512">
                  <c:v>6</c:v>
                </c:pt>
                <c:pt idx="513">
                  <c:v>3</c:v>
                </c:pt>
                <c:pt idx="514">
                  <c:v>3</c:v>
                </c:pt>
                <c:pt idx="515">
                  <c:v>5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1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6</c:v>
                </c:pt>
                <c:pt idx="524">
                  <c:v>5</c:v>
                </c:pt>
                <c:pt idx="525">
                  <c:v>8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4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3</c:v>
                </c:pt>
                <c:pt idx="535">
                  <c:v>4</c:v>
                </c:pt>
                <c:pt idx="536">
                  <c:v>7</c:v>
                </c:pt>
                <c:pt idx="537">
                  <c:v>5</c:v>
                </c:pt>
                <c:pt idx="538">
                  <c:v>2</c:v>
                </c:pt>
                <c:pt idx="539">
                  <c:v>3</c:v>
                </c:pt>
                <c:pt idx="540">
                  <c:v>6</c:v>
                </c:pt>
                <c:pt idx="541">
                  <c:v>3</c:v>
                </c:pt>
                <c:pt idx="542">
                  <c:v>1</c:v>
                </c:pt>
                <c:pt idx="543">
                  <c:v>3</c:v>
                </c:pt>
                <c:pt idx="544">
                  <c:v>5</c:v>
                </c:pt>
                <c:pt idx="545">
                  <c:v>5</c:v>
                </c:pt>
                <c:pt idx="546">
                  <c:v>1</c:v>
                </c:pt>
                <c:pt idx="547">
                  <c:v>3</c:v>
                </c:pt>
                <c:pt idx="548">
                  <c:v>3</c:v>
                </c:pt>
                <c:pt idx="549">
                  <c:v>2</c:v>
                </c:pt>
                <c:pt idx="550">
                  <c:v>8</c:v>
                </c:pt>
                <c:pt idx="551">
                  <c:v>2</c:v>
                </c:pt>
                <c:pt idx="552">
                  <c:v>5</c:v>
                </c:pt>
                <c:pt idx="553">
                  <c:v>5</c:v>
                </c:pt>
                <c:pt idx="554">
                  <c:v>9</c:v>
                </c:pt>
                <c:pt idx="555">
                  <c:v>2</c:v>
                </c:pt>
                <c:pt idx="556">
                  <c:v>2</c:v>
                </c:pt>
                <c:pt idx="557">
                  <c:v>4</c:v>
                </c:pt>
                <c:pt idx="558">
                  <c:v>4</c:v>
                </c:pt>
                <c:pt idx="559">
                  <c:v>5</c:v>
                </c:pt>
                <c:pt idx="560">
                  <c:v>5</c:v>
                </c:pt>
                <c:pt idx="561">
                  <c:v>2</c:v>
                </c:pt>
                <c:pt idx="562">
                  <c:v>1</c:v>
                </c:pt>
                <c:pt idx="563">
                  <c:v>9</c:v>
                </c:pt>
                <c:pt idx="564">
                  <c:v>2</c:v>
                </c:pt>
                <c:pt idx="565">
                  <c:v>2</c:v>
                </c:pt>
                <c:pt idx="566">
                  <c:v>1</c:v>
                </c:pt>
                <c:pt idx="567">
                  <c:v>5</c:v>
                </c:pt>
                <c:pt idx="568">
                  <c:v>2</c:v>
                </c:pt>
                <c:pt idx="569">
                  <c:v>5</c:v>
                </c:pt>
                <c:pt idx="570">
                  <c:v>3</c:v>
                </c:pt>
                <c:pt idx="571">
                  <c:v>4</c:v>
                </c:pt>
                <c:pt idx="572">
                  <c:v>3</c:v>
                </c:pt>
                <c:pt idx="573">
                  <c:v>7</c:v>
                </c:pt>
                <c:pt idx="574">
                  <c:v>3</c:v>
                </c:pt>
                <c:pt idx="575">
                  <c:v>4</c:v>
                </c:pt>
                <c:pt idx="576">
                  <c:v>3</c:v>
                </c:pt>
                <c:pt idx="577">
                  <c:v>5</c:v>
                </c:pt>
                <c:pt idx="578">
                  <c:v>3</c:v>
                </c:pt>
                <c:pt idx="579">
                  <c:v>7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2</c:v>
                </c:pt>
                <c:pt idx="584">
                  <c:v>2</c:v>
                </c:pt>
                <c:pt idx="585">
                  <c:v>7</c:v>
                </c:pt>
                <c:pt idx="586">
                  <c:v>7</c:v>
                </c:pt>
                <c:pt idx="587">
                  <c:v>2</c:v>
                </c:pt>
                <c:pt idx="588">
                  <c:v>4</c:v>
                </c:pt>
                <c:pt idx="589">
                  <c:v>2</c:v>
                </c:pt>
                <c:pt idx="590">
                  <c:v>1</c:v>
                </c:pt>
                <c:pt idx="591">
                  <c:v>5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3</c:v>
                </c:pt>
                <c:pt idx="602">
                  <c:v>2</c:v>
                </c:pt>
                <c:pt idx="603">
                  <c:v>5</c:v>
                </c:pt>
                <c:pt idx="604">
                  <c:v>1</c:v>
                </c:pt>
                <c:pt idx="605">
                  <c:v>2</c:v>
                </c:pt>
                <c:pt idx="606">
                  <c:v>3</c:v>
                </c:pt>
                <c:pt idx="607">
                  <c:v>3</c:v>
                </c:pt>
                <c:pt idx="608">
                  <c:v>6</c:v>
                </c:pt>
                <c:pt idx="609">
                  <c:v>7</c:v>
                </c:pt>
                <c:pt idx="610">
                  <c:v>4</c:v>
                </c:pt>
                <c:pt idx="611">
                  <c:v>1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3</c:v>
                </c:pt>
                <c:pt idx="616">
                  <c:v>7</c:v>
                </c:pt>
                <c:pt idx="617">
                  <c:v>2</c:v>
                </c:pt>
                <c:pt idx="618">
                  <c:v>3</c:v>
                </c:pt>
                <c:pt idx="619">
                  <c:v>8</c:v>
                </c:pt>
                <c:pt idx="620">
                  <c:v>3</c:v>
                </c:pt>
                <c:pt idx="621">
                  <c:v>4</c:v>
                </c:pt>
                <c:pt idx="622">
                  <c:v>7</c:v>
                </c:pt>
                <c:pt idx="623">
                  <c:v>8</c:v>
                </c:pt>
                <c:pt idx="624">
                  <c:v>2</c:v>
                </c:pt>
                <c:pt idx="625">
                  <c:v>2</c:v>
                </c:pt>
                <c:pt idx="626">
                  <c:v>5</c:v>
                </c:pt>
                <c:pt idx="627">
                  <c:v>9</c:v>
                </c:pt>
                <c:pt idx="628">
                  <c:v>4</c:v>
                </c:pt>
                <c:pt idx="629">
                  <c:v>7</c:v>
                </c:pt>
                <c:pt idx="630">
                  <c:v>3</c:v>
                </c:pt>
                <c:pt idx="631">
                  <c:v>4</c:v>
                </c:pt>
                <c:pt idx="632">
                  <c:v>7</c:v>
                </c:pt>
                <c:pt idx="633">
                  <c:v>3</c:v>
                </c:pt>
                <c:pt idx="634">
                  <c:v>1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4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2</c:v>
                </c:pt>
                <c:pt idx="643">
                  <c:v>3</c:v>
                </c:pt>
                <c:pt idx="644">
                  <c:v>1</c:v>
                </c:pt>
                <c:pt idx="645">
                  <c:v>3</c:v>
                </c:pt>
                <c:pt idx="646">
                  <c:v>3</c:v>
                </c:pt>
                <c:pt idx="647">
                  <c:v>7</c:v>
                </c:pt>
                <c:pt idx="648">
                  <c:v>2</c:v>
                </c:pt>
                <c:pt idx="649">
                  <c:v>2</c:v>
                </c:pt>
                <c:pt idx="650">
                  <c:v>5</c:v>
                </c:pt>
                <c:pt idx="651">
                  <c:v>3</c:v>
                </c:pt>
                <c:pt idx="652">
                  <c:v>2</c:v>
                </c:pt>
                <c:pt idx="653">
                  <c:v>3</c:v>
                </c:pt>
                <c:pt idx="654">
                  <c:v>2</c:v>
                </c:pt>
                <c:pt idx="655">
                  <c:v>4</c:v>
                </c:pt>
                <c:pt idx="656">
                  <c:v>5</c:v>
                </c:pt>
                <c:pt idx="657">
                  <c:v>2</c:v>
                </c:pt>
                <c:pt idx="658">
                  <c:v>3</c:v>
                </c:pt>
                <c:pt idx="659">
                  <c:v>2</c:v>
                </c:pt>
                <c:pt idx="660">
                  <c:v>5</c:v>
                </c:pt>
                <c:pt idx="661">
                  <c:v>5</c:v>
                </c:pt>
                <c:pt idx="662">
                  <c:v>7</c:v>
                </c:pt>
                <c:pt idx="663">
                  <c:v>2</c:v>
                </c:pt>
                <c:pt idx="664">
                  <c:v>6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2</c:v>
                </c:pt>
                <c:pt idx="669">
                  <c:v>3</c:v>
                </c:pt>
                <c:pt idx="670">
                  <c:v>4</c:v>
                </c:pt>
                <c:pt idx="671">
                  <c:v>3</c:v>
                </c:pt>
                <c:pt idx="672">
                  <c:v>2</c:v>
                </c:pt>
                <c:pt idx="673">
                  <c:v>4</c:v>
                </c:pt>
                <c:pt idx="674">
                  <c:v>4</c:v>
                </c:pt>
                <c:pt idx="675">
                  <c:v>1</c:v>
                </c:pt>
                <c:pt idx="676">
                  <c:v>5</c:v>
                </c:pt>
                <c:pt idx="677">
                  <c:v>2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8</c:v>
                </c:pt>
                <c:pt idx="682">
                  <c:v>8</c:v>
                </c:pt>
                <c:pt idx="683">
                  <c:v>2</c:v>
                </c:pt>
                <c:pt idx="684">
                  <c:v>6</c:v>
                </c:pt>
                <c:pt idx="685">
                  <c:v>6</c:v>
                </c:pt>
                <c:pt idx="686">
                  <c:v>2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5</c:v>
                </c:pt>
                <c:pt idx="691">
                  <c:v>3</c:v>
                </c:pt>
                <c:pt idx="692">
                  <c:v>7</c:v>
                </c:pt>
                <c:pt idx="693">
                  <c:v>3</c:v>
                </c:pt>
                <c:pt idx="694">
                  <c:v>5</c:v>
                </c:pt>
                <c:pt idx="695">
                  <c:v>5</c:v>
                </c:pt>
                <c:pt idx="696">
                  <c:v>3</c:v>
                </c:pt>
                <c:pt idx="697">
                  <c:v>2</c:v>
                </c:pt>
                <c:pt idx="698">
                  <c:v>4</c:v>
                </c:pt>
                <c:pt idx="699">
                  <c:v>2</c:v>
                </c:pt>
                <c:pt idx="700">
                  <c:v>7</c:v>
                </c:pt>
                <c:pt idx="701">
                  <c:v>4</c:v>
                </c:pt>
                <c:pt idx="702">
                  <c:v>2</c:v>
                </c:pt>
                <c:pt idx="703">
                  <c:v>9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3</c:v>
                </c:pt>
                <c:pt idx="709">
                  <c:v>2</c:v>
                </c:pt>
                <c:pt idx="710">
                  <c:v>2</c:v>
                </c:pt>
                <c:pt idx="711">
                  <c:v>3</c:v>
                </c:pt>
                <c:pt idx="712">
                  <c:v>1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3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7</c:v>
                </c:pt>
                <c:pt idx="726">
                  <c:v>7</c:v>
                </c:pt>
                <c:pt idx="727">
                  <c:v>9</c:v>
                </c:pt>
                <c:pt idx="728">
                  <c:v>5</c:v>
                </c:pt>
                <c:pt idx="729">
                  <c:v>3</c:v>
                </c:pt>
                <c:pt idx="730">
                  <c:v>1</c:v>
                </c:pt>
                <c:pt idx="731">
                  <c:v>3</c:v>
                </c:pt>
                <c:pt idx="732">
                  <c:v>2</c:v>
                </c:pt>
                <c:pt idx="733">
                  <c:v>3</c:v>
                </c:pt>
                <c:pt idx="734">
                  <c:v>7</c:v>
                </c:pt>
                <c:pt idx="735">
                  <c:v>2</c:v>
                </c:pt>
                <c:pt idx="736">
                  <c:v>4</c:v>
                </c:pt>
                <c:pt idx="737">
                  <c:v>7</c:v>
                </c:pt>
                <c:pt idx="738">
                  <c:v>2</c:v>
                </c:pt>
                <c:pt idx="739">
                  <c:v>4</c:v>
                </c:pt>
                <c:pt idx="740">
                  <c:v>7</c:v>
                </c:pt>
                <c:pt idx="741">
                  <c:v>11</c:v>
                </c:pt>
                <c:pt idx="742">
                  <c:v>6</c:v>
                </c:pt>
                <c:pt idx="743">
                  <c:v>4</c:v>
                </c:pt>
                <c:pt idx="744">
                  <c:v>2</c:v>
                </c:pt>
                <c:pt idx="745">
                  <c:v>3</c:v>
                </c:pt>
                <c:pt idx="746">
                  <c:v>2</c:v>
                </c:pt>
                <c:pt idx="747">
                  <c:v>2</c:v>
                </c:pt>
                <c:pt idx="748">
                  <c:v>3</c:v>
                </c:pt>
                <c:pt idx="749">
                  <c:v>3</c:v>
                </c:pt>
                <c:pt idx="750">
                  <c:v>4</c:v>
                </c:pt>
                <c:pt idx="751">
                  <c:v>1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1</c:v>
                </c:pt>
                <c:pt idx="756">
                  <c:v>1</c:v>
                </c:pt>
                <c:pt idx="757">
                  <c:v>3</c:v>
                </c:pt>
                <c:pt idx="758">
                  <c:v>4</c:v>
                </c:pt>
                <c:pt idx="759">
                  <c:v>1</c:v>
                </c:pt>
                <c:pt idx="760">
                  <c:v>5</c:v>
                </c:pt>
                <c:pt idx="761">
                  <c:v>2</c:v>
                </c:pt>
                <c:pt idx="762">
                  <c:v>5</c:v>
                </c:pt>
                <c:pt idx="763">
                  <c:v>2</c:v>
                </c:pt>
                <c:pt idx="764">
                  <c:v>1</c:v>
                </c:pt>
                <c:pt idx="765">
                  <c:v>4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5</c:v>
                </c:pt>
                <c:pt idx="770">
                  <c:v>4</c:v>
                </c:pt>
                <c:pt idx="771">
                  <c:v>1</c:v>
                </c:pt>
                <c:pt idx="772">
                  <c:v>5</c:v>
                </c:pt>
                <c:pt idx="773">
                  <c:v>3</c:v>
                </c:pt>
                <c:pt idx="774">
                  <c:v>2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6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6</c:v>
                </c:pt>
                <c:pt idx="783">
                  <c:v>4</c:v>
                </c:pt>
                <c:pt idx="784">
                  <c:v>5</c:v>
                </c:pt>
                <c:pt idx="785">
                  <c:v>4</c:v>
                </c:pt>
                <c:pt idx="786">
                  <c:v>2</c:v>
                </c:pt>
                <c:pt idx="787">
                  <c:v>4</c:v>
                </c:pt>
                <c:pt idx="788">
                  <c:v>5</c:v>
                </c:pt>
                <c:pt idx="789">
                  <c:v>1</c:v>
                </c:pt>
                <c:pt idx="790">
                  <c:v>6</c:v>
                </c:pt>
                <c:pt idx="791">
                  <c:v>5</c:v>
                </c:pt>
                <c:pt idx="792">
                  <c:v>5</c:v>
                </c:pt>
              </c:numCache>
            </c:numRef>
          </c:xVal>
          <c:yVal>
            <c:numRef>
              <c:f>'linear regression'!$A$2:$A$794</c:f>
              <c:numCache>
                <c:formatCode>_("$"* #,##0.00_);_("$"* \(#,##0.00\);_("$"* "-"??_);_(@_)</c:formatCode>
                <c:ptCount val="793"/>
                <c:pt idx="0">
                  <c:v>261.95999999999998</c:v>
                </c:pt>
                <c:pt idx="1">
                  <c:v>14.62</c:v>
                </c:pt>
                <c:pt idx="2">
                  <c:v>957.57749999999999</c:v>
                </c:pt>
                <c:pt idx="3">
                  <c:v>48.86</c:v>
                </c:pt>
                <c:pt idx="4">
                  <c:v>15.552</c:v>
                </c:pt>
                <c:pt idx="5">
                  <c:v>407.976</c:v>
                </c:pt>
                <c:pt idx="6">
                  <c:v>68.81</c:v>
                </c:pt>
                <c:pt idx="7">
                  <c:v>665.88</c:v>
                </c:pt>
                <c:pt idx="8">
                  <c:v>55.5</c:v>
                </c:pt>
                <c:pt idx="9">
                  <c:v>8.56</c:v>
                </c:pt>
                <c:pt idx="10">
                  <c:v>19.46</c:v>
                </c:pt>
                <c:pt idx="11">
                  <c:v>71.372</c:v>
                </c:pt>
                <c:pt idx="12">
                  <c:v>1044.6300000000001</c:v>
                </c:pt>
                <c:pt idx="13">
                  <c:v>11.648</c:v>
                </c:pt>
                <c:pt idx="14">
                  <c:v>3083.43</c:v>
                </c:pt>
                <c:pt idx="15">
                  <c:v>29.472000000000001</c:v>
                </c:pt>
                <c:pt idx="16">
                  <c:v>1097.5440000000001</c:v>
                </c:pt>
                <c:pt idx="17">
                  <c:v>113.328</c:v>
                </c:pt>
                <c:pt idx="18">
                  <c:v>147.16800000000001</c:v>
                </c:pt>
                <c:pt idx="19">
                  <c:v>77.88</c:v>
                </c:pt>
                <c:pt idx="20">
                  <c:v>95.616</c:v>
                </c:pt>
                <c:pt idx="21">
                  <c:v>45.98</c:v>
                </c:pt>
                <c:pt idx="22">
                  <c:v>211.96</c:v>
                </c:pt>
                <c:pt idx="23">
                  <c:v>45</c:v>
                </c:pt>
                <c:pt idx="24">
                  <c:v>38.22</c:v>
                </c:pt>
                <c:pt idx="25">
                  <c:v>15.26</c:v>
                </c:pt>
                <c:pt idx="26">
                  <c:v>208.56</c:v>
                </c:pt>
                <c:pt idx="27">
                  <c:v>13.98</c:v>
                </c:pt>
                <c:pt idx="28">
                  <c:v>213.11500000000001</c:v>
                </c:pt>
                <c:pt idx="29">
                  <c:v>1113.0239999999999</c:v>
                </c:pt>
                <c:pt idx="30">
                  <c:v>75.88</c:v>
                </c:pt>
                <c:pt idx="31">
                  <c:v>4.6159999999999997</c:v>
                </c:pt>
                <c:pt idx="32">
                  <c:v>831.93600000000004</c:v>
                </c:pt>
                <c:pt idx="33">
                  <c:v>1.248</c:v>
                </c:pt>
                <c:pt idx="34">
                  <c:v>208.16</c:v>
                </c:pt>
                <c:pt idx="35">
                  <c:v>14.9</c:v>
                </c:pt>
                <c:pt idx="36">
                  <c:v>200.98400000000001</c:v>
                </c:pt>
                <c:pt idx="37">
                  <c:v>230.376</c:v>
                </c:pt>
                <c:pt idx="38">
                  <c:v>19.989999999999998</c:v>
                </c:pt>
                <c:pt idx="39">
                  <c:v>158.36799999999999</c:v>
                </c:pt>
                <c:pt idx="40">
                  <c:v>20.100000000000001</c:v>
                </c:pt>
                <c:pt idx="41">
                  <c:v>12.96</c:v>
                </c:pt>
                <c:pt idx="42">
                  <c:v>5.6820000000000004</c:v>
                </c:pt>
                <c:pt idx="43">
                  <c:v>96.53</c:v>
                </c:pt>
                <c:pt idx="44">
                  <c:v>51.311999999999998</c:v>
                </c:pt>
                <c:pt idx="45">
                  <c:v>77.88</c:v>
                </c:pt>
                <c:pt idx="46">
                  <c:v>64.623999999999995</c:v>
                </c:pt>
                <c:pt idx="47">
                  <c:v>23.92</c:v>
                </c:pt>
                <c:pt idx="48">
                  <c:v>238.89599999999999</c:v>
                </c:pt>
                <c:pt idx="49">
                  <c:v>74.111999999999995</c:v>
                </c:pt>
                <c:pt idx="50">
                  <c:v>339.96</c:v>
                </c:pt>
                <c:pt idx="51">
                  <c:v>41.96</c:v>
                </c:pt>
                <c:pt idx="52">
                  <c:v>75.959999999999994</c:v>
                </c:pt>
                <c:pt idx="53">
                  <c:v>40.095999999999997</c:v>
                </c:pt>
                <c:pt idx="54">
                  <c:v>787.53</c:v>
                </c:pt>
                <c:pt idx="55">
                  <c:v>157.79400000000001</c:v>
                </c:pt>
                <c:pt idx="56">
                  <c:v>47.04</c:v>
                </c:pt>
                <c:pt idx="57">
                  <c:v>600.55799999999999</c:v>
                </c:pt>
                <c:pt idx="58">
                  <c:v>617.70000000000005</c:v>
                </c:pt>
                <c:pt idx="59">
                  <c:v>2.3879999999999999</c:v>
                </c:pt>
                <c:pt idx="60">
                  <c:v>81.424000000000007</c:v>
                </c:pt>
                <c:pt idx="61">
                  <c:v>59.97</c:v>
                </c:pt>
                <c:pt idx="62">
                  <c:v>20.04</c:v>
                </c:pt>
                <c:pt idx="63">
                  <c:v>82.8</c:v>
                </c:pt>
                <c:pt idx="64">
                  <c:v>8.82</c:v>
                </c:pt>
                <c:pt idx="65">
                  <c:v>839.43</c:v>
                </c:pt>
                <c:pt idx="66">
                  <c:v>671.93</c:v>
                </c:pt>
                <c:pt idx="67">
                  <c:v>93.888000000000005</c:v>
                </c:pt>
                <c:pt idx="68">
                  <c:v>384.45</c:v>
                </c:pt>
                <c:pt idx="69">
                  <c:v>157.91999999999999</c:v>
                </c:pt>
                <c:pt idx="70">
                  <c:v>58.38</c:v>
                </c:pt>
                <c:pt idx="71">
                  <c:v>6.63</c:v>
                </c:pt>
                <c:pt idx="72">
                  <c:v>457.56799999999998</c:v>
                </c:pt>
                <c:pt idx="73">
                  <c:v>14.62</c:v>
                </c:pt>
                <c:pt idx="74">
                  <c:v>5.98</c:v>
                </c:pt>
                <c:pt idx="75">
                  <c:v>54.384</c:v>
                </c:pt>
                <c:pt idx="76">
                  <c:v>28.4</c:v>
                </c:pt>
                <c:pt idx="77">
                  <c:v>27.68</c:v>
                </c:pt>
                <c:pt idx="78">
                  <c:v>9.9359999999999999</c:v>
                </c:pt>
                <c:pt idx="79">
                  <c:v>20.94</c:v>
                </c:pt>
                <c:pt idx="80">
                  <c:v>52.448</c:v>
                </c:pt>
                <c:pt idx="81">
                  <c:v>97.263999999999996</c:v>
                </c:pt>
                <c:pt idx="82">
                  <c:v>3.28</c:v>
                </c:pt>
                <c:pt idx="83">
                  <c:v>24.815999999999999</c:v>
                </c:pt>
                <c:pt idx="84">
                  <c:v>503.96</c:v>
                </c:pt>
                <c:pt idx="85">
                  <c:v>7.16</c:v>
                </c:pt>
                <c:pt idx="86">
                  <c:v>176.8</c:v>
                </c:pt>
                <c:pt idx="87">
                  <c:v>37.223999999999997</c:v>
                </c:pt>
                <c:pt idx="88">
                  <c:v>899.13599999999997</c:v>
                </c:pt>
                <c:pt idx="89">
                  <c:v>14.28</c:v>
                </c:pt>
                <c:pt idx="90">
                  <c:v>7.4080000000000004</c:v>
                </c:pt>
                <c:pt idx="91">
                  <c:v>46.26</c:v>
                </c:pt>
                <c:pt idx="92">
                  <c:v>2.9460000000000002</c:v>
                </c:pt>
                <c:pt idx="93">
                  <c:v>21.744</c:v>
                </c:pt>
                <c:pt idx="94">
                  <c:v>218.75</c:v>
                </c:pt>
                <c:pt idx="95">
                  <c:v>66.284000000000006</c:v>
                </c:pt>
                <c:pt idx="96">
                  <c:v>35.167999999999999</c:v>
                </c:pt>
                <c:pt idx="97">
                  <c:v>444.76799999999997</c:v>
                </c:pt>
                <c:pt idx="98">
                  <c:v>83.92</c:v>
                </c:pt>
                <c:pt idx="99">
                  <c:v>20.8</c:v>
                </c:pt>
                <c:pt idx="100">
                  <c:v>23.68</c:v>
                </c:pt>
                <c:pt idx="101">
                  <c:v>93.06</c:v>
                </c:pt>
                <c:pt idx="102">
                  <c:v>5.5839999999999996</c:v>
                </c:pt>
                <c:pt idx="103">
                  <c:v>2.2000000000000002</c:v>
                </c:pt>
                <c:pt idx="104">
                  <c:v>161.56800000000001</c:v>
                </c:pt>
                <c:pt idx="105">
                  <c:v>18.648</c:v>
                </c:pt>
                <c:pt idx="106">
                  <c:v>10.56</c:v>
                </c:pt>
                <c:pt idx="107">
                  <c:v>25.92</c:v>
                </c:pt>
                <c:pt idx="108">
                  <c:v>2001.86</c:v>
                </c:pt>
                <c:pt idx="109">
                  <c:v>321.56799999999998</c:v>
                </c:pt>
                <c:pt idx="110">
                  <c:v>7.61</c:v>
                </c:pt>
                <c:pt idx="111">
                  <c:v>80.58</c:v>
                </c:pt>
                <c:pt idx="112">
                  <c:v>12.132</c:v>
                </c:pt>
                <c:pt idx="113">
                  <c:v>20.37</c:v>
                </c:pt>
                <c:pt idx="114">
                  <c:v>1.6240000000000001</c:v>
                </c:pt>
                <c:pt idx="115">
                  <c:v>3059.982</c:v>
                </c:pt>
                <c:pt idx="116">
                  <c:v>328.22399999999999</c:v>
                </c:pt>
                <c:pt idx="117">
                  <c:v>79.900000000000006</c:v>
                </c:pt>
                <c:pt idx="118">
                  <c:v>14.016</c:v>
                </c:pt>
                <c:pt idx="119">
                  <c:v>37.207999999999998</c:v>
                </c:pt>
                <c:pt idx="120">
                  <c:v>725.84</c:v>
                </c:pt>
                <c:pt idx="121">
                  <c:v>8.82</c:v>
                </c:pt>
                <c:pt idx="122">
                  <c:v>11.648</c:v>
                </c:pt>
                <c:pt idx="123">
                  <c:v>1038.8399999999999</c:v>
                </c:pt>
                <c:pt idx="124">
                  <c:v>254.05799999999999</c:v>
                </c:pt>
                <c:pt idx="125">
                  <c:v>19.096</c:v>
                </c:pt>
                <c:pt idx="126">
                  <c:v>300.416</c:v>
                </c:pt>
                <c:pt idx="127">
                  <c:v>26.8</c:v>
                </c:pt>
                <c:pt idx="128">
                  <c:v>45.48</c:v>
                </c:pt>
                <c:pt idx="129">
                  <c:v>4.8899999999999997</c:v>
                </c:pt>
                <c:pt idx="130">
                  <c:v>15.135999999999999</c:v>
                </c:pt>
                <c:pt idx="131">
                  <c:v>87.54</c:v>
                </c:pt>
                <c:pt idx="132">
                  <c:v>178.38399999999999</c:v>
                </c:pt>
                <c:pt idx="133">
                  <c:v>99.135999999999996</c:v>
                </c:pt>
                <c:pt idx="134">
                  <c:v>135.88200000000001</c:v>
                </c:pt>
                <c:pt idx="135">
                  <c:v>7.16</c:v>
                </c:pt>
                <c:pt idx="136">
                  <c:v>251.52</c:v>
                </c:pt>
                <c:pt idx="137">
                  <c:v>15.992000000000001</c:v>
                </c:pt>
                <c:pt idx="138">
                  <c:v>290.89800000000002</c:v>
                </c:pt>
                <c:pt idx="139">
                  <c:v>82.8</c:v>
                </c:pt>
                <c:pt idx="140">
                  <c:v>4.7519999999999998</c:v>
                </c:pt>
                <c:pt idx="141">
                  <c:v>7.7119999999999997</c:v>
                </c:pt>
                <c:pt idx="142">
                  <c:v>47.975999999999999</c:v>
                </c:pt>
                <c:pt idx="143">
                  <c:v>7.56</c:v>
                </c:pt>
                <c:pt idx="144">
                  <c:v>6.79</c:v>
                </c:pt>
                <c:pt idx="145">
                  <c:v>388.70400000000001</c:v>
                </c:pt>
                <c:pt idx="146">
                  <c:v>647.84</c:v>
                </c:pt>
                <c:pt idx="147">
                  <c:v>20.7</c:v>
                </c:pt>
                <c:pt idx="148">
                  <c:v>211.96</c:v>
                </c:pt>
                <c:pt idx="149">
                  <c:v>23.2</c:v>
                </c:pt>
                <c:pt idx="150">
                  <c:v>25.92</c:v>
                </c:pt>
                <c:pt idx="151">
                  <c:v>8.16</c:v>
                </c:pt>
                <c:pt idx="152">
                  <c:v>99.135999999999996</c:v>
                </c:pt>
                <c:pt idx="153">
                  <c:v>1488.424</c:v>
                </c:pt>
                <c:pt idx="154">
                  <c:v>8.6519999999999992</c:v>
                </c:pt>
                <c:pt idx="155">
                  <c:v>50.96</c:v>
                </c:pt>
                <c:pt idx="156">
                  <c:v>41.9</c:v>
                </c:pt>
                <c:pt idx="157">
                  <c:v>375.45749999999998</c:v>
                </c:pt>
                <c:pt idx="158">
                  <c:v>482.34</c:v>
                </c:pt>
                <c:pt idx="159">
                  <c:v>2.6240000000000001</c:v>
                </c:pt>
                <c:pt idx="160">
                  <c:v>23.36</c:v>
                </c:pt>
                <c:pt idx="161">
                  <c:v>246.38399999999999</c:v>
                </c:pt>
                <c:pt idx="162">
                  <c:v>12.462</c:v>
                </c:pt>
                <c:pt idx="163">
                  <c:v>75.792000000000002</c:v>
                </c:pt>
                <c:pt idx="164">
                  <c:v>49.96</c:v>
                </c:pt>
                <c:pt idx="165">
                  <c:v>35.951999999999998</c:v>
                </c:pt>
                <c:pt idx="166">
                  <c:v>9.5679999999999996</c:v>
                </c:pt>
                <c:pt idx="167">
                  <c:v>35.909999999999997</c:v>
                </c:pt>
                <c:pt idx="168">
                  <c:v>179.95</c:v>
                </c:pt>
                <c:pt idx="169">
                  <c:v>139.86000000000001</c:v>
                </c:pt>
                <c:pt idx="170">
                  <c:v>95.92</c:v>
                </c:pt>
                <c:pt idx="171">
                  <c:v>383.8</c:v>
                </c:pt>
                <c:pt idx="172">
                  <c:v>56.56</c:v>
                </c:pt>
                <c:pt idx="173">
                  <c:v>866.4</c:v>
                </c:pt>
                <c:pt idx="174">
                  <c:v>69.989999999999995</c:v>
                </c:pt>
                <c:pt idx="175">
                  <c:v>6.6719999999999997</c:v>
                </c:pt>
                <c:pt idx="176">
                  <c:v>189.58799999999999</c:v>
                </c:pt>
                <c:pt idx="177">
                  <c:v>4.8120000000000003</c:v>
                </c:pt>
                <c:pt idx="178">
                  <c:v>1007.979</c:v>
                </c:pt>
                <c:pt idx="179">
                  <c:v>31.872</c:v>
                </c:pt>
                <c:pt idx="180">
                  <c:v>2.91</c:v>
                </c:pt>
                <c:pt idx="181">
                  <c:v>59.52</c:v>
                </c:pt>
                <c:pt idx="182">
                  <c:v>284.36399999999998</c:v>
                </c:pt>
                <c:pt idx="183">
                  <c:v>129.56800000000001</c:v>
                </c:pt>
                <c:pt idx="184">
                  <c:v>23.56</c:v>
                </c:pt>
                <c:pt idx="185">
                  <c:v>254.744</c:v>
                </c:pt>
                <c:pt idx="186">
                  <c:v>55.48</c:v>
                </c:pt>
                <c:pt idx="187">
                  <c:v>340.92</c:v>
                </c:pt>
                <c:pt idx="188">
                  <c:v>40.200000000000003</c:v>
                </c:pt>
                <c:pt idx="189">
                  <c:v>14.7</c:v>
                </c:pt>
                <c:pt idx="190">
                  <c:v>9.09</c:v>
                </c:pt>
                <c:pt idx="191">
                  <c:v>5.96</c:v>
                </c:pt>
                <c:pt idx="192">
                  <c:v>29.6</c:v>
                </c:pt>
                <c:pt idx="193">
                  <c:v>2735.9520000000002</c:v>
                </c:pt>
                <c:pt idx="194">
                  <c:v>7.992</c:v>
                </c:pt>
                <c:pt idx="195">
                  <c:v>449.15</c:v>
                </c:pt>
                <c:pt idx="196">
                  <c:v>93.98</c:v>
                </c:pt>
                <c:pt idx="197">
                  <c:v>189.88200000000001</c:v>
                </c:pt>
                <c:pt idx="198">
                  <c:v>105.42</c:v>
                </c:pt>
                <c:pt idx="199">
                  <c:v>22.62</c:v>
                </c:pt>
                <c:pt idx="200">
                  <c:v>2.74</c:v>
                </c:pt>
                <c:pt idx="201">
                  <c:v>126.3</c:v>
                </c:pt>
                <c:pt idx="202">
                  <c:v>6.63</c:v>
                </c:pt>
                <c:pt idx="203">
                  <c:v>18.391999999999999</c:v>
                </c:pt>
                <c:pt idx="204">
                  <c:v>210.98</c:v>
                </c:pt>
                <c:pt idx="205">
                  <c:v>22.2</c:v>
                </c:pt>
                <c:pt idx="206">
                  <c:v>683.952</c:v>
                </c:pt>
                <c:pt idx="207">
                  <c:v>36.335999999999999</c:v>
                </c:pt>
                <c:pt idx="208">
                  <c:v>190.72</c:v>
                </c:pt>
                <c:pt idx="209">
                  <c:v>47.94</c:v>
                </c:pt>
                <c:pt idx="210">
                  <c:v>979.95</c:v>
                </c:pt>
                <c:pt idx="211">
                  <c:v>16.768000000000001</c:v>
                </c:pt>
                <c:pt idx="212">
                  <c:v>42.616</c:v>
                </c:pt>
                <c:pt idx="213">
                  <c:v>152.94</c:v>
                </c:pt>
                <c:pt idx="214">
                  <c:v>468.9</c:v>
                </c:pt>
                <c:pt idx="215">
                  <c:v>646.77599999999995</c:v>
                </c:pt>
                <c:pt idx="216">
                  <c:v>41.28</c:v>
                </c:pt>
                <c:pt idx="217">
                  <c:v>1121.568</c:v>
                </c:pt>
                <c:pt idx="218">
                  <c:v>10.824</c:v>
                </c:pt>
                <c:pt idx="219">
                  <c:v>19.456</c:v>
                </c:pt>
                <c:pt idx="220">
                  <c:v>20.7</c:v>
                </c:pt>
                <c:pt idx="221">
                  <c:v>42.6</c:v>
                </c:pt>
                <c:pt idx="222">
                  <c:v>13</c:v>
                </c:pt>
                <c:pt idx="223">
                  <c:v>3.96</c:v>
                </c:pt>
                <c:pt idx="224">
                  <c:v>374.37599999999998</c:v>
                </c:pt>
                <c:pt idx="225">
                  <c:v>91.84</c:v>
                </c:pt>
                <c:pt idx="226">
                  <c:v>72.45</c:v>
                </c:pt>
                <c:pt idx="227">
                  <c:v>8.82</c:v>
                </c:pt>
                <c:pt idx="228">
                  <c:v>160.72</c:v>
                </c:pt>
                <c:pt idx="229">
                  <c:v>69.712000000000003</c:v>
                </c:pt>
                <c:pt idx="230">
                  <c:v>51.52</c:v>
                </c:pt>
                <c:pt idx="231">
                  <c:v>470.37599999999998</c:v>
                </c:pt>
                <c:pt idx="232">
                  <c:v>70.98</c:v>
                </c:pt>
                <c:pt idx="233">
                  <c:v>84.784000000000006</c:v>
                </c:pt>
                <c:pt idx="234">
                  <c:v>9.3439999999999994</c:v>
                </c:pt>
                <c:pt idx="235">
                  <c:v>76.12</c:v>
                </c:pt>
                <c:pt idx="236">
                  <c:v>11.632</c:v>
                </c:pt>
                <c:pt idx="237">
                  <c:v>143.982</c:v>
                </c:pt>
                <c:pt idx="238">
                  <c:v>142.77600000000001</c:v>
                </c:pt>
                <c:pt idx="239">
                  <c:v>3.282</c:v>
                </c:pt>
                <c:pt idx="240">
                  <c:v>369.57600000000002</c:v>
                </c:pt>
                <c:pt idx="241">
                  <c:v>8.4480000000000004</c:v>
                </c:pt>
                <c:pt idx="242">
                  <c:v>119.94</c:v>
                </c:pt>
                <c:pt idx="243">
                  <c:v>40.479999999999997</c:v>
                </c:pt>
                <c:pt idx="244">
                  <c:v>8.69</c:v>
                </c:pt>
                <c:pt idx="245">
                  <c:v>301.95999999999998</c:v>
                </c:pt>
                <c:pt idx="246">
                  <c:v>35.56</c:v>
                </c:pt>
                <c:pt idx="247">
                  <c:v>97.16</c:v>
                </c:pt>
                <c:pt idx="248">
                  <c:v>243.38399999999999</c:v>
                </c:pt>
                <c:pt idx="249">
                  <c:v>392.94</c:v>
                </c:pt>
                <c:pt idx="250">
                  <c:v>18.882000000000001</c:v>
                </c:pt>
                <c:pt idx="251">
                  <c:v>18.84</c:v>
                </c:pt>
                <c:pt idx="252">
                  <c:v>330.4</c:v>
                </c:pt>
                <c:pt idx="253">
                  <c:v>132.52000000000001</c:v>
                </c:pt>
                <c:pt idx="254">
                  <c:v>209.3</c:v>
                </c:pt>
                <c:pt idx="255">
                  <c:v>14.8</c:v>
                </c:pt>
                <c:pt idx="256">
                  <c:v>379.4</c:v>
                </c:pt>
                <c:pt idx="257">
                  <c:v>113.55200000000001</c:v>
                </c:pt>
                <c:pt idx="258">
                  <c:v>701.37199999999996</c:v>
                </c:pt>
                <c:pt idx="259">
                  <c:v>459.95</c:v>
                </c:pt>
                <c:pt idx="260">
                  <c:v>23.76</c:v>
                </c:pt>
                <c:pt idx="261">
                  <c:v>30.36</c:v>
                </c:pt>
                <c:pt idx="262">
                  <c:v>61.44</c:v>
                </c:pt>
                <c:pt idx="263">
                  <c:v>2.6880000000000002</c:v>
                </c:pt>
                <c:pt idx="264">
                  <c:v>14.352</c:v>
                </c:pt>
                <c:pt idx="265">
                  <c:v>7999.98</c:v>
                </c:pt>
                <c:pt idx="266">
                  <c:v>479.97</c:v>
                </c:pt>
                <c:pt idx="267">
                  <c:v>191.98400000000001</c:v>
                </c:pt>
                <c:pt idx="268">
                  <c:v>104.01</c:v>
                </c:pt>
                <c:pt idx="269">
                  <c:v>166.24</c:v>
                </c:pt>
                <c:pt idx="270">
                  <c:v>198.27199999999999</c:v>
                </c:pt>
                <c:pt idx="271">
                  <c:v>369.91199999999998</c:v>
                </c:pt>
                <c:pt idx="272">
                  <c:v>10.368</c:v>
                </c:pt>
                <c:pt idx="273">
                  <c:v>119.96</c:v>
                </c:pt>
                <c:pt idx="274">
                  <c:v>55.48</c:v>
                </c:pt>
                <c:pt idx="275">
                  <c:v>24.448</c:v>
                </c:pt>
                <c:pt idx="276">
                  <c:v>281.33999999999997</c:v>
                </c:pt>
                <c:pt idx="277">
                  <c:v>9.94</c:v>
                </c:pt>
                <c:pt idx="278">
                  <c:v>59.808</c:v>
                </c:pt>
                <c:pt idx="279">
                  <c:v>146.82</c:v>
                </c:pt>
                <c:pt idx="280">
                  <c:v>129.91999999999999</c:v>
                </c:pt>
                <c:pt idx="281">
                  <c:v>45.584000000000003</c:v>
                </c:pt>
                <c:pt idx="282">
                  <c:v>17.568000000000001</c:v>
                </c:pt>
                <c:pt idx="283">
                  <c:v>182.72</c:v>
                </c:pt>
                <c:pt idx="284">
                  <c:v>242.94</c:v>
                </c:pt>
                <c:pt idx="285">
                  <c:v>11.784000000000001</c:v>
                </c:pt>
                <c:pt idx="286">
                  <c:v>51.52</c:v>
                </c:pt>
                <c:pt idx="287">
                  <c:v>11.992000000000001</c:v>
                </c:pt>
                <c:pt idx="288">
                  <c:v>58.05</c:v>
                </c:pt>
                <c:pt idx="289">
                  <c:v>1199.9760000000001</c:v>
                </c:pt>
                <c:pt idx="290">
                  <c:v>24.56</c:v>
                </c:pt>
                <c:pt idx="291">
                  <c:v>13.128</c:v>
                </c:pt>
                <c:pt idx="292">
                  <c:v>22.72</c:v>
                </c:pt>
                <c:pt idx="293">
                  <c:v>107.982</c:v>
                </c:pt>
                <c:pt idx="294">
                  <c:v>11.36</c:v>
                </c:pt>
                <c:pt idx="295">
                  <c:v>310.88</c:v>
                </c:pt>
                <c:pt idx="296">
                  <c:v>18.28</c:v>
                </c:pt>
                <c:pt idx="297">
                  <c:v>32.76</c:v>
                </c:pt>
                <c:pt idx="298">
                  <c:v>32.07</c:v>
                </c:pt>
                <c:pt idx="299">
                  <c:v>348.928</c:v>
                </c:pt>
                <c:pt idx="300">
                  <c:v>1363.96</c:v>
                </c:pt>
                <c:pt idx="301">
                  <c:v>9.9600000000000009</c:v>
                </c:pt>
                <c:pt idx="302">
                  <c:v>20.16</c:v>
                </c:pt>
                <c:pt idx="303">
                  <c:v>283.92</c:v>
                </c:pt>
                <c:pt idx="304">
                  <c:v>22.23</c:v>
                </c:pt>
                <c:pt idx="305">
                  <c:v>12.96</c:v>
                </c:pt>
                <c:pt idx="306">
                  <c:v>18.28</c:v>
                </c:pt>
                <c:pt idx="307">
                  <c:v>18.28</c:v>
                </c:pt>
                <c:pt idx="308">
                  <c:v>51.84</c:v>
                </c:pt>
                <c:pt idx="309">
                  <c:v>239.97</c:v>
                </c:pt>
                <c:pt idx="310">
                  <c:v>67.8</c:v>
                </c:pt>
                <c:pt idx="311">
                  <c:v>9.6639999999999997</c:v>
                </c:pt>
                <c:pt idx="312">
                  <c:v>60.45</c:v>
                </c:pt>
                <c:pt idx="313">
                  <c:v>37.44</c:v>
                </c:pt>
                <c:pt idx="314">
                  <c:v>83.72</c:v>
                </c:pt>
                <c:pt idx="315">
                  <c:v>48.896000000000001</c:v>
                </c:pt>
                <c:pt idx="316">
                  <c:v>115.36</c:v>
                </c:pt>
                <c:pt idx="317">
                  <c:v>5.16</c:v>
                </c:pt>
                <c:pt idx="318">
                  <c:v>39.96</c:v>
                </c:pt>
                <c:pt idx="319">
                  <c:v>7.61</c:v>
                </c:pt>
                <c:pt idx="320">
                  <c:v>7.36</c:v>
                </c:pt>
                <c:pt idx="321">
                  <c:v>2.89</c:v>
                </c:pt>
                <c:pt idx="322">
                  <c:v>15.936</c:v>
                </c:pt>
                <c:pt idx="323">
                  <c:v>44.91</c:v>
                </c:pt>
                <c:pt idx="324">
                  <c:v>1141.47</c:v>
                </c:pt>
                <c:pt idx="325">
                  <c:v>11.36</c:v>
                </c:pt>
                <c:pt idx="326">
                  <c:v>5.8920000000000003</c:v>
                </c:pt>
                <c:pt idx="327">
                  <c:v>31.4</c:v>
                </c:pt>
                <c:pt idx="328">
                  <c:v>17.46</c:v>
                </c:pt>
                <c:pt idx="329">
                  <c:v>13.944000000000001</c:v>
                </c:pt>
                <c:pt idx="330">
                  <c:v>37.659999999999997</c:v>
                </c:pt>
                <c:pt idx="331">
                  <c:v>155.82</c:v>
                </c:pt>
                <c:pt idx="332">
                  <c:v>15.648</c:v>
                </c:pt>
                <c:pt idx="333">
                  <c:v>103.6</c:v>
                </c:pt>
                <c:pt idx="334">
                  <c:v>46.96</c:v>
                </c:pt>
                <c:pt idx="335">
                  <c:v>8.9039999999999999</c:v>
                </c:pt>
                <c:pt idx="336">
                  <c:v>1199.8</c:v>
                </c:pt>
                <c:pt idx="337">
                  <c:v>22.2</c:v>
                </c:pt>
                <c:pt idx="338">
                  <c:v>149.352</c:v>
                </c:pt>
                <c:pt idx="339">
                  <c:v>85.14</c:v>
                </c:pt>
                <c:pt idx="340">
                  <c:v>841.56799999999998</c:v>
                </c:pt>
                <c:pt idx="341">
                  <c:v>15.552</c:v>
                </c:pt>
                <c:pt idx="342">
                  <c:v>46.2</c:v>
                </c:pt>
                <c:pt idx="343">
                  <c:v>12.192</c:v>
                </c:pt>
                <c:pt idx="344">
                  <c:v>45.055999999999997</c:v>
                </c:pt>
                <c:pt idx="345">
                  <c:v>12.96</c:v>
                </c:pt>
                <c:pt idx="346">
                  <c:v>17.12</c:v>
                </c:pt>
                <c:pt idx="347">
                  <c:v>25.472000000000001</c:v>
                </c:pt>
                <c:pt idx="348">
                  <c:v>27.167999999999999</c:v>
                </c:pt>
                <c:pt idx="349">
                  <c:v>173.8</c:v>
                </c:pt>
                <c:pt idx="350">
                  <c:v>29.591999999999999</c:v>
                </c:pt>
                <c:pt idx="351">
                  <c:v>204.6</c:v>
                </c:pt>
                <c:pt idx="352">
                  <c:v>321.56799999999998</c:v>
                </c:pt>
                <c:pt idx="353">
                  <c:v>6.24</c:v>
                </c:pt>
                <c:pt idx="354">
                  <c:v>9.82</c:v>
                </c:pt>
                <c:pt idx="355">
                  <c:v>3.282</c:v>
                </c:pt>
                <c:pt idx="356">
                  <c:v>3.3919999999999999</c:v>
                </c:pt>
                <c:pt idx="357">
                  <c:v>7.968</c:v>
                </c:pt>
                <c:pt idx="358">
                  <c:v>1.1120000000000001</c:v>
                </c:pt>
                <c:pt idx="359">
                  <c:v>1166.92</c:v>
                </c:pt>
                <c:pt idx="360">
                  <c:v>2715.93</c:v>
                </c:pt>
                <c:pt idx="361">
                  <c:v>10.67</c:v>
                </c:pt>
                <c:pt idx="362">
                  <c:v>484.65</c:v>
                </c:pt>
                <c:pt idx="363">
                  <c:v>7.08</c:v>
                </c:pt>
                <c:pt idx="364">
                  <c:v>151.72</c:v>
                </c:pt>
                <c:pt idx="365">
                  <c:v>1618.37</c:v>
                </c:pt>
                <c:pt idx="366">
                  <c:v>13.96</c:v>
                </c:pt>
                <c:pt idx="367">
                  <c:v>11.808</c:v>
                </c:pt>
                <c:pt idx="368">
                  <c:v>15.552</c:v>
                </c:pt>
                <c:pt idx="369">
                  <c:v>15.696</c:v>
                </c:pt>
                <c:pt idx="370">
                  <c:v>36.624000000000002</c:v>
                </c:pt>
                <c:pt idx="371">
                  <c:v>23.968</c:v>
                </c:pt>
                <c:pt idx="372">
                  <c:v>697.16</c:v>
                </c:pt>
                <c:pt idx="373">
                  <c:v>31.86</c:v>
                </c:pt>
                <c:pt idx="374">
                  <c:v>8.84</c:v>
                </c:pt>
                <c:pt idx="375">
                  <c:v>168.464</c:v>
                </c:pt>
                <c:pt idx="376">
                  <c:v>11.16</c:v>
                </c:pt>
                <c:pt idx="377">
                  <c:v>4.4160000000000004</c:v>
                </c:pt>
                <c:pt idx="378">
                  <c:v>45.216000000000001</c:v>
                </c:pt>
                <c:pt idx="379">
                  <c:v>194.84800000000001</c:v>
                </c:pt>
                <c:pt idx="380">
                  <c:v>1.744</c:v>
                </c:pt>
                <c:pt idx="381">
                  <c:v>19.46</c:v>
                </c:pt>
                <c:pt idx="382">
                  <c:v>29.472000000000001</c:v>
                </c:pt>
                <c:pt idx="383">
                  <c:v>8.64</c:v>
                </c:pt>
                <c:pt idx="384">
                  <c:v>6.27</c:v>
                </c:pt>
                <c:pt idx="385">
                  <c:v>40.880000000000003</c:v>
                </c:pt>
                <c:pt idx="386">
                  <c:v>119.96</c:v>
                </c:pt>
                <c:pt idx="387">
                  <c:v>19.920000000000002</c:v>
                </c:pt>
                <c:pt idx="388">
                  <c:v>71.975999999999999</c:v>
                </c:pt>
                <c:pt idx="389">
                  <c:v>28.9</c:v>
                </c:pt>
                <c:pt idx="390">
                  <c:v>348.20800000000003</c:v>
                </c:pt>
                <c:pt idx="391">
                  <c:v>7.04</c:v>
                </c:pt>
                <c:pt idx="392">
                  <c:v>22.92</c:v>
                </c:pt>
                <c:pt idx="393">
                  <c:v>6.3</c:v>
                </c:pt>
                <c:pt idx="394">
                  <c:v>279.89999999999998</c:v>
                </c:pt>
                <c:pt idx="395">
                  <c:v>287.52</c:v>
                </c:pt>
                <c:pt idx="396">
                  <c:v>644.07600000000002</c:v>
                </c:pt>
                <c:pt idx="397">
                  <c:v>362.94</c:v>
                </c:pt>
                <c:pt idx="398">
                  <c:v>53.94</c:v>
                </c:pt>
                <c:pt idx="399">
                  <c:v>9.99</c:v>
                </c:pt>
                <c:pt idx="400">
                  <c:v>46.8</c:v>
                </c:pt>
                <c:pt idx="401">
                  <c:v>11.56</c:v>
                </c:pt>
                <c:pt idx="402">
                  <c:v>258.69600000000003</c:v>
                </c:pt>
                <c:pt idx="403">
                  <c:v>12.096</c:v>
                </c:pt>
                <c:pt idx="404">
                  <c:v>81.92</c:v>
                </c:pt>
                <c:pt idx="405">
                  <c:v>271.95999999999998</c:v>
                </c:pt>
                <c:pt idx="406">
                  <c:v>11.21</c:v>
                </c:pt>
                <c:pt idx="407">
                  <c:v>141.37200000000001</c:v>
                </c:pt>
                <c:pt idx="408">
                  <c:v>249.75</c:v>
                </c:pt>
                <c:pt idx="409">
                  <c:v>2.78</c:v>
                </c:pt>
                <c:pt idx="410">
                  <c:v>839.98800000000006</c:v>
                </c:pt>
                <c:pt idx="411">
                  <c:v>12.35</c:v>
                </c:pt>
                <c:pt idx="412">
                  <c:v>48.69</c:v>
                </c:pt>
                <c:pt idx="413">
                  <c:v>764.68799999999999</c:v>
                </c:pt>
                <c:pt idx="414">
                  <c:v>5.2480000000000002</c:v>
                </c:pt>
                <c:pt idx="415">
                  <c:v>863.88</c:v>
                </c:pt>
                <c:pt idx="416">
                  <c:v>17.616</c:v>
                </c:pt>
                <c:pt idx="417">
                  <c:v>69.900000000000006</c:v>
                </c:pt>
                <c:pt idx="418">
                  <c:v>6.57</c:v>
                </c:pt>
                <c:pt idx="419">
                  <c:v>12.48</c:v>
                </c:pt>
                <c:pt idx="420">
                  <c:v>86.352000000000004</c:v>
                </c:pt>
                <c:pt idx="421">
                  <c:v>14.9</c:v>
                </c:pt>
                <c:pt idx="422">
                  <c:v>39.880000000000003</c:v>
                </c:pt>
                <c:pt idx="423">
                  <c:v>845.72799999999995</c:v>
                </c:pt>
                <c:pt idx="424">
                  <c:v>13.904</c:v>
                </c:pt>
                <c:pt idx="425">
                  <c:v>114.95</c:v>
                </c:pt>
                <c:pt idx="426">
                  <c:v>61.96</c:v>
                </c:pt>
                <c:pt idx="427">
                  <c:v>23.99</c:v>
                </c:pt>
                <c:pt idx="428">
                  <c:v>38.880000000000003</c:v>
                </c:pt>
                <c:pt idx="429">
                  <c:v>575.91999999999996</c:v>
                </c:pt>
                <c:pt idx="430">
                  <c:v>5.2290000000000001</c:v>
                </c:pt>
                <c:pt idx="431">
                  <c:v>72.8</c:v>
                </c:pt>
                <c:pt idx="432">
                  <c:v>10.816000000000001</c:v>
                </c:pt>
                <c:pt idx="433">
                  <c:v>46.26</c:v>
                </c:pt>
                <c:pt idx="434">
                  <c:v>11.34</c:v>
                </c:pt>
                <c:pt idx="435">
                  <c:v>87.92</c:v>
                </c:pt>
                <c:pt idx="436">
                  <c:v>37.049999999999997</c:v>
                </c:pt>
                <c:pt idx="437">
                  <c:v>2.97</c:v>
                </c:pt>
                <c:pt idx="438">
                  <c:v>1.08</c:v>
                </c:pt>
                <c:pt idx="439">
                  <c:v>552.55999999999995</c:v>
                </c:pt>
                <c:pt idx="440">
                  <c:v>25.11</c:v>
                </c:pt>
                <c:pt idx="441">
                  <c:v>29.78</c:v>
                </c:pt>
                <c:pt idx="442">
                  <c:v>695.7</c:v>
                </c:pt>
                <c:pt idx="443">
                  <c:v>258.279</c:v>
                </c:pt>
                <c:pt idx="444">
                  <c:v>79.14</c:v>
                </c:pt>
                <c:pt idx="445">
                  <c:v>1.988</c:v>
                </c:pt>
                <c:pt idx="446">
                  <c:v>145.56800000000001</c:v>
                </c:pt>
                <c:pt idx="447">
                  <c:v>123.256</c:v>
                </c:pt>
                <c:pt idx="448">
                  <c:v>38.387999999999998</c:v>
                </c:pt>
                <c:pt idx="449">
                  <c:v>145.9</c:v>
                </c:pt>
                <c:pt idx="450">
                  <c:v>49.08</c:v>
                </c:pt>
                <c:pt idx="451">
                  <c:v>83.951999999999998</c:v>
                </c:pt>
                <c:pt idx="452">
                  <c:v>80.98</c:v>
                </c:pt>
                <c:pt idx="453">
                  <c:v>9.5519999999999996</c:v>
                </c:pt>
                <c:pt idx="454">
                  <c:v>21.8</c:v>
                </c:pt>
                <c:pt idx="455">
                  <c:v>393.16500000000002</c:v>
                </c:pt>
                <c:pt idx="456">
                  <c:v>334.76799999999997</c:v>
                </c:pt>
                <c:pt idx="457">
                  <c:v>239.97</c:v>
                </c:pt>
                <c:pt idx="458">
                  <c:v>946.34400000000005</c:v>
                </c:pt>
                <c:pt idx="459">
                  <c:v>86.272000000000006</c:v>
                </c:pt>
                <c:pt idx="460">
                  <c:v>9.7279999999999998</c:v>
                </c:pt>
                <c:pt idx="461">
                  <c:v>31.103999999999999</c:v>
                </c:pt>
                <c:pt idx="462">
                  <c:v>36.671999999999997</c:v>
                </c:pt>
                <c:pt idx="463">
                  <c:v>13.76</c:v>
                </c:pt>
                <c:pt idx="464">
                  <c:v>139.42400000000001</c:v>
                </c:pt>
                <c:pt idx="465">
                  <c:v>2.0249999999999999</c:v>
                </c:pt>
                <c:pt idx="466">
                  <c:v>70.98</c:v>
                </c:pt>
                <c:pt idx="467">
                  <c:v>91.2</c:v>
                </c:pt>
                <c:pt idx="468">
                  <c:v>15.936</c:v>
                </c:pt>
                <c:pt idx="469">
                  <c:v>244.006</c:v>
                </c:pt>
                <c:pt idx="470">
                  <c:v>3.68</c:v>
                </c:pt>
                <c:pt idx="471">
                  <c:v>8.67</c:v>
                </c:pt>
                <c:pt idx="472">
                  <c:v>17.28</c:v>
                </c:pt>
                <c:pt idx="473">
                  <c:v>52.136000000000003</c:v>
                </c:pt>
                <c:pt idx="474">
                  <c:v>3.76</c:v>
                </c:pt>
                <c:pt idx="475">
                  <c:v>1212.848</c:v>
                </c:pt>
                <c:pt idx="476">
                  <c:v>5.04</c:v>
                </c:pt>
                <c:pt idx="477">
                  <c:v>5.88</c:v>
                </c:pt>
                <c:pt idx="478">
                  <c:v>9.64</c:v>
                </c:pt>
                <c:pt idx="479">
                  <c:v>10.192</c:v>
                </c:pt>
                <c:pt idx="480">
                  <c:v>6.72</c:v>
                </c:pt>
                <c:pt idx="481">
                  <c:v>17.88</c:v>
                </c:pt>
                <c:pt idx="482">
                  <c:v>63.686</c:v>
                </c:pt>
                <c:pt idx="483">
                  <c:v>83.84</c:v>
                </c:pt>
                <c:pt idx="484">
                  <c:v>16.52</c:v>
                </c:pt>
                <c:pt idx="485">
                  <c:v>206.11199999999999</c:v>
                </c:pt>
                <c:pt idx="486">
                  <c:v>203.983</c:v>
                </c:pt>
                <c:pt idx="487">
                  <c:v>40.74</c:v>
                </c:pt>
                <c:pt idx="488">
                  <c:v>39.99</c:v>
                </c:pt>
                <c:pt idx="489">
                  <c:v>82.896000000000001</c:v>
                </c:pt>
                <c:pt idx="490">
                  <c:v>111.96</c:v>
                </c:pt>
                <c:pt idx="491">
                  <c:v>124.75</c:v>
                </c:pt>
                <c:pt idx="492">
                  <c:v>91.96</c:v>
                </c:pt>
                <c:pt idx="493">
                  <c:v>9.3439999999999994</c:v>
                </c:pt>
                <c:pt idx="494">
                  <c:v>35.351999999999997</c:v>
                </c:pt>
                <c:pt idx="495">
                  <c:v>1044.6300000000001</c:v>
                </c:pt>
                <c:pt idx="496">
                  <c:v>11.352</c:v>
                </c:pt>
                <c:pt idx="497">
                  <c:v>21.48</c:v>
                </c:pt>
                <c:pt idx="498">
                  <c:v>40.68</c:v>
                </c:pt>
                <c:pt idx="499">
                  <c:v>23.952000000000002</c:v>
                </c:pt>
                <c:pt idx="500">
                  <c:v>10.96</c:v>
                </c:pt>
                <c:pt idx="501">
                  <c:v>33.488</c:v>
                </c:pt>
                <c:pt idx="502">
                  <c:v>201.56800000000001</c:v>
                </c:pt>
                <c:pt idx="503">
                  <c:v>359.05799999999999</c:v>
                </c:pt>
                <c:pt idx="504">
                  <c:v>290.666</c:v>
                </c:pt>
                <c:pt idx="505">
                  <c:v>198.46</c:v>
                </c:pt>
                <c:pt idx="506">
                  <c:v>675.96</c:v>
                </c:pt>
                <c:pt idx="507">
                  <c:v>517.5</c:v>
                </c:pt>
                <c:pt idx="508">
                  <c:v>15.552</c:v>
                </c:pt>
                <c:pt idx="509">
                  <c:v>19.440000000000001</c:v>
                </c:pt>
                <c:pt idx="510">
                  <c:v>12.624000000000001</c:v>
                </c:pt>
                <c:pt idx="511">
                  <c:v>109.92</c:v>
                </c:pt>
                <c:pt idx="512">
                  <c:v>169.68</c:v>
                </c:pt>
                <c:pt idx="513">
                  <c:v>160.77600000000001</c:v>
                </c:pt>
                <c:pt idx="514">
                  <c:v>88.751999999999995</c:v>
                </c:pt>
                <c:pt idx="515">
                  <c:v>41.92</c:v>
                </c:pt>
                <c:pt idx="516">
                  <c:v>58.58</c:v>
                </c:pt>
                <c:pt idx="517">
                  <c:v>196.62</c:v>
                </c:pt>
                <c:pt idx="518">
                  <c:v>104.28</c:v>
                </c:pt>
                <c:pt idx="519">
                  <c:v>18.97</c:v>
                </c:pt>
                <c:pt idx="520">
                  <c:v>33.450000000000003</c:v>
                </c:pt>
                <c:pt idx="521">
                  <c:v>21.88</c:v>
                </c:pt>
                <c:pt idx="522">
                  <c:v>12.35</c:v>
                </c:pt>
                <c:pt idx="523">
                  <c:v>43.86</c:v>
                </c:pt>
                <c:pt idx="524">
                  <c:v>1048.3499999999999</c:v>
                </c:pt>
                <c:pt idx="525">
                  <c:v>20.88</c:v>
                </c:pt>
                <c:pt idx="526">
                  <c:v>10.368</c:v>
                </c:pt>
                <c:pt idx="527">
                  <c:v>9.4600000000000009</c:v>
                </c:pt>
                <c:pt idx="528">
                  <c:v>46.863999999999997</c:v>
                </c:pt>
                <c:pt idx="529">
                  <c:v>35.06</c:v>
                </c:pt>
                <c:pt idx="530">
                  <c:v>7.6440000000000001</c:v>
                </c:pt>
                <c:pt idx="531">
                  <c:v>219.84</c:v>
                </c:pt>
                <c:pt idx="532">
                  <c:v>134.97</c:v>
                </c:pt>
                <c:pt idx="533">
                  <c:v>60.415999999999997</c:v>
                </c:pt>
                <c:pt idx="534">
                  <c:v>107.94</c:v>
                </c:pt>
                <c:pt idx="535">
                  <c:v>11.167999999999999</c:v>
                </c:pt>
                <c:pt idx="536">
                  <c:v>69.930000000000007</c:v>
                </c:pt>
                <c:pt idx="537">
                  <c:v>77.599999999999994</c:v>
                </c:pt>
                <c:pt idx="538">
                  <c:v>75.599999999999994</c:v>
                </c:pt>
                <c:pt idx="539">
                  <c:v>1127.9760000000001</c:v>
                </c:pt>
                <c:pt idx="540">
                  <c:v>38.880000000000003</c:v>
                </c:pt>
                <c:pt idx="541">
                  <c:v>17.544</c:v>
                </c:pt>
                <c:pt idx="542">
                  <c:v>140.81</c:v>
                </c:pt>
                <c:pt idx="543">
                  <c:v>90.57</c:v>
                </c:pt>
                <c:pt idx="544">
                  <c:v>727.45</c:v>
                </c:pt>
                <c:pt idx="545">
                  <c:v>99.2</c:v>
                </c:pt>
                <c:pt idx="546">
                  <c:v>70.98</c:v>
                </c:pt>
                <c:pt idx="547">
                  <c:v>470.37599999999998</c:v>
                </c:pt>
                <c:pt idx="548">
                  <c:v>34.65</c:v>
                </c:pt>
                <c:pt idx="549">
                  <c:v>1793.98</c:v>
                </c:pt>
                <c:pt idx="550">
                  <c:v>909.12</c:v>
                </c:pt>
                <c:pt idx="551">
                  <c:v>18.96</c:v>
                </c:pt>
                <c:pt idx="552">
                  <c:v>149.94999999999999</c:v>
                </c:pt>
                <c:pt idx="553">
                  <c:v>895.92</c:v>
                </c:pt>
                <c:pt idx="554">
                  <c:v>863.64</c:v>
                </c:pt>
                <c:pt idx="555">
                  <c:v>19.968</c:v>
                </c:pt>
                <c:pt idx="556">
                  <c:v>23.1</c:v>
                </c:pt>
                <c:pt idx="557">
                  <c:v>5.1040000000000001</c:v>
                </c:pt>
                <c:pt idx="558">
                  <c:v>1439.9760000000001</c:v>
                </c:pt>
                <c:pt idx="559">
                  <c:v>294.62</c:v>
                </c:pt>
                <c:pt idx="560">
                  <c:v>199.95</c:v>
                </c:pt>
                <c:pt idx="561">
                  <c:v>159.98400000000001</c:v>
                </c:pt>
                <c:pt idx="562">
                  <c:v>350.98</c:v>
                </c:pt>
                <c:pt idx="563">
                  <c:v>1606.23</c:v>
                </c:pt>
                <c:pt idx="564">
                  <c:v>8.26</c:v>
                </c:pt>
                <c:pt idx="565">
                  <c:v>162.63999999999999</c:v>
                </c:pt>
                <c:pt idx="566">
                  <c:v>1.9410000000000001</c:v>
                </c:pt>
                <c:pt idx="567">
                  <c:v>283.92</c:v>
                </c:pt>
                <c:pt idx="568">
                  <c:v>7.3120000000000003</c:v>
                </c:pt>
                <c:pt idx="569">
                  <c:v>39.9</c:v>
                </c:pt>
                <c:pt idx="570">
                  <c:v>26.55</c:v>
                </c:pt>
                <c:pt idx="571">
                  <c:v>259.13600000000002</c:v>
                </c:pt>
                <c:pt idx="572">
                  <c:v>15.552</c:v>
                </c:pt>
                <c:pt idx="573">
                  <c:v>159.88</c:v>
                </c:pt>
                <c:pt idx="574">
                  <c:v>86.376000000000005</c:v>
                </c:pt>
                <c:pt idx="575">
                  <c:v>33.28</c:v>
                </c:pt>
                <c:pt idx="576">
                  <c:v>152.99100000000001</c:v>
                </c:pt>
                <c:pt idx="577">
                  <c:v>14.76</c:v>
                </c:pt>
                <c:pt idx="578">
                  <c:v>233.05799999999999</c:v>
                </c:pt>
                <c:pt idx="579">
                  <c:v>111.79</c:v>
                </c:pt>
                <c:pt idx="580">
                  <c:v>314.55</c:v>
                </c:pt>
                <c:pt idx="581">
                  <c:v>14.016</c:v>
                </c:pt>
                <c:pt idx="582">
                  <c:v>19.751999999999999</c:v>
                </c:pt>
                <c:pt idx="583">
                  <c:v>45.68</c:v>
                </c:pt>
                <c:pt idx="584">
                  <c:v>29</c:v>
                </c:pt>
                <c:pt idx="585">
                  <c:v>29.931999999999999</c:v>
                </c:pt>
                <c:pt idx="586">
                  <c:v>832.93</c:v>
                </c:pt>
                <c:pt idx="587">
                  <c:v>2.8159999999999998</c:v>
                </c:pt>
                <c:pt idx="588">
                  <c:v>9.984</c:v>
                </c:pt>
                <c:pt idx="589">
                  <c:v>485.94</c:v>
                </c:pt>
                <c:pt idx="590">
                  <c:v>72.293999999999997</c:v>
                </c:pt>
                <c:pt idx="591">
                  <c:v>526.45000000000005</c:v>
                </c:pt>
                <c:pt idx="592">
                  <c:v>1016.792</c:v>
                </c:pt>
                <c:pt idx="593">
                  <c:v>56.56</c:v>
                </c:pt>
                <c:pt idx="594">
                  <c:v>13.36</c:v>
                </c:pt>
                <c:pt idx="595">
                  <c:v>5</c:v>
                </c:pt>
                <c:pt idx="596">
                  <c:v>166.24</c:v>
                </c:pt>
                <c:pt idx="597">
                  <c:v>359.97</c:v>
                </c:pt>
                <c:pt idx="598">
                  <c:v>7.968</c:v>
                </c:pt>
                <c:pt idx="599">
                  <c:v>12.96</c:v>
                </c:pt>
                <c:pt idx="600">
                  <c:v>97.567999999999998</c:v>
                </c:pt>
                <c:pt idx="601">
                  <c:v>14.352</c:v>
                </c:pt>
                <c:pt idx="602">
                  <c:v>892.98</c:v>
                </c:pt>
                <c:pt idx="603">
                  <c:v>390.75</c:v>
                </c:pt>
                <c:pt idx="604">
                  <c:v>280.79199999999997</c:v>
                </c:pt>
                <c:pt idx="605">
                  <c:v>14.62</c:v>
                </c:pt>
                <c:pt idx="606">
                  <c:v>79.872</c:v>
                </c:pt>
                <c:pt idx="607">
                  <c:v>14.352</c:v>
                </c:pt>
                <c:pt idx="608">
                  <c:v>69.215999999999994</c:v>
                </c:pt>
                <c:pt idx="609">
                  <c:v>1552.8309999999999</c:v>
                </c:pt>
                <c:pt idx="610">
                  <c:v>176.04</c:v>
                </c:pt>
                <c:pt idx="611">
                  <c:v>6.48</c:v>
                </c:pt>
                <c:pt idx="612">
                  <c:v>24.2</c:v>
                </c:pt>
                <c:pt idx="613">
                  <c:v>7.52</c:v>
                </c:pt>
                <c:pt idx="614">
                  <c:v>595</c:v>
                </c:pt>
                <c:pt idx="615">
                  <c:v>230.376</c:v>
                </c:pt>
                <c:pt idx="616">
                  <c:v>366.786</c:v>
                </c:pt>
                <c:pt idx="617">
                  <c:v>145.97999999999999</c:v>
                </c:pt>
                <c:pt idx="618">
                  <c:v>29.97</c:v>
                </c:pt>
                <c:pt idx="619">
                  <c:v>14.272</c:v>
                </c:pt>
                <c:pt idx="620">
                  <c:v>1322.3520000000001</c:v>
                </c:pt>
                <c:pt idx="621">
                  <c:v>631.96</c:v>
                </c:pt>
                <c:pt idx="622">
                  <c:v>4548.8100000000004</c:v>
                </c:pt>
                <c:pt idx="623">
                  <c:v>647.84</c:v>
                </c:pt>
                <c:pt idx="624">
                  <c:v>12.224</c:v>
                </c:pt>
                <c:pt idx="625">
                  <c:v>7.38</c:v>
                </c:pt>
                <c:pt idx="626">
                  <c:v>45.66</c:v>
                </c:pt>
                <c:pt idx="627">
                  <c:v>42.048000000000002</c:v>
                </c:pt>
                <c:pt idx="628">
                  <c:v>46.32</c:v>
                </c:pt>
                <c:pt idx="629">
                  <c:v>111.88800000000001</c:v>
                </c:pt>
                <c:pt idx="630">
                  <c:v>143.952</c:v>
                </c:pt>
                <c:pt idx="631">
                  <c:v>71</c:v>
                </c:pt>
                <c:pt idx="632">
                  <c:v>1399.944</c:v>
                </c:pt>
                <c:pt idx="633">
                  <c:v>14.94</c:v>
                </c:pt>
                <c:pt idx="634">
                  <c:v>1.167</c:v>
                </c:pt>
                <c:pt idx="635">
                  <c:v>41.567999999999998</c:v>
                </c:pt>
                <c:pt idx="636">
                  <c:v>230.28</c:v>
                </c:pt>
                <c:pt idx="637">
                  <c:v>25.92</c:v>
                </c:pt>
                <c:pt idx="638">
                  <c:v>11199.968000000001</c:v>
                </c:pt>
                <c:pt idx="639">
                  <c:v>39.96</c:v>
                </c:pt>
                <c:pt idx="640">
                  <c:v>323.10000000000002</c:v>
                </c:pt>
                <c:pt idx="641">
                  <c:v>19.04</c:v>
                </c:pt>
                <c:pt idx="642">
                  <c:v>8.76</c:v>
                </c:pt>
                <c:pt idx="643">
                  <c:v>79.512</c:v>
                </c:pt>
                <c:pt idx="644">
                  <c:v>40.783999999999999</c:v>
                </c:pt>
                <c:pt idx="645">
                  <c:v>166.44</c:v>
                </c:pt>
                <c:pt idx="646">
                  <c:v>166.44</c:v>
                </c:pt>
                <c:pt idx="647">
                  <c:v>11.087999999999999</c:v>
                </c:pt>
                <c:pt idx="648">
                  <c:v>30.352</c:v>
                </c:pt>
                <c:pt idx="649">
                  <c:v>71.98</c:v>
                </c:pt>
                <c:pt idx="650">
                  <c:v>14.45</c:v>
                </c:pt>
                <c:pt idx="651">
                  <c:v>6.63</c:v>
                </c:pt>
                <c:pt idx="652">
                  <c:v>35.340000000000003</c:v>
                </c:pt>
                <c:pt idx="653">
                  <c:v>8.2260000000000009</c:v>
                </c:pt>
                <c:pt idx="654">
                  <c:v>5.56</c:v>
                </c:pt>
                <c:pt idx="655">
                  <c:v>76.92</c:v>
                </c:pt>
                <c:pt idx="656">
                  <c:v>48.4</c:v>
                </c:pt>
                <c:pt idx="657">
                  <c:v>32.192</c:v>
                </c:pt>
                <c:pt idx="658">
                  <c:v>41.37</c:v>
                </c:pt>
                <c:pt idx="659">
                  <c:v>9.42</c:v>
                </c:pt>
                <c:pt idx="660">
                  <c:v>114.6</c:v>
                </c:pt>
                <c:pt idx="661">
                  <c:v>6.72</c:v>
                </c:pt>
                <c:pt idx="662">
                  <c:v>15.47</c:v>
                </c:pt>
                <c:pt idx="663">
                  <c:v>143.72800000000001</c:v>
                </c:pt>
                <c:pt idx="664">
                  <c:v>56.28</c:v>
                </c:pt>
                <c:pt idx="665">
                  <c:v>28.16</c:v>
                </c:pt>
                <c:pt idx="666">
                  <c:v>225.29599999999999</c:v>
                </c:pt>
                <c:pt idx="667">
                  <c:v>74.352000000000004</c:v>
                </c:pt>
                <c:pt idx="668">
                  <c:v>51.96</c:v>
                </c:pt>
                <c:pt idx="669">
                  <c:v>18.84</c:v>
                </c:pt>
                <c:pt idx="670">
                  <c:v>41.6</c:v>
                </c:pt>
                <c:pt idx="671">
                  <c:v>191.64599999999999</c:v>
                </c:pt>
                <c:pt idx="672">
                  <c:v>81.567999999999998</c:v>
                </c:pt>
                <c:pt idx="673">
                  <c:v>20.736000000000001</c:v>
                </c:pt>
                <c:pt idx="674">
                  <c:v>24.96</c:v>
                </c:pt>
                <c:pt idx="675">
                  <c:v>207.48</c:v>
                </c:pt>
                <c:pt idx="676">
                  <c:v>12.03</c:v>
                </c:pt>
                <c:pt idx="677">
                  <c:v>327.7328</c:v>
                </c:pt>
                <c:pt idx="678">
                  <c:v>194.32</c:v>
                </c:pt>
                <c:pt idx="679">
                  <c:v>411.8</c:v>
                </c:pt>
                <c:pt idx="680">
                  <c:v>517.9</c:v>
                </c:pt>
                <c:pt idx="681">
                  <c:v>26.88</c:v>
                </c:pt>
                <c:pt idx="682">
                  <c:v>90.8</c:v>
                </c:pt>
                <c:pt idx="683">
                  <c:v>12.96</c:v>
                </c:pt>
                <c:pt idx="684">
                  <c:v>695.16</c:v>
                </c:pt>
                <c:pt idx="685">
                  <c:v>25.68</c:v>
                </c:pt>
                <c:pt idx="686">
                  <c:v>258.52800000000002</c:v>
                </c:pt>
                <c:pt idx="687">
                  <c:v>13.28</c:v>
                </c:pt>
                <c:pt idx="688">
                  <c:v>963.13599999999997</c:v>
                </c:pt>
                <c:pt idx="689">
                  <c:v>93.024000000000001</c:v>
                </c:pt>
                <c:pt idx="690">
                  <c:v>5.18</c:v>
                </c:pt>
                <c:pt idx="691">
                  <c:v>3.6480000000000001</c:v>
                </c:pt>
                <c:pt idx="692">
                  <c:v>18.704000000000001</c:v>
                </c:pt>
                <c:pt idx="693">
                  <c:v>44.94</c:v>
                </c:pt>
                <c:pt idx="694">
                  <c:v>318.43</c:v>
                </c:pt>
                <c:pt idx="695">
                  <c:v>219.8</c:v>
                </c:pt>
                <c:pt idx="696">
                  <c:v>60.311999999999998</c:v>
                </c:pt>
                <c:pt idx="697">
                  <c:v>3.1360000000000001</c:v>
                </c:pt>
                <c:pt idx="698">
                  <c:v>20.736000000000001</c:v>
                </c:pt>
                <c:pt idx="699">
                  <c:v>135.97999999999999</c:v>
                </c:pt>
                <c:pt idx="700">
                  <c:v>43.512</c:v>
                </c:pt>
                <c:pt idx="701">
                  <c:v>17.12</c:v>
                </c:pt>
                <c:pt idx="702">
                  <c:v>290.666</c:v>
                </c:pt>
                <c:pt idx="703">
                  <c:v>111.672</c:v>
                </c:pt>
                <c:pt idx="704">
                  <c:v>36.99</c:v>
                </c:pt>
                <c:pt idx="705">
                  <c:v>84.784000000000006</c:v>
                </c:pt>
                <c:pt idx="706">
                  <c:v>70.88</c:v>
                </c:pt>
                <c:pt idx="707">
                  <c:v>5.08</c:v>
                </c:pt>
                <c:pt idx="708">
                  <c:v>47.951999999999998</c:v>
                </c:pt>
                <c:pt idx="709">
                  <c:v>10.368</c:v>
                </c:pt>
                <c:pt idx="710">
                  <c:v>201.584</c:v>
                </c:pt>
                <c:pt idx="711">
                  <c:v>599.97</c:v>
                </c:pt>
                <c:pt idx="712">
                  <c:v>5.1840000000000002</c:v>
                </c:pt>
                <c:pt idx="713">
                  <c:v>12.448</c:v>
                </c:pt>
                <c:pt idx="714">
                  <c:v>58.415999999999997</c:v>
                </c:pt>
                <c:pt idx="715">
                  <c:v>69.52</c:v>
                </c:pt>
                <c:pt idx="716">
                  <c:v>15.167999999999999</c:v>
                </c:pt>
                <c:pt idx="717">
                  <c:v>26.38</c:v>
                </c:pt>
                <c:pt idx="718">
                  <c:v>129.97999999999999</c:v>
                </c:pt>
                <c:pt idx="719">
                  <c:v>57.23</c:v>
                </c:pt>
                <c:pt idx="720">
                  <c:v>102.592</c:v>
                </c:pt>
                <c:pt idx="721">
                  <c:v>76.14</c:v>
                </c:pt>
                <c:pt idx="722">
                  <c:v>170.352</c:v>
                </c:pt>
                <c:pt idx="723">
                  <c:v>85.3</c:v>
                </c:pt>
                <c:pt idx="724">
                  <c:v>9.5679999999999996</c:v>
                </c:pt>
                <c:pt idx="725">
                  <c:v>98.111999999999995</c:v>
                </c:pt>
                <c:pt idx="726">
                  <c:v>835.17</c:v>
                </c:pt>
                <c:pt idx="727">
                  <c:v>53.82</c:v>
                </c:pt>
                <c:pt idx="728">
                  <c:v>79.12</c:v>
                </c:pt>
                <c:pt idx="729">
                  <c:v>512.94000000000005</c:v>
                </c:pt>
                <c:pt idx="730">
                  <c:v>1.78</c:v>
                </c:pt>
                <c:pt idx="731">
                  <c:v>170.05799999999999</c:v>
                </c:pt>
                <c:pt idx="732">
                  <c:v>4.3120000000000003</c:v>
                </c:pt>
                <c:pt idx="733">
                  <c:v>539.97</c:v>
                </c:pt>
                <c:pt idx="734">
                  <c:v>169.06399999999999</c:v>
                </c:pt>
                <c:pt idx="735">
                  <c:v>56.3</c:v>
                </c:pt>
                <c:pt idx="736">
                  <c:v>319.95999999999998</c:v>
                </c:pt>
                <c:pt idx="737">
                  <c:v>6.8739999999999997</c:v>
                </c:pt>
                <c:pt idx="738">
                  <c:v>15.984</c:v>
                </c:pt>
                <c:pt idx="739">
                  <c:v>11.416</c:v>
                </c:pt>
                <c:pt idx="740">
                  <c:v>887.10299999999995</c:v>
                </c:pt>
                <c:pt idx="741">
                  <c:v>692.47199999999998</c:v>
                </c:pt>
                <c:pt idx="742">
                  <c:v>50.88</c:v>
                </c:pt>
                <c:pt idx="743">
                  <c:v>95.84</c:v>
                </c:pt>
                <c:pt idx="744">
                  <c:v>12.96</c:v>
                </c:pt>
                <c:pt idx="745">
                  <c:v>171.28800000000001</c:v>
                </c:pt>
                <c:pt idx="746">
                  <c:v>325.86</c:v>
                </c:pt>
                <c:pt idx="747">
                  <c:v>8.26</c:v>
                </c:pt>
                <c:pt idx="748">
                  <c:v>434.64600000000002</c:v>
                </c:pt>
                <c:pt idx="749">
                  <c:v>268.935</c:v>
                </c:pt>
                <c:pt idx="750">
                  <c:v>25.344000000000001</c:v>
                </c:pt>
                <c:pt idx="751">
                  <c:v>43.13</c:v>
                </c:pt>
                <c:pt idx="752">
                  <c:v>10.36</c:v>
                </c:pt>
                <c:pt idx="753">
                  <c:v>14.88</c:v>
                </c:pt>
                <c:pt idx="754">
                  <c:v>16.776</c:v>
                </c:pt>
                <c:pt idx="755">
                  <c:v>48.712000000000003</c:v>
                </c:pt>
                <c:pt idx="756">
                  <c:v>9.5220000000000002</c:v>
                </c:pt>
                <c:pt idx="757">
                  <c:v>10.11</c:v>
                </c:pt>
                <c:pt idx="758">
                  <c:v>35.167999999999999</c:v>
                </c:pt>
                <c:pt idx="759">
                  <c:v>1.6319999999999999</c:v>
                </c:pt>
                <c:pt idx="760">
                  <c:v>25.92</c:v>
                </c:pt>
                <c:pt idx="761">
                  <c:v>71.98</c:v>
                </c:pt>
                <c:pt idx="762">
                  <c:v>599.16499999999996</c:v>
                </c:pt>
                <c:pt idx="763">
                  <c:v>161.56800000000001</c:v>
                </c:pt>
                <c:pt idx="764">
                  <c:v>3.3119999999999998</c:v>
                </c:pt>
                <c:pt idx="765">
                  <c:v>2479.96</c:v>
                </c:pt>
                <c:pt idx="766">
                  <c:v>68.62</c:v>
                </c:pt>
                <c:pt idx="767">
                  <c:v>659.9</c:v>
                </c:pt>
                <c:pt idx="768">
                  <c:v>46.152000000000001</c:v>
                </c:pt>
                <c:pt idx="769">
                  <c:v>12.32</c:v>
                </c:pt>
                <c:pt idx="770">
                  <c:v>57.567999999999998</c:v>
                </c:pt>
                <c:pt idx="771">
                  <c:v>42.76</c:v>
                </c:pt>
                <c:pt idx="772">
                  <c:v>57.75</c:v>
                </c:pt>
                <c:pt idx="773">
                  <c:v>53.25</c:v>
                </c:pt>
                <c:pt idx="774">
                  <c:v>161.28</c:v>
                </c:pt>
                <c:pt idx="775">
                  <c:v>34.247999999999998</c:v>
                </c:pt>
                <c:pt idx="776">
                  <c:v>20.94</c:v>
                </c:pt>
                <c:pt idx="777">
                  <c:v>5.3040000000000003</c:v>
                </c:pt>
                <c:pt idx="778">
                  <c:v>41.88</c:v>
                </c:pt>
                <c:pt idx="779">
                  <c:v>47.4</c:v>
                </c:pt>
                <c:pt idx="780">
                  <c:v>8.32</c:v>
                </c:pt>
                <c:pt idx="781">
                  <c:v>36.4</c:v>
                </c:pt>
                <c:pt idx="782">
                  <c:v>719.952</c:v>
                </c:pt>
                <c:pt idx="783">
                  <c:v>19.559999999999999</c:v>
                </c:pt>
                <c:pt idx="784">
                  <c:v>61.1</c:v>
                </c:pt>
                <c:pt idx="785">
                  <c:v>156.512</c:v>
                </c:pt>
                <c:pt idx="786">
                  <c:v>45.68</c:v>
                </c:pt>
                <c:pt idx="787">
                  <c:v>18.312000000000001</c:v>
                </c:pt>
                <c:pt idx="788">
                  <c:v>16.52</c:v>
                </c:pt>
                <c:pt idx="789">
                  <c:v>7.28</c:v>
                </c:pt>
                <c:pt idx="790">
                  <c:v>14.112</c:v>
                </c:pt>
                <c:pt idx="791">
                  <c:v>48.36</c:v>
                </c:pt>
                <c:pt idx="792">
                  <c:v>132.52000000000001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E-4213-92A0-B3CD99718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66511"/>
        <c:axId val="787964015"/>
      </c:scatterChart>
      <c:valAx>
        <c:axId val="787966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4015"/>
        <c:crosses val="autoZero"/>
        <c:crossBetween val="midCat"/>
      </c:valAx>
      <c:valAx>
        <c:axId val="78796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forecast!$M$3:$M$5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forecast!$N$3:$N$5</c:f>
              <c:numCache>
                <c:formatCode>_("$"* #,##0.00_);_("$"* \(#,##0.00\);_("$"* "-"??_);_(@_)</c:formatCode>
                <c:ptCount val="3"/>
                <c:pt idx="0">
                  <c:v>85549.533762065388</c:v>
                </c:pt>
                <c:pt idx="1">
                  <c:v>89233.086177857185</c:v>
                </c:pt>
                <c:pt idx="2">
                  <c:v>15774.640422815024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B-486B-A105-D0C825B0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85775"/>
        <c:axId val="164987023"/>
      </c:lineChart>
      <c:catAx>
        <c:axId val="16498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87023"/>
        <c:crosses val="autoZero"/>
        <c:auto val="1"/>
        <c:lblAlgn val="ctr"/>
        <c:lblOffset val="100"/>
        <c:noMultiLvlLbl val="0"/>
      </c:catAx>
      <c:valAx>
        <c:axId val="1649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8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8965129358831"/>
          <c:y val="4.1558441558441558E-2"/>
          <c:w val="0.8749908870086891"/>
          <c:h val="0.802343252547977"/>
        </c:manualLayout>
      </c:layout>
      <c:lineChart>
        <c:grouping val="standard"/>
        <c:varyColors val="0"/>
        <c:ser>
          <c:idx val="0"/>
          <c:order val="0"/>
          <c:tx>
            <c:strRef>
              <c:f>forecast2!$B$1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forecast2!$B$2:$B$5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15774.640422815024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3-4F40-8CE6-F6B6C4D3BF2E}"/>
            </c:ext>
          </c:extLst>
        </c:ser>
        <c:ser>
          <c:idx val="1"/>
          <c:order val="1"/>
          <c:tx>
            <c:strRef>
              <c:f>forecast2!$C$1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forecast2!$C$2:$C$5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-9146.0986541375078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3-4F40-8CE6-F6B6C4D3BF2E}"/>
            </c:ext>
          </c:extLst>
        </c:ser>
        <c:ser>
          <c:idx val="2"/>
          <c:order val="2"/>
          <c:tx>
            <c:strRef>
              <c:f>forecast2!$D$1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forecast2!$D$2:$D$5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-53648.320694195325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73-4F40-8CE6-F6B6C4D3BF2E}"/>
            </c:ext>
          </c:extLst>
        </c:ser>
        <c:ser>
          <c:idx val="3"/>
          <c:order val="3"/>
          <c:tx>
            <c:strRef>
              <c:f>forecast2!$E$1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forecast2!$E$2:$E$5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35356.123385920306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73-4F40-8CE6-F6B6C4D3B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32575"/>
        <c:axId val="160232991"/>
      </c:lineChart>
      <c:catAx>
        <c:axId val="16023257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2991"/>
        <c:crosses val="autoZero"/>
        <c:auto val="1"/>
        <c:lblAlgn val="ctr"/>
        <c:lblOffset val="100"/>
        <c:noMultiLvlLbl val="0"/>
      </c:catAx>
      <c:valAx>
        <c:axId val="1602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 excel.xlsx]pivot and pie!PivotTable1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pie'!$B$3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D0-44A8-B494-D3923CEEE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D0-44A8-B494-D3923CEEE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D0-44A8-B494-D3923CEEE691}"/>
              </c:ext>
            </c:extLst>
          </c:dPt>
          <c:cat>
            <c:strRef>
              <c:f>'pivot and pie'!$A$4:$A$7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and pie'!$B$4:$B$7</c:f>
              <c:numCache>
                <c:formatCode>General</c:formatCode>
                <c:ptCount val="3"/>
                <c:pt idx="0">
                  <c:v>53148.09779999996</c:v>
                </c:pt>
                <c:pt idx="1">
                  <c:v>45556.806999999993</c:v>
                </c:pt>
                <c:pt idx="2">
                  <c:v>69746.949000000008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D0-44A8-B494-D3923CEEE691}"/>
            </c:ext>
          </c:extLst>
        </c:ser>
        <c:ser>
          <c:idx val="1"/>
          <c:order val="1"/>
          <c:tx>
            <c:strRef>
              <c:f>'pivot and pie'!$C$3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DD0-44A8-B494-D3923CEEE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DD0-44A8-B494-D3923CEEE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DD0-44A8-B494-D3923CEEE691}"/>
              </c:ext>
            </c:extLst>
          </c:dPt>
          <c:cat>
            <c:strRef>
              <c:f>'pivot and pie'!$A$4:$A$7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and pie'!$C$4:$C$7</c:f>
              <c:numCache>
                <c:formatCode>General</c:formatCode>
                <c:ptCount val="3"/>
                <c:pt idx="0">
                  <c:v>-321.63159999999971</c:v>
                </c:pt>
                <c:pt idx="1">
                  <c:v>7283.0046999999995</c:v>
                </c:pt>
                <c:pt idx="2">
                  <c:v>7673.3625000000002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D0-44A8-B494-D3923CEEE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Sales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chart'!$D$2:$D$5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'linear chart'!$E$2:$E$5</c:f>
              <c:numCache>
                <c:formatCode>_("$"* #,##0.00_);_("$"* \(#,##0.00\);_("$"* "-"??_);_(@_)</c:formatCode>
                <c:ptCount val="4"/>
                <c:pt idx="0">
                  <c:v>35571.861999999972</c:v>
                </c:pt>
                <c:pt idx="1">
                  <c:v>32968.453000000001</c:v>
                </c:pt>
                <c:pt idx="2">
                  <c:v>38149.874000000011</c:v>
                </c:pt>
                <c:pt idx="3">
                  <c:v>61761.664800000006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D08-44EB-B48F-20678EA76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157727"/>
        <c:axId val="1722158559"/>
      </c:lineChart>
      <c:catAx>
        <c:axId val="172215772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58559"/>
        <c:crosses val="autoZero"/>
        <c:auto val="1"/>
        <c:lblAlgn val="ctr"/>
        <c:lblOffset val="100"/>
        <c:noMultiLvlLbl val="0"/>
      </c:catAx>
      <c:valAx>
        <c:axId val="1722158559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1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forecast!$M$3:$M$5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forecast!$N$3:$N$5</c:f>
              <c:numCache>
                <c:formatCode>_("$"* #,##0.00_);_("$"* \(#,##0.00\);_("$"* "-"??_);_(@_)</c:formatCode>
                <c:ptCount val="3"/>
                <c:pt idx="0">
                  <c:v>85549.533762065388</c:v>
                </c:pt>
                <c:pt idx="1">
                  <c:v>89233.086177857185</c:v>
                </c:pt>
                <c:pt idx="2">
                  <c:v>15774.640422815024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8-497C-BD46-BD9CE1B08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85775"/>
        <c:axId val="164987023"/>
      </c:lineChart>
      <c:catAx>
        <c:axId val="16498577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87023"/>
        <c:crosses val="autoZero"/>
        <c:auto val="1"/>
        <c:lblAlgn val="ctr"/>
        <c:lblOffset val="100"/>
        <c:noMultiLvlLbl val="0"/>
      </c:catAx>
      <c:valAx>
        <c:axId val="164987023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8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1583224556824"/>
          <c:y val="4.1558441558441558E-2"/>
          <c:w val="0.72378798989395199"/>
          <c:h val="0.64137113577412097"/>
        </c:manualLayout>
      </c:layout>
      <c:lineChart>
        <c:grouping val="standard"/>
        <c:varyColors val="0"/>
        <c:ser>
          <c:idx val="0"/>
          <c:order val="0"/>
          <c:tx>
            <c:strRef>
              <c:f>forecast2!$B$1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forecast2!$B$2:$B$5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15774.640422815024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B-4C6F-BD08-62637FD38258}"/>
            </c:ext>
          </c:extLst>
        </c:ser>
        <c:ser>
          <c:idx val="1"/>
          <c:order val="1"/>
          <c:tx>
            <c:strRef>
              <c:f>forecast2!$C$1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forecast2!$C$2:$C$5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-9146.0986541375078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B-4C6F-BD08-62637FD38258}"/>
            </c:ext>
          </c:extLst>
        </c:ser>
        <c:ser>
          <c:idx val="2"/>
          <c:order val="2"/>
          <c:tx>
            <c:strRef>
              <c:f>forecast2!$D$1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forecast2!$D$2:$D$5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-53648.320694195325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B-4C6F-BD08-62637FD38258}"/>
            </c:ext>
          </c:extLst>
        </c:ser>
        <c:ser>
          <c:idx val="3"/>
          <c:order val="3"/>
          <c:tx>
            <c:strRef>
              <c:f>forecast2!$E$1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forecast2!$A$2:$A$5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forecast2!$E$2:$E$5</c:f>
              <c:numCache>
                <c:formatCode>_("$"* #,##0.00_);_("$"* \(#,##0.00\);_("$"* "-"??_);_(@_)</c:formatCode>
                <c:ptCount val="2"/>
                <c:pt idx="0">
                  <c:v>15774.640422815024</c:v>
                </c:pt>
                <c:pt idx="1">
                  <c:v>35356.123385920306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5B-4C6F-BD08-62637FD38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32575"/>
        <c:axId val="160232991"/>
      </c:lineChart>
      <c:catAx>
        <c:axId val="16023257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2991"/>
        <c:crosses val="autoZero"/>
        <c:auto val="1"/>
        <c:lblAlgn val="ctr"/>
        <c:lblOffset val="100"/>
        <c:noMultiLvlLbl val="0"/>
      </c:catAx>
      <c:valAx>
        <c:axId val="160232991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vs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quantity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938932633420824"/>
                  <c:y val="-0.59549394867308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regression'!$B$2:$B$794</c:f>
              <c:numCache>
                <c:formatCode>General</c:formatCode>
                <c:ptCount val="793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7</c:v>
                </c:pt>
                <c:pt idx="15">
                  <c:v>3</c:v>
                </c:pt>
                <c:pt idx="16">
                  <c:v>7</c:v>
                </c:pt>
                <c:pt idx="17">
                  <c:v>9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2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3</c:v>
                </c:pt>
                <c:pt idx="38">
                  <c:v>1</c:v>
                </c:pt>
                <c:pt idx="39">
                  <c:v>7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7</c:v>
                </c:pt>
                <c:pt idx="44">
                  <c:v>3</c:v>
                </c:pt>
                <c:pt idx="45">
                  <c:v>6</c:v>
                </c:pt>
                <c:pt idx="46">
                  <c:v>7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5</c:v>
                </c:pt>
                <c:pt idx="51">
                  <c:v>2</c:v>
                </c:pt>
                <c:pt idx="52">
                  <c:v>2</c:v>
                </c:pt>
                <c:pt idx="53">
                  <c:v>14</c:v>
                </c:pt>
                <c:pt idx="54">
                  <c:v>3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3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11</c:v>
                </c:pt>
                <c:pt idx="69">
                  <c:v>5</c:v>
                </c:pt>
                <c:pt idx="70">
                  <c:v>7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8</c:v>
                </c:pt>
                <c:pt idx="87">
                  <c:v>3</c:v>
                </c:pt>
                <c:pt idx="88">
                  <c:v>4</c:v>
                </c:pt>
                <c:pt idx="89">
                  <c:v>7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7</c:v>
                </c:pt>
                <c:pt idx="97">
                  <c:v>4</c:v>
                </c:pt>
                <c:pt idx="98">
                  <c:v>4</c:v>
                </c:pt>
                <c:pt idx="99">
                  <c:v>2</c:v>
                </c:pt>
                <c:pt idx="100">
                  <c:v>2</c:v>
                </c:pt>
                <c:pt idx="101">
                  <c:v>6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7</c:v>
                </c:pt>
                <c:pt idx="106">
                  <c:v>2</c:v>
                </c:pt>
                <c:pt idx="107">
                  <c:v>5</c:v>
                </c:pt>
                <c:pt idx="108">
                  <c:v>7</c:v>
                </c:pt>
                <c:pt idx="109">
                  <c:v>2</c:v>
                </c:pt>
                <c:pt idx="110">
                  <c:v>1</c:v>
                </c:pt>
                <c:pt idx="111">
                  <c:v>6</c:v>
                </c:pt>
                <c:pt idx="112">
                  <c:v>9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5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3</c:v>
                </c:pt>
                <c:pt idx="132">
                  <c:v>2</c:v>
                </c:pt>
                <c:pt idx="133">
                  <c:v>4</c:v>
                </c:pt>
                <c:pt idx="134">
                  <c:v>1</c:v>
                </c:pt>
                <c:pt idx="135">
                  <c:v>2</c:v>
                </c:pt>
                <c:pt idx="136">
                  <c:v>6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1</c:v>
                </c:pt>
                <c:pt idx="145">
                  <c:v>6</c:v>
                </c:pt>
                <c:pt idx="146">
                  <c:v>8</c:v>
                </c:pt>
                <c:pt idx="147">
                  <c:v>2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4</c:v>
                </c:pt>
                <c:pt idx="153">
                  <c:v>7</c:v>
                </c:pt>
                <c:pt idx="154">
                  <c:v>3</c:v>
                </c:pt>
                <c:pt idx="155">
                  <c:v>7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1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7</c:v>
                </c:pt>
                <c:pt idx="170">
                  <c:v>8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1</c:v>
                </c:pt>
                <c:pt idx="175">
                  <c:v>6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8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5</c:v>
                </c:pt>
                <c:pt idx="185">
                  <c:v>7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6</c:v>
                </c:pt>
                <c:pt idx="194">
                  <c:v>1</c:v>
                </c:pt>
                <c:pt idx="195">
                  <c:v>5</c:v>
                </c:pt>
                <c:pt idx="196">
                  <c:v>2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3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5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5</c:v>
                </c:pt>
                <c:pt idx="211">
                  <c:v>2</c:v>
                </c:pt>
                <c:pt idx="212">
                  <c:v>7</c:v>
                </c:pt>
                <c:pt idx="213">
                  <c:v>3</c:v>
                </c:pt>
                <c:pt idx="214">
                  <c:v>6</c:v>
                </c:pt>
                <c:pt idx="215">
                  <c:v>9</c:v>
                </c:pt>
                <c:pt idx="216">
                  <c:v>6</c:v>
                </c:pt>
                <c:pt idx="217">
                  <c:v>2</c:v>
                </c:pt>
                <c:pt idx="218">
                  <c:v>3</c:v>
                </c:pt>
                <c:pt idx="219">
                  <c:v>4</c:v>
                </c:pt>
                <c:pt idx="220">
                  <c:v>2</c:v>
                </c:pt>
                <c:pt idx="221">
                  <c:v>3</c:v>
                </c:pt>
                <c:pt idx="222">
                  <c:v>5</c:v>
                </c:pt>
                <c:pt idx="223">
                  <c:v>2</c:v>
                </c:pt>
                <c:pt idx="224">
                  <c:v>3</c:v>
                </c:pt>
                <c:pt idx="225">
                  <c:v>8</c:v>
                </c:pt>
                <c:pt idx="226">
                  <c:v>7</c:v>
                </c:pt>
                <c:pt idx="227">
                  <c:v>3</c:v>
                </c:pt>
                <c:pt idx="228">
                  <c:v>14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10</c:v>
                </c:pt>
                <c:pt idx="243">
                  <c:v>2</c:v>
                </c:pt>
                <c:pt idx="244">
                  <c:v>5</c:v>
                </c:pt>
                <c:pt idx="245">
                  <c:v>2</c:v>
                </c:pt>
                <c:pt idx="246">
                  <c:v>7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2</c:v>
                </c:pt>
                <c:pt idx="253">
                  <c:v>4</c:v>
                </c:pt>
                <c:pt idx="254">
                  <c:v>2</c:v>
                </c:pt>
                <c:pt idx="255">
                  <c:v>4</c:v>
                </c:pt>
                <c:pt idx="256">
                  <c:v>10</c:v>
                </c:pt>
                <c:pt idx="257">
                  <c:v>2</c:v>
                </c:pt>
                <c:pt idx="258">
                  <c:v>2</c:v>
                </c:pt>
                <c:pt idx="259">
                  <c:v>5</c:v>
                </c:pt>
                <c:pt idx="260">
                  <c:v>3</c:v>
                </c:pt>
                <c:pt idx="261">
                  <c:v>5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8</c:v>
                </c:pt>
                <c:pt idx="271">
                  <c:v>3</c:v>
                </c:pt>
                <c:pt idx="272">
                  <c:v>2</c:v>
                </c:pt>
                <c:pt idx="273">
                  <c:v>4</c:v>
                </c:pt>
                <c:pt idx="274">
                  <c:v>1</c:v>
                </c:pt>
                <c:pt idx="275">
                  <c:v>4</c:v>
                </c:pt>
                <c:pt idx="276">
                  <c:v>6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5</c:v>
                </c:pt>
                <c:pt idx="281">
                  <c:v>7</c:v>
                </c:pt>
                <c:pt idx="282">
                  <c:v>2</c:v>
                </c:pt>
                <c:pt idx="283">
                  <c:v>8</c:v>
                </c:pt>
                <c:pt idx="284">
                  <c:v>3</c:v>
                </c:pt>
                <c:pt idx="285">
                  <c:v>3</c:v>
                </c:pt>
                <c:pt idx="286">
                  <c:v>5</c:v>
                </c:pt>
                <c:pt idx="287">
                  <c:v>1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3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7</c:v>
                </c:pt>
                <c:pt idx="298">
                  <c:v>5</c:v>
                </c:pt>
                <c:pt idx="299">
                  <c:v>2</c:v>
                </c:pt>
                <c:pt idx="300">
                  <c:v>5</c:v>
                </c:pt>
                <c:pt idx="301">
                  <c:v>2</c:v>
                </c:pt>
                <c:pt idx="302">
                  <c:v>7</c:v>
                </c:pt>
                <c:pt idx="303">
                  <c:v>5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8</c:v>
                </c:pt>
                <c:pt idx="309">
                  <c:v>3</c:v>
                </c:pt>
                <c:pt idx="310">
                  <c:v>4</c:v>
                </c:pt>
                <c:pt idx="311">
                  <c:v>2</c:v>
                </c:pt>
                <c:pt idx="312">
                  <c:v>3</c:v>
                </c:pt>
                <c:pt idx="313">
                  <c:v>4</c:v>
                </c:pt>
                <c:pt idx="314">
                  <c:v>7</c:v>
                </c:pt>
                <c:pt idx="315">
                  <c:v>4</c:v>
                </c:pt>
                <c:pt idx="316">
                  <c:v>7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4</c:v>
                </c:pt>
                <c:pt idx="323">
                  <c:v>6</c:v>
                </c:pt>
                <c:pt idx="324">
                  <c:v>5</c:v>
                </c:pt>
                <c:pt idx="325">
                  <c:v>2</c:v>
                </c:pt>
                <c:pt idx="326">
                  <c:v>4</c:v>
                </c:pt>
                <c:pt idx="327">
                  <c:v>5</c:v>
                </c:pt>
                <c:pt idx="328">
                  <c:v>2</c:v>
                </c:pt>
                <c:pt idx="329">
                  <c:v>3</c:v>
                </c:pt>
                <c:pt idx="330">
                  <c:v>7</c:v>
                </c:pt>
                <c:pt idx="331">
                  <c:v>7</c:v>
                </c:pt>
                <c:pt idx="332">
                  <c:v>2</c:v>
                </c:pt>
                <c:pt idx="333">
                  <c:v>7</c:v>
                </c:pt>
                <c:pt idx="334">
                  <c:v>8</c:v>
                </c:pt>
                <c:pt idx="335">
                  <c:v>2</c:v>
                </c:pt>
                <c:pt idx="336">
                  <c:v>4</c:v>
                </c:pt>
                <c:pt idx="337">
                  <c:v>6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4</c:v>
                </c:pt>
                <c:pt idx="343">
                  <c:v>3</c:v>
                </c:pt>
                <c:pt idx="344">
                  <c:v>8</c:v>
                </c:pt>
                <c:pt idx="345">
                  <c:v>2</c:v>
                </c:pt>
                <c:pt idx="346">
                  <c:v>2</c:v>
                </c:pt>
                <c:pt idx="347">
                  <c:v>4</c:v>
                </c:pt>
                <c:pt idx="348">
                  <c:v>2</c:v>
                </c:pt>
                <c:pt idx="349">
                  <c:v>5</c:v>
                </c:pt>
                <c:pt idx="350">
                  <c:v>1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5</c:v>
                </c:pt>
                <c:pt idx="360">
                  <c:v>7</c:v>
                </c:pt>
                <c:pt idx="361">
                  <c:v>1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13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7</c:v>
                </c:pt>
                <c:pt idx="372">
                  <c:v>4</c:v>
                </c:pt>
                <c:pt idx="373">
                  <c:v>2</c:v>
                </c:pt>
                <c:pt idx="374">
                  <c:v>5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7</c:v>
                </c:pt>
                <c:pt idx="382">
                  <c:v>3</c:v>
                </c:pt>
                <c:pt idx="383">
                  <c:v>2</c:v>
                </c:pt>
                <c:pt idx="384">
                  <c:v>5</c:v>
                </c:pt>
                <c:pt idx="385">
                  <c:v>7</c:v>
                </c:pt>
                <c:pt idx="386">
                  <c:v>2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7</c:v>
                </c:pt>
                <c:pt idx="391">
                  <c:v>4</c:v>
                </c:pt>
                <c:pt idx="392">
                  <c:v>3</c:v>
                </c:pt>
                <c:pt idx="393">
                  <c:v>2</c:v>
                </c:pt>
                <c:pt idx="394">
                  <c:v>5</c:v>
                </c:pt>
                <c:pt idx="395">
                  <c:v>8</c:v>
                </c:pt>
                <c:pt idx="396">
                  <c:v>2</c:v>
                </c:pt>
                <c:pt idx="397">
                  <c:v>3</c:v>
                </c:pt>
                <c:pt idx="398">
                  <c:v>3</c:v>
                </c:pt>
                <c:pt idx="399">
                  <c:v>1</c:v>
                </c:pt>
                <c:pt idx="400">
                  <c:v>4</c:v>
                </c:pt>
                <c:pt idx="401">
                  <c:v>4</c:v>
                </c:pt>
                <c:pt idx="402">
                  <c:v>3</c:v>
                </c:pt>
                <c:pt idx="403">
                  <c:v>7</c:v>
                </c:pt>
                <c:pt idx="404">
                  <c:v>4</c:v>
                </c:pt>
                <c:pt idx="405">
                  <c:v>5</c:v>
                </c:pt>
                <c:pt idx="406">
                  <c:v>1</c:v>
                </c:pt>
                <c:pt idx="407">
                  <c:v>2</c:v>
                </c:pt>
                <c:pt idx="408">
                  <c:v>9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9</c:v>
                </c:pt>
                <c:pt idx="413">
                  <c:v>6</c:v>
                </c:pt>
                <c:pt idx="414">
                  <c:v>2</c:v>
                </c:pt>
                <c:pt idx="415">
                  <c:v>3</c:v>
                </c:pt>
                <c:pt idx="416">
                  <c:v>4</c:v>
                </c:pt>
                <c:pt idx="417">
                  <c:v>2</c:v>
                </c:pt>
                <c:pt idx="418">
                  <c:v>3</c:v>
                </c:pt>
                <c:pt idx="419">
                  <c:v>2</c:v>
                </c:pt>
                <c:pt idx="420">
                  <c:v>3</c:v>
                </c:pt>
                <c:pt idx="421">
                  <c:v>5</c:v>
                </c:pt>
                <c:pt idx="422">
                  <c:v>2</c:v>
                </c:pt>
                <c:pt idx="423">
                  <c:v>13</c:v>
                </c:pt>
                <c:pt idx="424">
                  <c:v>2</c:v>
                </c:pt>
                <c:pt idx="425">
                  <c:v>5</c:v>
                </c:pt>
                <c:pt idx="426">
                  <c:v>2</c:v>
                </c:pt>
                <c:pt idx="427">
                  <c:v>1</c:v>
                </c:pt>
                <c:pt idx="428">
                  <c:v>6</c:v>
                </c:pt>
                <c:pt idx="429">
                  <c:v>2</c:v>
                </c:pt>
                <c:pt idx="430">
                  <c:v>3</c:v>
                </c:pt>
                <c:pt idx="431">
                  <c:v>5</c:v>
                </c:pt>
                <c:pt idx="432">
                  <c:v>4</c:v>
                </c:pt>
                <c:pt idx="433">
                  <c:v>3</c:v>
                </c:pt>
                <c:pt idx="434">
                  <c:v>1</c:v>
                </c:pt>
                <c:pt idx="435">
                  <c:v>4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4</c:v>
                </c:pt>
                <c:pt idx="440">
                  <c:v>3</c:v>
                </c:pt>
                <c:pt idx="441">
                  <c:v>2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1</c:v>
                </c:pt>
                <c:pt idx="446">
                  <c:v>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3</c:v>
                </c:pt>
                <c:pt idx="451">
                  <c:v>3</c:v>
                </c:pt>
                <c:pt idx="452">
                  <c:v>1</c:v>
                </c:pt>
                <c:pt idx="453">
                  <c:v>3</c:v>
                </c:pt>
                <c:pt idx="454">
                  <c:v>2</c:v>
                </c:pt>
                <c:pt idx="455">
                  <c:v>3</c:v>
                </c:pt>
                <c:pt idx="456">
                  <c:v>7</c:v>
                </c:pt>
                <c:pt idx="457">
                  <c:v>3</c:v>
                </c:pt>
                <c:pt idx="458">
                  <c:v>7</c:v>
                </c:pt>
                <c:pt idx="459">
                  <c:v>4</c:v>
                </c:pt>
                <c:pt idx="460">
                  <c:v>2</c:v>
                </c:pt>
                <c:pt idx="461">
                  <c:v>6</c:v>
                </c:pt>
                <c:pt idx="462">
                  <c:v>2</c:v>
                </c:pt>
                <c:pt idx="463">
                  <c:v>2</c:v>
                </c:pt>
                <c:pt idx="464">
                  <c:v>4</c:v>
                </c:pt>
                <c:pt idx="465">
                  <c:v>1</c:v>
                </c:pt>
                <c:pt idx="466">
                  <c:v>7</c:v>
                </c:pt>
                <c:pt idx="467">
                  <c:v>3</c:v>
                </c:pt>
                <c:pt idx="468">
                  <c:v>4</c:v>
                </c:pt>
                <c:pt idx="469">
                  <c:v>2</c:v>
                </c:pt>
                <c:pt idx="470">
                  <c:v>2</c:v>
                </c:pt>
                <c:pt idx="471">
                  <c:v>3</c:v>
                </c:pt>
                <c:pt idx="472">
                  <c:v>6</c:v>
                </c:pt>
                <c:pt idx="473">
                  <c:v>7</c:v>
                </c:pt>
                <c:pt idx="474">
                  <c:v>2</c:v>
                </c:pt>
                <c:pt idx="475">
                  <c:v>7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7</c:v>
                </c:pt>
                <c:pt idx="480">
                  <c:v>4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5</c:v>
                </c:pt>
                <c:pt idx="485">
                  <c:v>6</c:v>
                </c:pt>
                <c:pt idx="486">
                  <c:v>2</c:v>
                </c:pt>
                <c:pt idx="487">
                  <c:v>3</c:v>
                </c:pt>
                <c:pt idx="488">
                  <c:v>1</c:v>
                </c:pt>
                <c:pt idx="489">
                  <c:v>3</c:v>
                </c:pt>
                <c:pt idx="490">
                  <c:v>2</c:v>
                </c:pt>
                <c:pt idx="491">
                  <c:v>5</c:v>
                </c:pt>
                <c:pt idx="492">
                  <c:v>4</c:v>
                </c:pt>
                <c:pt idx="493">
                  <c:v>1</c:v>
                </c:pt>
                <c:pt idx="494">
                  <c:v>9</c:v>
                </c:pt>
                <c:pt idx="495">
                  <c:v>5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4</c:v>
                </c:pt>
                <c:pt idx="501">
                  <c:v>7</c:v>
                </c:pt>
                <c:pt idx="502">
                  <c:v>4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5</c:v>
                </c:pt>
                <c:pt idx="507">
                  <c:v>6</c:v>
                </c:pt>
                <c:pt idx="508">
                  <c:v>3</c:v>
                </c:pt>
                <c:pt idx="509">
                  <c:v>3</c:v>
                </c:pt>
                <c:pt idx="510">
                  <c:v>2</c:v>
                </c:pt>
                <c:pt idx="511">
                  <c:v>2</c:v>
                </c:pt>
                <c:pt idx="512">
                  <c:v>6</c:v>
                </c:pt>
                <c:pt idx="513">
                  <c:v>3</c:v>
                </c:pt>
                <c:pt idx="514">
                  <c:v>3</c:v>
                </c:pt>
                <c:pt idx="515">
                  <c:v>5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1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6</c:v>
                </c:pt>
                <c:pt idx="524">
                  <c:v>5</c:v>
                </c:pt>
                <c:pt idx="525">
                  <c:v>8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4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3</c:v>
                </c:pt>
                <c:pt idx="535">
                  <c:v>4</c:v>
                </c:pt>
                <c:pt idx="536">
                  <c:v>7</c:v>
                </c:pt>
                <c:pt idx="537">
                  <c:v>5</c:v>
                </c:pt>
                <c:pt idx="538">
                  <c:v>2</c:v>
                </c:pt>
                <c:pt idx="539">
                  <c:v>3</c:v>
                </c:pt>
                <c:pt idx="540">
                  <c:v>6</c:v>
                </c:pt>
                <c:pt idx="541">
                  <c:v>3</c:v>
                </c:pt>
                <c:pt idx="542">
                  <c:v>1</c:v>
                </c:pt>
                <c:pt idx="543">
                  <c:v>3</c:v>
                </c:pt>
                <c:pt idx="544">
                  <c:v>5</c:v>
                </c:pt>
                <c:pt idx="545">
                  <c:v>5</c:v>
                </c:pt>
                <c:pt idx="546">
                  <c:v>1</c:v>
                </c:pt>
                <c:pt idx="547">
                  <c:v>3</c:v>
                </c:pt>
                <c:pt idx="548">
                  <c:v>3</c:v>
                </c:pt>
                <c:pt idx="549">
                  <c:v>2</c:v>
                </c:pt>
                <c:pt idx="550">
                  <c:v>8</c:v>
                </c:pt>
                <c:pt idx="551">
                  <c:v>2</c:v>
                </c:pt>
                <c:pt idx="552">
                  <c:v>5</c:v>
                </c:pt>
                <c:pt idx="553">
                  <c:v>5</c:v>
                </c:pt>
                <c:pt idx="554">
                  <c:v>9</c:v>
                </c:pt>
                <c:pt idx="555">
                  <c:v>2</c:v>
                </c:pt>
                <c:pt idx="556">
                  <c:v>2</c:v>
                </c:pt>
                <c:pt idx="557">
                  <c:v>4</c:v>
                </c:pt>
                <c:pt idx="558">
                  <c:v>4</c:v>
                </c:pt>
                <c:pt idx="559">
                  <c:v>5</c:v>
                </c:pt>
                <c:pt idx="560">
                  <c:v>5</c:v>
                </c:pt>
                <c:pt idx="561">
                  <c:v>2</c:v>
                </c:pt>
                <c:pt idx="562">
                  <c:v>1</c:v>
                </c:pt>
                <c:pt idx="563">
                  <c:v>9</c:v>
                </c:pt>
                <c:pt idx="564">
                  <c:v>2</c:v>
                </c:pt>
                <c:pt idx="565">
                  <c:v>2</c:v>
                </c:pt>
                <c:pt idx="566">
                  <c:v>1</c:v>
                </c:pt>
                <c:pt idx="567">
                  <c:v>5</c:v>
                </c:pt>
                <c:pt idx="568">
                  <c:v>2</c:v>
                </c:pt>
                <c:pt idx="569">
                  <c:v>5</c:v>
                </c:pt>
                <c:pt idx="570">
                  <c:v>3</c:v>
                </c:pt>
                <c:pt idx="571">
                  <c:v>4</c:v>
                </c:pt>
                <c:pt idx="572">
                  <c:v>3</c:v>
                </c:pt>
                <c:pt idx="573">
                  <c:v>7</c:v>
                </c:pt>
                <c:pt idx="574">
                  <c:v>3</c:v>
                </c:pt>
                <c:pt idx="575">
                  <c:v>4</c:v>
                </c:pt>
                <c:pt idx="576">
                  <c:v>3</c:v>
                </c:pt>
                <c:pt idx="577">
                  <c:v>5</c:v>
                </c:pt>
                <c:pt idx="578">
                  <c:v>3</c:v>
                </c:pt>
                <c:pt idx="579">
                  <c:v>7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2</c:v>
                </c:pt>
                <c:pt idx="584">
                  <c:v>2</c:v>
                </c:pt>
                <c:pt idx="585">
                  <c:v>7</c:v>
                </c:pt>
                <c:pt idx="586">
                  <c:v>7</c:v>
                </c:pt>
                <c:pt idx="587">
                  <c:v>2</c:v>
                </c:pt>
                <c:pt idx="588">
                  <c:v>4</c:v>
                </c:pt>
                <c:pt idx="589">
                  <c:v>2</c:v>
                </c:pt>
                <c:pt idx="590">
                  <c:v>1</c:v>
                </c:pt>
                <c:pt idx="591">
                  <c:v>5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3</c:v>
                </c:pt>
                <c:pt idx="602">
                  <c:v>2</c:v>
                </c:pt>
                <c:pt idx="603">
                  <c:v>5</c:v>
                </c:pt>
                <c:pt idx="604">
                  <c:v>1</c:v>
                </c:pt>
                <c:pt idx="605">
                  <c:v>2</c:v>
                </c:pt>
                <c:pt idx="606">
                  <c:v>3</c:v>
                </c:pt>
                <c:pt idx="607">
                  <c:v>3</c:v>
                </c:pt>
                <c:pt idx="608">
                  <c:v>6</c:v>
                </c:pt>
                <c:pt idx="609">
                  <c:v>7</c:v>
                </c:pt>
                <c:pt idx="610">
                  <c:v>4</c:v>
                </c:pt>
                <c:pt idx="611">
                  <c:v>1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3</c:v>
                </c:pt>
                <c:pt idx="616">
                  <c:v>7</c:v>
                </c:pt>
                <c:pt idx="617">
                  <c:v>2</c:v>
                </c:pt>
                <c:pt idx="618">
                  <c:v>3</c:v>
                </c:pt>
                <c:pt idx="619">
                  <c:v>8</c:v>
                </c:pt>
                <c:pt idx="620">
                  <c:v>3</c:v>
                </c:pt>
                <c:pt idx="621">
                  <c:v>4</c:v>
                </c:pt>
                <c:pt idx="622">
                  <c:v>7</c:v>
                </c:pt>
                <c:pt idx="623">
                  <c:v>8</c:v>
                </c:pt>
                <c:pt idx="624">
                  <c:v>2</c:v>
                </c:pt>
                <c:pt idx="625">
                  <c:v>2</c:v>
                </c:pt>
                <c:pt idx="626">
                  <c:v>5</c:v>
                </c:pt>
                <c:pt idx="627">
                  <c:v>9</c:v>
                </c:pt>
                <c:pt idx="628">
                  <c:v>4</c:v>
                </c:pt>
                <c:pt idx="629">
                  <c:v>7</c:v>
                </c:pt>
                <c:pt idx="630">
                  <c:v>3</c:v>
                </c:pt>
                <c:pt idx="631">
                  <c:v>4</c:v>
                </c:pt>
                <c:pt idx="632">
                  <c:v>7</c:v>
                </c:pt>
                <c:pt idx="633">
                  <c:v>3</c:v>
                </c:pt>
                <c:pt idx="634">
                  <c:v>1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4</c:v>
                </c:pt>
                <c:pt idx="639">
                  <c:v>2</c:v>
                </c:pt>
                <c:pt idx="640">
                  <c:v>2</c:v>
                </c:pt>
                <c:pt idx="641">
                  <c:v>4</c:v>
                </c:pt>
                <c:pt idx="642">
                  <c:v>2</c:v>
                </c:pt>
                <c:pt idx="643">
                  <c:v>3</c:v>
                </c:pt>
                <c:pt idx="644">
                  <c:v>1</c:v>
                </c:pt>
                <c:pt idx="645">
                  <c:v>3</c:v>
                </c:pt>
                <c:pt idx="646">
                  <c:v>3</c:v>
                </c:pt>
                <c:pt idx="647">
                  <c:v>7</c:v>
                </c:pt>
                <c:pt idx="648">
                  <c:v>2</c:v>
                </c:pt>
                <c:pt idx="649">
                  <c:v>2</c:v>
                </c:pt>
                <c:pt idx="650">
                  <c:v>5</c:v>
                </c:pt>
                <c:pt idx="651">
                  <c:v>3</c:v>
                </c:pt>
                <c:pt idx="652">
                  <c:v>2</c:v>
                </c:pt>
                <c:pt idx="653">
                  <c:v>3</c:v>
                </c:pt>
                <c:pt idx="654">
                  <c:v>2</c:v>
                </c:pt>
                <c:pt idx="655">
                  <c:v>4</c:v>
                </c:pt>
                <c:pt idx="656">
                  <c:v>5</c:v>
                </c:pt>
                <c:pt idx="657">
                  <c:v>2</c:v>
                </c:pt>
                <c:pt idx="658">
                  <c:v>3</c:v>
                </c:pt>
                <c:pt idx="659">
                  <c:v>2</c:v>
                </c:pt>
                <c:pt idx="660">
                  <c:v>5</c:v>
                </c:pt>
                <c:pt idx="661">
                  <c:v>5</c:v>
                </c:pt>
                <c:pt idx="662">
                  <c:v>7</c:v>
                </c:pt>
                <c:pt idx="663">
                  <c:v>2</c:v>
                </c:pt>
                <c:pt idx="664">
                  <c:v>6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2</c:v>
                </c:pt>
                <c:pt idx="669">
                  <c:v>3</c:v>
                </c:pt>
                <c:pt idx="670">
                  <c:v>4</c:v>
                </c:pt>
                <c:pt idx="671">
                  <c:v>3</c:v>
                </c:pt>
                <c:pt idx="672">
                  <c:v>2</c:v>
                </c:pt>
                <c:pt idx="673">
                  <c:v>4</c:v>
                </c:pt>
                <c:pt idx="674">
                  <c:v>4</c:v>
                </c:pt>
                <c:pt idx="675">
                  <c:v>1</c:v>
                </c:pt>
                <c:pt idx="676">
                  <c:v>5</c:v>
                </c:pt>
                <c:pt idx="677">
                  <c:v>2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8</c:v>
                </c:pt>
                <c:pt idx="682">
                  <c:v>8</c:v>
                </c:pt>
                <c:pt idx="683">
                  <c:v>2</c:v>
                </c:pt>
                <c:pt idx="684">
                  <c:v>6</c:v>
                </c:pt>
                <c:pt idx="685">
                  <c:v>6</c:v>
                </c:pt>
                <c:pt idx="686">
                  <c:v>2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5</c:v>
                </c:pt>
                <c:pt idx="691">
                  <c:v>3</c:v>
                </c:pt>
                <c:pt idx="692">
                  <c:v>7</c:v>
                </c:pt>
                <c:pt idx="693">
                  <c:v>3</c:v>
                </c:pt>
                <c:pt idx="694">
                  <c:v>5</c:v>
                </c:pt>
                <c:pt idx="695">
                  <c:v>5</c:v>
                </c:pt>
                <c:pt idx="696">
                  <c:v>3</c:v>
                </c:pt>
                <c:pt idx="697">
                  <c:v>2</c:v>
                </c:pt>
                <c:pt idx="698">
                  <c:v>4</c:v>
                </c:pt>
                <c:pt idx="699">
                  <c:v>2</c:v>
                </c:pt>
                <c:pt idx="700">
                  <c:v>7</c:v>
                </c:pt>
                <c:pt idx="701">
                  <c:v>4</c:v>
                </c:pt>
                <c:pt idx="702">
                  <c:v>2</c:v>
                </c:pt>
                <c:pt idx="703">
                  <c:v>9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3</c:v>
                </c:pt>
                <c:pt idx="709">
                  <c:v>2</c:v>
                </c:pt>
                <c:pt idx="710">
                  <c:v>2</c:v>
                </c:pt>
                <c:pt idx="711">
                  <c:v>3</c:v>
                </c:pt>
                <c:pt idx="712">
                  <c:v>1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3</c:v>
                </c:pt>
                <c:pt idx="722">
                  <c:v>3</c:v>
                </c:pt>
                <c:pt idx="723">
                  <c:v>2</c:v>
                </c:pt>
                <c:pt idx="724">
                  <c:v>2</c:v>
                </c:pt>
                <c:pt idx="725">
                  <c:v>7</c:v>
                </c:pt>
                <c:pt idx="726">
                  <c:v>7</c:v>
                </c:pt>
                <c:pt idx="727">
                  <c:v>9</c:v>
                </c:pt>
                <c:pt idx="728">
                  <c:v>5</c:v>
                </c:pt>
                <c:pt idx="729">
                  <c:v>3</c:v>
                </c:pt>
                <c:pt idx="730">
                  <c:v>1</c:v>
                </c:pt>
                <c:pt idx="731">
                  <c:v>3</c:v>
                </c:pt>
                <c:pt idx="732">
                  <c:v>2</c:v>
                </c:pt>
                <c:pt idx="733">
                  <c:v>3</c:v>
                </c:pt>
                <c:pt idx="734">
                  <c:v>7</c:v>
                </c:pt>
                <c:pt idx="735">
                  <c:v>2</c:v>
                </c:pt>
                <c:pt idx="736">
                  <c:v>4</c:v>
                </c:pt>
                <c:pt idx="737">
                  <c:v>7</c:v>
                </c:pt>
                <c:pt idx="738">
                  <c:v>2</c:v>
                </c:pt>
                <c:pt idx="739">
                  <c:v>4</c:v>
                </c:pt>
                <c:pt idx="740">
                  <c:v>7</c:v>
                </c:pt>
                <c:pt idx="741">
                  <c:v>11</c:v>
                </c:pt>
                <c:pt idx="742">
                  <c:v>6</c:v>
                </c:pt>
                <c:pt idx="743">
                  <c:v>4</c:v>
                </c:pt>
                <c:pt idx="744">
                  <c:v>2</c:v>
                </c:pt>
                <c:pt idx="745">
                  <c:v>3</c:v>
                </c:pt>
                <c:pt idx="746">
                  <c:v>2</c:v>
                </c:pt>
                <c:pt idx="747">
                  <c:v>2</c:v>
                </c:pt>
                <c:pt idx="748">
                  <c:v>3</c:v>
                </c:pt>
                <c:pt idx="749">
                  <c:v>3</c:v>
                </c:pt>
                <c:pt idx="750">
                  <c:v>4</c:v>
                </c:pt>
                <c:pt idx="751">
                  <c:v>1</c:v>
                </c:pt>
                <c:pt idx="752">
                  <c:v>2</c:v>
                </c:pt>
                <c:pt idx="753">
                  <c:v>2</c:v>
                </c:pt>
                <c:pt idx="754">
                  <c:v>3</c:v>
                </c:pt>
                <c:pt idx="755">
                  <c:v>1</c:v>
                </c:pt>
                <c:pt idx="756">
                  <c:v>1</c:v>
                </c:pt>
                <c:pt idx="757">
                  <c:v>3</c:v>
                </c:pt>
                <c:pt idx="758">
                  <c:v>4</c:v>
                </c:pt>
                <c:pt idx="759">
                  <c:v>1</c:v>
                </c:pt>
                <c:pt idx="760">
                  <c:v>5</c:v>
                </c:pt>
                <c:pt idx="761">
                  <c:v>2</c:v>
                </c:pt>
                <c:pt idx="762">
                  <c:v>5</c:v>
                </c:pt>
                <c:pt idx="763">
                  <c:v>2</c:v>
                </c:pt>
                <c:pt idx="764">
                  <c:v>1</c:v>
                </c:pt>
                <c:pt idx="765">
                  <c:v>4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5</c:v>
                </c:pt>
                <c:pt idx="770">
                  <c:v>4</c:v>
                </c:pt>
                <c:pt idx="771">
                  <c:v>1</c:v>
                </c:pt>
                <c:pt idx="772">
                  <c:v>5</c:v>
                </c:pt>
                <c:pt idx="773">
                  <c:v>3</c:v>
                </c:pt>
                <c:pt idx="774">
                  <c:v>2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6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6</c:v>
                </c:pt>
                <c:pt idx="783">
                  <c:v>4</c:v>
                </c:pt>
                <c:pt idx="784">
                  <c:v>5</c:v>
                </c:pt>
                <c:pt idx="785">
                  <c:v>4</c:v>
                </c:pt>
                <c:pt idx="786">
                  <c:v>2</c:v>
                </c:pt>
                <c:pt idx="787">
                  <c:v>4</c:v>
                </c:pt>
                <c:pt idx="788">
                  <c:v>5</c:v>
                </c:pt>
                <c:pt idx="789">
                  <c:v>1</c:v>
                </c:pt>
                <c:pt idx="790">
                  <c:v>6</c:v>
                </c:pt>
                <c:pt idx="791">
                  <c:v>5</c:v>
                </c:pt>
                <c:pt idx="792">
                  <c:v>5</c:v>
                </c:pt>
              </c:numCache>
            </c:numRef>
          </c:xVal>
          <c:yVal>
            <c:numRef>
              <c:f>'linear regression'!$A$2:$A$794</c:f>
              <c:numCache>
                <c:formatCode>_("$"* #,##0.00_);_("$"* \(#,##0.00\);_("$"* "-"??_);_(@_)</c:formatCode>
                <c:ptCount val="793"/>
                <c:pt idx="0">
                  <c:v>261.95999999999998</c:v>
                </c:pt>
                <c:pt idx="1">
                  <c:v>14.62</c:v>
                </c:pt>
                <c:pt idx="2">
                  <c:v>957.57749999999999</c:v>
                </c:pt>
                <c:pt idx="3">
                  <c:v>48.86</c:v>
                </c:pt>
                <c:pt idx="4">
                  <c:v>15.552</c:v>
                </c:pt>
                <c:pt idx="5">
                  <c:v>407.976</c:v>
                </c:pt>
                <c:pt idx="6">
                  <c:v>68.81</c:v>
                </c:pt>
                <c:pt idx="7">
                  <c:v>665.88</c:v>
                </c:pt>
                <c:pt idx="8">
                  <c:v>55.5</c:v>
                </c:pt>
                <c:pt idx="9">
                  <c:v>8.56</c:v>
                </c:pt>
                <c:pt idx="10">
                  <c:v>19.46</c:v>
                </c:pt>
                <c:pt idx="11">
                  <c:v>71.372</c:v>
                </c:pt>
                <c:pt idx="12">
                  <c:v>1044.6300000000001</c:v>
                </c:pt>
                <c:pt idx="13">
                  <c:v>11.648</c:v>
                </c:pt>
                <c:pt idx="14">
                  <c:v>3083.43</c:v>
                </c:pt>
                <c:pt idx="15">
                  <c:v>29.472000000000001</c:v>
                </c:pt>
                <c:pt idx="16">
                  <c:v>1097.5440000000001</c:v>
                </c:pt>
                <c:pt idx="17">
                  <c:v>113.328</c:v>
                </c:pt>
                <c:pt idx="18">
                  <c:v>147.16800000000001</c:v>
                </c:pt>
                <c:pt idx="19">
                  <c:v>77.88</c:v>
                </c:pt>
                <c:pt idx="20">
                  <c:v>95.616</c:v>
                </c:pt>
                <c:pt idx="21">
                  <c:v>45.98</c:v>
                </c:pt>
                <c:pt idx="22">
                  <c:v>211.96</c:v>
                </c:pt>
                <c:pt idx="23">
                  <c:v>45</c:v>
                </c:pt>
                <c:pt idx="24">
                  <c:v>38.22</c:v>
                </c:pt>
                <c:pt idx="25">
                  <c:v>15.26</c:v>
                </c:pt>
                <c:pt idx="26">
                  <c:v>208.56</c:v>
                </c:pt>
                <c:pt idx="27">
                  <c:v>13.98</c:v>
                </c:pt>
                <c:pt idx="28">
                  <c:v>213.11500000000001</c:v>
                </c:pt>
                <c:pt idx="29">
                  <c:v>1113.0239999999999</c:v>
                </c:pt>
                <c:pt idx="30">
                  <c:v>75.88</c:v>
                </c:pt>
                <c:pt idx="31">
                  <c:v>4.6159999999999997</c:v>
                </c:pt>
                <c:pt idx="32">
                  <c:v>831.93600000000004</c:v>
                </c:pt>
                <c:pt idx="33">
                  <c:v>1.248</c:v>
                </c:pt>
                <c:pt idx="34">
                  <c:v>208.16</c:v>
                </c:pt>
                <c:pt idx="35">
                  <c:v>14.9</c:v>
                </c:pt>
                <c:pt idx="36">
                  <c:v>200.98400000000001</c:v>
                </c:pt>
                <c:pt idx="37">
                  <c:v>230.376</c:v>
                </c:pt>
                <c:pt idx="38">
                  <c:v>19.989999999999998</c:v>
                </c:pt>
                <c:pt idx="39">
                  <c:v>158.36799999999999</c:v>
                </c:pt>
                <c:pt idx="40">
                  <c:v>20.100000000000001</c:v>
                </c:pt>
                <c:pt idx="41">
                  <c:v>12.96</c:v>
                </c:pt>
                <c:pt idx="42">
                  <c:v>5.6820000000000004</c:v>
                </c:pt>
                <c:pt idx="43">
                  <c:v>96.53</c:v>
                </c:pt>
                <c:pt idx="44">
                  <c:v>51.311999999999998</c:v>
                </c:pt>
                <c:pt idx="45">
                  <c:v>77.88</c:v>
                </c:pt>
                <c:pt idx="46">
                  <c:v>64.623999999999995</c:v>
                </c:pt>
                <c:pt idx="47">
                  <c:v>23.92</c:v>
                </c:pt>
                <c:pt idx="48">
                  <c:v>238.89599999999999</c:v>
                </c:pt>
                <c:pt idx="49">
                  <c:v>74.111999999999995</c:v>
                </c:pt>
                <c:pt idx="50">
                  <c:v>339.96</c:v>
                </c:pt>
                <c:pt idx="51">
                  <c:v>41.96</c:v>
                </c:pt>
                <c:pt idx="52">
                  <c:v>75.959999999999994</c:v>
                </c:pt>
                <c:pt idx="53">
                  <c:v>40.095999999999997</c:v>
                </c:pt>
                <c:pt idx="54">
                  <c:v>787.53</c:v>
                </c:pt>
                <c:pt idx="55">
                  <c:v>157.79400000000001</c:v>
                </c:pt>
                <c:pt idx="56">
                  <c:v>47.04</c:v>
                </c:pt>
                <c:pt idx="57">
                  <c:v>600.55799999999999</c:v>
                </c:pt>
                <c:pt idx="58">
                  <c:v>617.70000000000005</c:v>
                </c:pt>
                <c:pt idx="59">
                  <c:v>2.3879999999999999</c:v>
                </c:pt>
                <c:pt idx="60">
                  <c:v>81.424000000000007</c:v>
                </c:pt>
                <c:pt idx="61">
                  <c:v>59.97</c:v>
                </c:pt>
                <c:pt idx="62">
                  <c:v>20.04</c:v>
                </c:pt>
                <c:pt idx="63">
                  <c:v>82.8</c:v>
                </c:pt>
                <c:pt idx="64">
                  <c:v>8.82</c:v>
                </c:pt>
                <c:pt idx="65">
                  <c:v>839.43</c:v>
                </c:pt>
                <c:pt idx="66">
                  <c:v>671.93</c:v>
                </c:pt>
                <c:pt idx="67">
                  <c:v>93.888000000000005</c:v>
                </c:pt>
                <c:pt idx="68">
                  <c:v>384.45</c:v>
                </c:pt>
                <c:pt idx="69">
                  <c:v>157.91999999999999</c:v>
                </c:pt>
                <c:pt idx="70">
                  <c:v>58.38</c:v>
                </c:pt>
                <c:pt idx="71">
                  <c:v>6.63</c:v>
                </c:pt>
                <c:pt idx="72">
                  <c:v>457.56799999999998</c:v>
                </c:pt>
                <c:pt idx="73">
                  <c:v>14.62</c:v>
                </c:pt>
                <c:pt idx="74">
                  <c:v>5.98</c:v>
                </c:pt>
                <c:pt idx="75">
                  <c:v>54.384</c:v>
                </c:pt>
                <c:pt idx="76">
                  <c:v>28.4</c:v>
                </c:pt>
                <c:pt idx="77">
                  <c:v>27.68</c:v>
                </c:pt>
                <c:pt idx="78">
                  <c:v>9.9359999999999999</c:v>
                </c:pt>
                <c:pt idx="79">
                  <c:v>20.94</c:v>
                </c:pt>
                <c:pt idx="80">
                  <c:v>52.448</c:v>
                </c:pt>
                <c:pt idx="81">
                  <c:v>97.263999999999996</c:v>
                </c:pt>
                <c:pt idx="82">
                  <c:v>3.28</c:v>
                </c:pt>
                <c:pt idx="83">
                  <c:v>24.815999999999999</c:v>
                </c:pt>
                <c:pt idx="84">
                  <c:v>503.96</c:v>
                </c:pt>
                <c:pt idx="85">
                  <c:v>7.16</c:v>
                </c:pt>
                <c:pt idx="86">
                  <c:v>176.8</c:v>
                </c:pt>
                <c:pt idx="87">
                  <c:v>37.223999999999997</c:v>
                </c:pt>
                <c:pt idx="88">
                  <c:v>899.13599999999997</c:v>
                </c:pt>
                <c:pt idx="89">
                  <c:v>14.28</c:v>
                </c:pt>
                <c:pt idx="90">
                  <c:v>7.4080000000000004</c:v>
                </c:pt>
                <c:pt idx="91">
                  <c:v>46.26</c:v>
                </c:pt>
                <c:pt idx="92">
                  <c:v>2.9460000000000002</c:v>
                </c:pt>
                <c:pt idx="93">
                  <c:v>21.744</c:v>
                </c:pt>
                <c:pt idx="94">
                  <c:v>218.75</c:v>
                </c:pt>
                <c:pt idx="95">
                  <c:v>66.284000000000006</c:v>
                </c:pt>
                <c:pt idx="96">
                  <c:v>35.167999999999999</c:v>
                </c:pt>
                <c:pt idx="97">
                  <c:v>444.76799999999997</c:v>
                </c:pt>
                <c:pt idx="98">
                  <c:v>83.92</c:v>
                </c:pt>
                <c:pt idx="99">
                  <c:v>20.8</c:v>
                </c:pt>
                <c:pt idx="100">
                  <c:v>23.68</c:v>
                </c:pt>
                <c:pt idx="101">
                  <c:v>93.06</c:v>
                </c:pt>
                <c:pt idx="102">
                  <c:v>5.5839999999999996</c:v>
                </c:pt>
                <c:pt idx="103">
                  <c:v>2.2000000000000002</c:v>
                </c:pt>
                <c:pt idx="104">
                  <c:v>161.56800000000001</c:v>
                </c:pt>
                <c:pt idx="105">
                  <c:v>18.648</c:v>
                </c:pt>
                <c:pt idx="106">
                  <c:v>10.56</c:v>
                </c:pt>
                <c:pt idx="107">
                  <c:v>25.92</c:v>
                </c:pt>
                <c:pt idx="108">
                  <c:v>2001.86</c:v>
                </c:pt>
                <c:pt idx="109">
                  <c:v>321.56799999999998</c:v>
                </c:pt>
                <c:pt idx="110">
                  <c:v>7.61</c:v>
                </c:pt>
                <c:pt idx="111">
                  <c:v>80.58</c:v>
                </c:pt>
                <c:pt idx="112">
                  <c:v>12.132</c:v>
                </c:pt>
                <c:pt idx="113">
                  <c:v>20.37</c:v>
                </c:pt>
                <c:pt idx="114">
                  <c:v>1.6240000000000001</c:v>
                </c:pt>
                <c:pt idx="115">
                  <c:v>3059.982</c:v>
                </c:pt>
                <c:pt idx="116">
                  <c:v>328.22399999999999</c:v>
                </c:pt>
                <c:pt idx="117">
                  <c:v>79.900000000000006</c:v>
                </c:pt>
                <c:pt idx="118">
                  <c:v>14.016</c:v>
                </c:pt>
                <c:pt idx="119">
                  <c:v>37.207999999999998</c:v>
                </c:pt>
                <c:pt idx="120">
                  <c:v>725.84</c:v>
                </c:pt>
                <c:pt idx="121">
                  <c:v>8.82</c:v>
                </c:pt>
                <c:pt idx="122">
                  <c:v>11.648</c:v>
                </c:pt>
                <c:pt idx="123">
                  <c:v>1038.8399999999999</c:v>
                </c:pt>
                <c:pt idx="124">
                  <c:v>254.05799999999999</c:v>
                </c:pt>
                <c:pt idx="125">
                  <c:v>19.096</c:v>
                </c:pt>
                <c:pt idx="126">
                  <c:v>300.416</c:v>
                </c:pt>
                <c:pt idx="127">
                  <c:v>26.8</c:v>
                </c:pt>
                <c:pt idx="128">
                  <c:v>45.48</c:v>
                </c:pt>
                <c:pt idx="129">
                  <c:v>4.8899999999999997</c:v>
                </c:pt>
                <c:pt idx="130">
                  <c:v>15.135999999999999</c:v>
                </c:pt>
                <c:pt idx="131">
                  <c:v>87.54</c:v>
                </c:pt>
                <c:pt idx="132">
                  <c:v>178.38399999999999</c:v>
                </c:pt>
                <c:pt idx="133">
                  <c:v>99.135999999999996</c:v>
                </c:pt>
                <c:pt idx="134">
                  <c:v>135.88200000000001</c:v>
                </c:pt>
                <c:pt idx="135">
                  <c:v>7.16</c:v>
                </c:pt>
                <c:pt idx="136">
                  <c:v>251.52</c:v>
                </c:pt>
                <c:pt idx="137">
                  <c:v>15.992000000000001</c:v>
                </c:pt>
                <c:pt idx="138">
                  <c:v>290.89800000000002</c:v>
                </c:pt>
                <c:pt idx="139">
                  <c:v>82.8</c:v>
                </c:pt>
                <c:pt idx="140">
                  <c:v>4.7519999999999998</c:v>
                </c:pt>
                <c:pt idx="141">
                  <c:v>7.7119999999999997</c:v>
                </c:pt>
                <c:pt idx="142">
                  <c:v>47.975999999999999</c:v>
                </c:pt>
                <c:pt idx="143">
                  <c:v>7.56</c:v>
                </c:pt>
                <c:pt idx="144">
                  <c:v>6.79</c:v>
                </c:pt>
                <c:pt idx="145">
                  <c:v>388.70400000000001</c:v>
                </c:pt>
                <c:pt idx="146">
                  <c:v>647.84</c:v>
                </c:pt>
                <c:pt idx="147">
                  <c:v>20.7</c:v>
                </c:pt>
                <c:pt idx="148">
                  <c:v>211.96</c:v>
                </c:pt>
                <c:pt idx="149">
                  <c:v>23.2</c:v>
                </c:pt>
                <c:pt idx="150">
                  <c:v>25.92</c:v>
                </c:pt>
                <c:pt idx="151">
                  <c:v>8.16</c:v>
                </c:pt>
                <c:pt idx="152">
                  <c:v>99.135999999999996</c:v>
                </c:pt>
                <c:pt idx="153">
                  <c:v>1488.424</c:v>
                </c:pt>
                <c:pt idx="154">
                  <c:v>8.6519999999999992</c:v>
                </c:pt>
                <c:pt idx="155">
                  <c:v>50.96</c:v>
                </c:pt>
                <c:pt idx="156">
                  <c:v>41.9</c:v>
                </c:pt>
                <c:pt idx="157">
                  <c:v>375.45749999999998</c:v>
                </c:pt>
                <c:pt idx="158">
                  <c:v>482.34</c:v>
                </c:pt>
                <c:pt idx="159">
                  <c:v>2.6240000000000001</c:v>
                </c:pt>
                <c:pt idx="160">
                  <c:v>23.36</c:v>
                </c:pt>
                <c:pt idx="161">
                  <c:v>246.38399999999999</c:v>
                </c:pt>
                <c:pt idx="162">
                  <c:v>12.462</c:v>
                </c:pt>
                <c:pt idx="163">
                  <c:v>75.792000000000002</c:v>
                </c:pt>
                <c:pt idx="164">
                  <c:v>49.96</c:v>
                </c:pt>
                <c:pt idx="165">
                  <c:v>35.951999999999998</c:v>
                </c:pt>
                <c:pt idx="166">
                  <c:v>9.5679999999999996</c:v>
                </c:pt>
                <c:pt idx="167">
                  <c:v>35.909999999999997</c:v>
                </c:pt>
                <c:pt idx="168">
                  <c:v>179.95</c:v>
                </c:pt>
                <c:pt idx="169">
                  <c:v>139.86000000000001</c:v>
                </c:pt>
                <c:pt idx="170">
                  <c:v>95.92</c:v>
                </c:pt>
                <c:pt idx="171">
                  <c:v>383.8</c:v>
                </c:pt>
                <c:pt idx="172">
                  <c:v>56.56</c:v>
                </c:pt>
                <c:pt idx="173">
                  <c:v>866.4</c:v>
                </c:pt>
                <c:pt idx="174">
                  <c:v>69.989999999999995</c:v>
                </c:pt>
                <c:pt idx="175">
                  <c:v>6.6719999999999997</c:v>
                </c:pt>
                <c:pt idx="176">
                  <c:v>189.58799999999999</c:v>
                </c:pt>
                <c:pt idx="177">
                  <c:v>4.8120000000000003</c:v>
                </c:pt>
                <c:pt idx="178">
                  <c:v>1007.979</c:v>
                </c:pt>
                <c:pt idx="179">
                  <c:v>31.872</c:v>
                </c:pt>
                <c:pt idx="180">
                  <c:v>2.91</c:v>
                </c:pt>
                <c:pt idx="181">
                  <c:v>59.52</c:v>
                </c:pt>
                <c:pt idx="182">
                  <c:v>284.36399999999998</c:v>
                </c:pt>
                <c:pt idx="183">
                  <c:v>129.56800000000001</c:v>
                </c:pt>
                <c:pt idx="184">
                  <c:v>23.56</c:v>
                </c:pt>
                <c:pt idx="185">
                  <c:v>254.744</c:v>
                </c:pt>
                <c:pt idx="186">
                  <c:v>55.48</c:v>
                </c:pt>
                <c:pt idx="187">
                  <c:v>340.92</c:v>
                </c:pt>
                <c:pt idx="188">
                  <c:v>40.200000000000003</c:v>
                </c:pt>
                <c:pt idx="189">
                  <c:v>14.7</c:v>
                </c:pt>
                <c:pt idx="190">
                  <c:v>9.09</c:v>
                </c:pt>
                <c:pt idx="191">
                  <c:v>5.96</c:v>
                </c:pt>
                <c:pt idx="192">
                  <c:v>29.6</c:v>
                </c:pt>
                <c:pt idx="193">
                  <c:v>2735.9520000000002</c:v>
                </c:pt>
                <c:pt idx="194">
                  <c:v>7.992</c:v>
                </c:pt>
                <c:pt idx="195">
                  <c:v>449.15</c:v>
                </c:pt>
                <c:pt idx="196">
                  <c:v>93.98</c:v>
                </c:pt>
                <c:pt idx="197">
                  <c:v>189.88200000000001</c:v>
                </c:pt>
                <c:pt idx="198">
                  <c:v>105.42</c:v>
                </c:pt>
                <c:pt idx="199">
                  <c:v>22.62</c:v>
                </c:pt>
                <c:pt idx="200">
                  <c:v>2.74</c:v>
                </c:pt>
                <c:pt idx="201">
                  <c:v>126.3</c:v>
                </c:pt>
                <c:pt idx="202">
                  <c:v>6.63</c:v>
                </c:pt>
                <c:pt idx="203">
                  <c:v>18.391999999999999</c:v>
                </c:pt>
                <c:pt idx="204">
                  <c:v>210.98</c:v>
                </c:pt>
                <c:pt idx="205">
                  <c:v>22.2</c:v>
                </c:pt>
                <c:pt idx="206">
                  <c:v>683.952</c:v>
                </c:pt>
                <c:pt idx="207">
                  <c:v>36.335999999999999</c:v>
                </c:pt>
                <c:pt idx="208">
                  <c:v>190.72</c:v>
                </c:pt>
                <c:pt idx="209">
                  <c:v>47.94</c:v>
                </c:pt>
                <c:pt idx="210">
                  <c:v>979.95</c:v>
                </c:pt>
                <c:pt idx="211">
                  <c:v>16.768000000000001</c:v>
                </c:pt>
                <c:pt idx="212">
                  <c:v>42.616</c:v>
                </c:pt>
                <c:pt idx="213">
                  <c:v>152.94</c:v>
                </c:pt>
                <c:pt idx="214">
                  <c:v>468.9</c:v>
                </c:pt>
                <c:pt idx="215">
                  <c:v>646.77599999999995</c:v>
                </c:pt>
                <c:pt idx="216">
                  <c:v>41.28</c:v>
                </c:pt>
                <c:pt idx="217">
                  <c:v>1121.568</c:v>
                </c:pt>
                <c:pt idx="218">
                  <c:v>10.824</c:v>
                </c:pt>
                <c:pt idx="219">
                  <c:v>19.456</c:v>
                </c:pt>
                <c:pt idx="220">
                  <c:v>20.7</c:v>
                </c:pt>
                <c:pt idx="221">
                  <c:v>42.6</c:v>
                </c:pt>
                <c:pt idx="222">
                  <c:v>13</c:v>
                </c:pt>
                <c:pt idx="223">
                  <c:v>3.96</c:v>
                </c:pt>
                <c:pt idx="224">
                  <c:v>374.37599999999998</c:v>
                </c:pt>
                <c:pt idx="225">
                  <c:v>91.84</c:v>
                </c:pt>
                <c:pt idx="226">
                  <c:v>72.45</c:v>
                </c:pt>
                <c:pt idx="227">
                  <c:v>8.82</c:v>
                </c:pt>
                <c:pt idx="228">
                  <c:v>160.72</c:v>
                </c:pt>
                <c:pt idx="229">
                  <c:v>69.712000000000003</c:v>
                </c:pt>
                <c:pt idx="230">
                  <c:v>51.52</c:v>
                </c:pt>
                <c:pt idx="231">
                  <c:v>470.37599999999998</c:v>
                </c:pt>
                <c:pt idx="232">
                  <c:v>70.98</c:v>
                </c:pt>
                <c:pt idx="233">
                  <c:v>84.784000000000006</c:v>
                </c:pt>
                <c:pt idx="234">
                  <c:v>9.3439999999999994</c:v>
                </c:pt>
                <c:pt idx="235">
                  <c:v>76.12</c:v>
                </c:pt>
                <c:pt idx="236">
                  <c:v>11.632</c:v>
                </c:pt>
                <c:pt idx="237">
                  <c:v>143.982</c:v>
                </c:pt>
                <c:pt idx="238">
                  <c:v>142.77600000000001</c:v>
                </c:pt>
                <c:pt idx="239">
                  <c:v>3.282</c:v>
                </c:pt>
                <c:pt idx="240">
                  <c:v>369.57600000000002</c:v>
                </c:pt>
                <c:pt idx="241">
                  <c:v>8.4480000000000004</c:v>
                </c:pt>
                <c:pt idx="242">
                  <c:v>119.94</c:v>
                </c:pt>
                <c:pt idx="243">
                  <c:v>40.479999999999997</c:v>
                </c:pt>
                <c:pt idx="244">
                  <c:v>8.69</c:v>
                </c:pt>
                <c:pt idx="245">
                  <c:v>301.95999999999998</c:v>
                </c:pt>
                <c:pt idx="246">
                  <c:v>35.56</c:v>
                </c:pt>
                <c:pt idx="247">
                  <c:v>97.16</c:v>
                </c:pt>
                <c:pt idx="248">
                  <c:v>243.38399999999999</c:v>
                </c:pt>
                <c:pt idx="249">
                  <c:v>392.94</c:v>
                </c:pt>
                <c:pt idx="250">
                  <c:v>18.882000000000001</c:v>
                </c:pt>
                <c:pt idx="251">
                  <c:v>18.84</c:v>
                </c:pt>
                <c:pt idx="252">
                  <c:v>330.4</c:v>
                </c:pt>
                <c:pt idx="253">
                  <c:v>132.52000000000001</c:v>
                </c:pt>
                <c:pt idx="254">
                  <c:v>209.3</c:v>
                </c:pt>
                <c:pt idx="255">
                  <c:v>14.8</c:v>
                </c:pt>
                <c:pt idx="256">
                  <c:v>379.4</c:v>
                </c:pt>
                <c:pt idx="257">
                  <c:v>113.55200000000001</c:v>
                </c:pt>
                <c:pt idx="258">
                  <c:v>701.37199999999996</c:v>
                </c:pt>
                <c:pt idx="259">
                  <c:v>459.95</c:v>
                </c:pt>
                <c:pt idx="260">
                  <c:v>23.76</c:v>
                </c:pt>
                <c:pt idx="261">
                  <c:v>30.36</c:v>
                </c:pt>
                <c:pt idx="262">
                  <c:v>61.44</c:v>
                </c:pt>
                <c:pt idx="263">
                  <c:v>2.6880000000000002</c:v>
                </c:pt>
                <c:pt idx="264">
                  <c:v>14.352</c:v>
                </c:pt>
                <c:pt idx="265">
                  <c:v>7999.98</c:v>
                </c:pt>
                <c:pt idx="266">
                  <c:v>479.97</c:v>
                </c:pt>
                <c:pt idx="267">
                  <c:v>191.98400000000001</c:v>
                </c:pt>
                <c:pt idx="268">
                  <c:v>104.01</c:v>
                </c:pt>
                <c:pt idx="269">
                  <c:v>166.24</c:v>
                </c:pt>
                <c:pt idx="270">
                  <c:v>198.27199999999999</c:v>
                </c:pt>
                <c:pt idx="271">
                  <c:v>369.91199999999998</c:v>
                </c:pt>
                <c:pt idx="272">
                  <c:v>10.368</c:v>
                </c:pt>
                <c:pt idx="273">
                  <c:v>119.96</c:v>
                </c:pt>
                <c:pt idx="274">
                  <c:v>55.48</c:v>
                </c:pt>
                <c:pt idx="275">
                  <c:v>24.448</c:v>
                </c:pt>
                <c:pt idx="276">
                  <c:v>281.33999999999997</c:v>
                </c:pt>
                <c:pt idx="277">
                  <c:v>9.94</c:v>
                </c:pt>
                <c:pt idx="278">
                  <c:v>59.808</c:v>
                </c:pt>
                <c:pt idx="279">
                  <c:v>146.82</c:v>
                </c:pt>
                <c:pt idx="280">
                  <c:v>129.91999999999999</c:v>
                </c:pt>
                <c:pt idx="281">
                  <c:v>45.584000000000003</c:v>
                </c:pt>
                <c:pt idx="282">
                  <c:v>17.568000000000001</c:v>
                </c:pt>
                <c:pt idx="283">
                  <c:v>182.72</c:v>
                </c:pt>
                <c:pt idx="284">
                  <c:v>242.94</c:v>
                </c:pt>
                <c:pt idx="285">
                  <c:v>11.784000000000001</c:v>
                </c:pt>
                <c:pt idx="286">
                  <c:v>51.52</c:v>
                </c:pt>
                <c:pt idx="287">
                  <c:v>11.992000000000001</c:v>
                </c:pt>
                <c:pt idx="288">
                  <c:v>58.05</c:v>
                </c:pt>
                <c:pt idx="289">
                  <c:v>1199.9760000000001</c:v>
                </c:pt>
                <c:pt idx="290">
                  <c:v>24.56</c:v>
                </c:pt>
                <c:pt idx="291">
                  <c:v>13.128</c:v>
                </c:pt>
                <c:pt idx="292">
                  <c:v>22.72</c:v>
                </c:pt>
                <c:pt idx="293">
                  <c:v>107.982</c:v>
                </c:pt>
                <c:pt idx="294">
                  <c:v>11.36</c:v>
                </c:pt>
                <c:pt idx="295">
                  <c:v>310.88</c:v>
                </c:pt>
                <c:pt idx="296">
                  <c:v>18.28</c:v>
                </c:pt>
                <c:pt idx="297">
                  <c:v>32.76</c:v>
                </c:pt>
                <c:pt idx="298">
                  <c:v>32.07</c:v>
                </c:pt>
                <c:pt idx="299">
                  <c:v>348.928</c:v>
                </c:pt>
                <c:pt idx="300">
                  <c:v>1363.96</c:v>
                </c:pt>
                <c:pt idx="301">
                  <c:v>9.9600000000000009</c:v>
                </c:pt>
                <c:pt idx="302">
                  <c:v>20.16</c:v>
                </c:pt>
                <c:pt idx="303">
                  <c:v>283.92</c:v>
                </c:pt>
                <c:pt idx="304">
                  <c:v>22.23</c:v>
                </c:pt>
                <c:pt idx="305">
                  <c:v>12.96</c:v>
                </c:pt>
                <c:pt idx="306">
                  <c:v>18.28</c:v>
                </c:pt>
                <c:pt idx="307">
                  <c:v>18.28</c:v>
                </c:pt>
                <c:pt idx="308">
                  <c:v>51.84</c:v>
                </c:pt>
                <c:pt idx="309">
                  <c:v>239.97</c:v>
                </c:pt>
                <c:pt idx="310">
                  <c:v>67.8</c:v>
                </c:pt>
                <c:pt idx="311">
                  <c:v>9.6639999999999997</c:v>
                </c:pt>
                <c:pt idx="312">
                  <c:v>60.45</c:v>
                </c:pt>
                <c:pt idx="313">
                  <c:v>37.44</c:v>
                </c:pt>
                <c:pt idx="314">
                  <c:v>83.72</c:v>
                </c:pt>
                <c:pt idx="315">
                  <c:v>48.896000000000001</c:v>
                </c:pt>
                <c:pt idx="316">
                  <c:v>115.36</c:v>
                </c:pt>
                <c:pt idx="317">
                  <c:v>5.16</c:v>
                </c:pt>
                <c:pt idx="318">
                  <c:v>39.96</c:v>
                </c:pt>
                <c:pt idx="319">
                  <c:v>7.61</c:v>
                </c:pt>
                <c:pt idx="320">
                  <c:v>7.36</c:v>
                </c:pt>
                <c:pt idx="321">
                  <c:v>2.89</c:v>
                </c:pt>
                <c:pt idx="322">
                  <c:v>15.936</c:v>
                </c:pt>
                <c:pt idx="323">
                  <c:v>44.91</c:v>
                </c:pt>
                <c:pt idx="324">
                  <c:v>1141.47</c:v>
                </c:pt>
                <c:pt idx="325">
                  <c:v>11.36</c:v>
                </c:pt>
                <c:pt idx="326">
                  <c:v>5.8920000000000003</c:v>
                </c:pt>
                <c:pt idx="327">
                  <c:v>31.4</c:v>
                </c:pt>
                <c:pt idx="328">
                  <c:v>17.46</c:v>
                </c:pt>
                <c:pt idx="329">
                  <c:v>13.944000000000001</c:v>
                </c:pt>
                <c:pt idx="330">
                  <c:v>37.659999999999997</c:v>
                </c:pt>
                <c:pt idx="331">
                  <c:v>155.82</c:v>
                </c:pt>
                <c:pt idx="332">
                  <c:v>15.648</c:v>
                </c:pt>
                <c:pt idx="333">
                  <c:v>103.6</c:v>
                </c:pt>
                <c:pt idx="334">
                  <c:v>46.96</c:v>
                </c:pt>
                <c:pt idx="335">
                  <c:v>8.9039999999999999</c:v>
                </c:pt>
                <c:pt idx="336">
                  <c:v>1199.8</c:v>
                </c:pt>
                <c:pt idx="337">
                  <c:v>22.2</c:v>
                </c:pt>
                <c:pt idx="338">
                  <c:v>149.352</c:v>
                </c:pt>
                <c:pt idx="339">
                  <c:v>85.14</c:v>
                </c:pt>
                <c:pt idx="340">
                  <c:v>841.56799999999998</c:v>
                </c:pt>
                <c:pt idx="341">
                  <c:v>15.552</c:v>
                </c:pt>
                <c:pt idx="342">
                  <c:v>46.2</c:v>
                </c:pt>
                <c:pt idx="343">
                  <c:v>12.192</c:v>
                </c:pt>
                <c:pt idx="344">
                  <c:v>45.055999999999997</c:v>
                </c:pt>
                <c:pt idx="345">
                  <c:v>12.96</c:v>
                </c:pt>
                <c:pt idx="346">
                  <c:v>17.12</c:v>
                </c:pt>
                <c:pt idx="347">
                  <c:v>25.472000000000001</c:v>
                </c:pt>
                <c:pt idx="348">
                  <c:v>27.167999999999999</c:v>
                </c:pt>
                <c:pt idx="349">
                  <c:v>173.8</c:v>
                </c:pt>
                <c:pt idx="350">
                  <c:v>29.591999999999999</c:v>
                </c:pt>
                <c:pt idx="351">
                  <c:v>204.6</c:v>
                </c:pt>
                <c:pt idx="352">
                  <c:v>321.56799999999998</c:v>
                </c:pt>
                <c:pt idx="353">
                  <c:v>6.24</c:v>
                </c:pt>
                <c:pt idx="354">
                  <c:v>9.82</c:v>
                </c:pt>
                <c:pt idx="355">
                  <c:v>3.282</c:v>
                </c:pt>
                <c:pt idx="356">
                  <c:v>3.3919999999999999</c:v>
                </c:pt>
                <c:pt idx="357">
                  <c:v>7.968</c:v>
                </c:pt>
                <c:pt idx="358">
                  <c:v>1.1120000000000001</c:v>
                </c:pt>
                <c:pt idx="359">
                  <c:v>1166.92</c:v>
                </c:pt>
                <c:pt idx="360">
                  <c:v>2715.93</c:v>
                </c:pt>
                <c:pt idx="361">
                  <c:v>10.67</c:v>
                </c:pt>
                <c:pt idx="362">
                  <c:v>484.65</c:v>
                </c:pt>
                <c:pt idx="363">
                  <c:v>7.08</c:v>
                </c:pt>
                <c:pt idx="364">
                  <c:v>151.72</c:v>
                </c:pt>
                <c:pt idx="365">
                  <c:v>1618.37</c:v>
                </c:pt>
                <c:pt idx="366">
                  <c:v>13.96</c:v>
                </c:pt>
                <c:pt idx="367">
                  <c:v>11.808</c:v>
                </c:pt>
                <c:pt idx="368">
                  <c:v>15.552</c:v>
                </c:pt>
                <c:pt idx="369">
                  <c:v>15.696</c:v>
                </c:pt>
                <c:pt idx="370">
                  <c:v>36.624000000000002</c:v>
                </c:pt>
                <c:pt idx="371">
                  <c:v>23.968</c:v>
                </c:pt>
                <c:pt idx="372">
                  <c:v>697.16</c:v>
                </c:pt>
                <c:pt idx="373">
                  <c:v>31.86</c:v>
                </c:pt>
                <c:pt idx="374">
                  <c:v>8.84</c:v>
                </c:pt>
                <c:pt idx="375">
                  <c:v>168.464</c:v>
                </c:pt>
                <c:pt idx="376">
                  <c:v>11.16</c:v>
                </c:pt>
                <c:pt idx="377">
                  <c:v>4.4160000000000004</c:v>
                </c:pt>
                <c:pt idx="378">
                  <c:v>45.216000000000001</c:v>
                </c:pt>
                <c:pt idx="379">
                  <c:v>194.84800000000001</c:v>
                </c:pt>
                <c:pt idx="380">
                  <c:v>1.744</c:v>
                </c:pt>
                <c:pt idx="381">
                  <c:v>19.46</c:v>
                </c:pt>
                <c:pt idx="382">
                  <c:v>29.472000000000001</c:v>
                </c:pt>
                <c:pt idx="383">
                  <c:v>8.64</c:v>
                </c:pt>
                <c:pt idx="384">
                  <c:v>6.27</c:v>
                </c:pt>
                <c:pt idx="385">
                  <c:v>40.880000000000003</c:v>
                </c:pt>
                <c:pt idx="386">
                  <c:v>119.96</c:v>
                </c:pt>
                <c:pt idx="387">
                  <c:v>19.920000000000002</c:v>
                </c:pt>
                <c:pt idx="388">
                  <c:v>71.975999999999999</c:v>
                </c:pt>
                <c:pt idx="389">
                  <c:v>28.9</c:v>
                </c:pt>
                <c:pt idx="390">
                  <c:v>348.20800000000003</c:v>
                </c:pt>
                <c:pt idx="391">
                  <c:v>7.04</c:v>
                </c:pt>
                <c:pt idx="392">
                  <c:v>22.92</c:v>
                </c:pt>
                <c:pt idx="393">
                  <c:v>6.3</c:v>
                </c:pt>
                <c:pt idx="394">
                  <c:v>279.89999999999998</c:v>
                </c:pt>
                <c:pt idx="395">
                  <c:v>287.52</c:v>
                </c:pt>
                <c:pt idx="396">
                  <c:v>644.07600000000002</c:v>
                </c:pt>
                <c:pt idx="397">
                  <c:v>362.94</c:v>
                </c:pt>
                <c:pt idx="398">
                  <c:v>53.94</c:v>
                </c:pt>
                <c:pt idx="399">
                  <c:v>9.99</c:v>
                </c:pt>
                <c:pt idx="400">
                  <c:v>46.8</c:v>
                </c:pt>
                <c:pt idx="401">
                  <c:v>11.56</c:v>
                </c:pt>
                <c:pt idx="402">
                  <c:v>258.69600000000003</c:v>
                </c:pt>
                <c:pt idx="403">
                  <c:v>12.096</c:v>
                </c:pt>
                <c:pt idx="404">
                  <c:v>81.92</c:v>
                </c:pt>
                <c:pt idx="405">
                  <c:v>271.95999999999998</c:v>
                </c:pt>
                <c:pt idx="406">
                  <c:v>11.21</c:v>
                </c:pt>
                <c:pt idx="407">
                  <c:v>141.37200000000001</c:v>
                </c:pt>
                <c:pt idx="408">
                  <c:v>249.75</c:v>
                </c:pt>
                <c:pt idx="409">
                  <c:v>2.78</c:v>
                </c:pt>
                <c:pt idx="410">
                  <c:v>839.98800000000006</c:v>
                </c:pt>
                <c:pt idx="411">
                  <c:v>12.35</c:v>
                </c:pt>
                <c:pt idx="412">
                  <c:v>48.69</c:v>
                </c:pt>
                <c:pt idx="413">
                  <c:v>764.68799999999999</c:v>
                </c:pt>
                <c:pt idx="414">
                  <c:v>5.2480000000000002</c:v>
                </c:pt>
                <c:pt idx="415">
                  <c:v>863.88</c:v>
                </c:pt>
                <c:pt idx="416">
                  <c:v>17.616</c:v>
                </c:pt>
                <c:pt idx="417">
                  <c:v>69.900000000000006</c:v>
                </c:pt>
                <c:pt idx="418">
                  <c:v>6.57</c:v>
                </c:pt>
                <c:pt idx="419">
                  <c:v>12.48</c:v>
                </c:pt>
                <c:pt idx="420">
                  <c:v>86.352000000000004</c:v>
                </c:pt>
                <c:pt idx="421">
                  <c:v>14.9</c:v>
                </c:pt>
                <c:pt idx="422">
                  <c:v>39.880000000000003</c:v>
                </c:pt>
                <c:pt idx="423">
                  <c:v>845.72799999999995</c:v>
                </c:pt>
                <c:pt idx="424">
                  <c:v>13.904</c:v>
                </c:pt>
                <c:pt idx="425">
                  <c:v>114.95</c:v>
                </c:pt>
                <c:pt idx="426">
                  <c:v>61.96</c:v>
                </c:pt>
                <c:pt idx="427">
                  <c:v>23.99</c:v>
                </c:pt>
                <c:pt idx="428">
                  <c:v>38.880000000000003</c:v>
                </c:pt>
                <c:pt idx="429">
                  <c:v>575.91999999999996</c:v>
                </c:pt>
                <c:pt idx="430">
                  <c:v>5.2290000000000001</c:v>
                </c:pt>
                <c:pt idx="431">
                  <c:v>72.8</c:v>
                </c:pt>
                <c:pt idx="432">
                  <c:v>10.816000000000001</c:v>
                </c:pt>
                <c:pt idx="433">
                  <c:v>46.26</c:v>
                </c:pt>
                <c:pt idx="434">
                  <c:v>11.34</c:v>
                </c:pt>
                <c:pt idx="435">
                  <c:v>87.92</c:v>
                </c:pt>
                <c:pt idx="436">
                  <c:v>37.049999999999997</c:v>
                </c:pt>
                <c:pt idx="437">
                  <c:v>2.97</c:v>
                </c:pt>
                <c:pt idx="438">
                  <c:v>1.08</c:v>
                </c:pt>
                <c:pt idx="439">
                  <c:v>552.55999999999995</c:v>
                </c:pt>
                <c:pt idx="440">
                  <c:v>25.11</c:v>
                </c:pt>
                <c:pt idx="441">
                  <c:v>29.78</c:v>
                </c:pt>
                <c:pt idx="442">
                  <c:v>695.7</c:v>
                </c:pt>
                <c:pt idx="443">
                  <c:v>258.279</c:v>
                </c:pt>
                <c:pt idx="444">
                  <c:v>79.14</c:v>
                </c:pt>
                <c:pt idx="445">
                  <c:v>1.988</c:v>
                </c:pt>
                <c:pt idx="446">
                  <c:v>145.56800000000001</c:v>
                </c:pt>
                <c:pt idx="447">
                  <c:v>123.256</c:v>
                </c:pt>
                <c:pt idx="448">
                  <c:v>38.387999999999998</c:v>
                </c:pt>
                <c:pt idx="449">
                  <c:v>145.9</c:v>
                </c:pt>
                <c:pt idx="450">
                  <c:v>49.08</c:v>
                </c:pt>
                <c:pt idx="451">
                  <c:v>83.951999999999998</c:v>
                </c:pt>
                <c:pt idx="452">
                  <c:v>80.98</c:v>
                </c:pt>
                <c:pt idx="453">
                  <c:v>9.5519999999999996</c:v>
                </c:pt>
                <c:pt idx="454">
                  <c:v>21.8</c:v>
                </c:pt>
                <c:pt idx="455">
                  <c:v>393.16500000000002</c:v>
                </c:pt>
                <c:pt idx="456">
                  <c:v>334.76799999999997</c:v>
                </c:pt>
                <c:pt idx="457">
                  <c:v>239.97</c:v>
                </c:pt>
                <c:pt idx="458">
                  <c:v>946.34400000000005</c:v>
                </c:pt>
                <c:pt idx="459">
                  <c:v>86.272000000000006</c:v>
                </c:pt>
                <c:pt idx="460">
                  <c:v>9.7279999999999998</c:v>
                </c:pt>
                <c:pt idx="461">
                  <c:v>31.103999999999999</c:v>
                </c:pt>
                <c:pt idx="462">
                  <c:v>36.671999999999997</c:v>
                </c:pt>
                <c:pt idx="463">
                  <c:v>13.76</c:v>
                </c:pt>
                <c:pt idx="464">
                  <c:v>139.42400000000001</c:v>
                </c:pt>
                <c:pt idx="465">
                  <c:v>2.0249999999999999</c:v>
                </c:pt>
                <c:pt idx="466">
                  <c:v>70.98</c:v>
                </c:pt>
                <c:pt idx="467">
                  <c:v>91.2</c:v>
                </c:pt>
                <c:pt idx="468">
                  <c:v>15.936</c:v>
                </c:pt>
                <c:pt idx="469">
                  <c:v>244.006</c:v>
                </c:pt>
                <c:pt idx="470">
                  <c:v>3.68</c:v>
                </c:pt>
                <c:pt idx="471">
                  <c:v>8.67</c:v>
                </c:pt>
                <c:pt idx="472">
                  <c:v>17.28</c:v>
                </c:pt>
                <c:pt idx="473">
                  <c:v>52.136000000000003</c:v>
                </c:pt>
                <c:pt idx="474">
                  <c:v>3.76</c:v>
                </c:pt>
                <c:pt idx="475">
                  <c:v>1212.848</c:v>
                </c:pt>
                <c:pt idx="476">
                  <c:v>5.04</c:v>
                </c:pt>
                <c:pt idx="477">
                  <c:v>5.88</c:v>
                </c:pt>
                <c:pt idx="478">
                  <c:v>9.64</c:v>
                </c:pt>
                <c:pt idx="479">
                  <c:v>10.192</c:v>
                </c:pt>
                <c:pt idx="480">
                  <c:v>6.72</c:v>
                </c:pt>
                <c:pt idx="481">
                  <c:v>17.88</c:v>
                </c:pt>
                <c:pt idx="482">
                  <c:v>63.686</c:v>
                </c:pt>
                <c:pt idx="483">
                  <c:v>83.84</c:v>
                </c:pt>
                <c:pt idx="484">
                  <c:v>16.52</c:v>
                </c:pt>
                <c:pt idx="485">
                  <c:v>206.11199999999999</c:v>
                </c:pt>
                <c:pt idx="486">
                  <c:v>203.983</c:v>
                </c:pt>
                <c:pt idx="487">
                  <c:v>40.74</c:v>
                </c:pt>
                <c:pt idx="488">
                  <c:v>39.99</c:v>
                </c:pt>
                <c:pt idx="489">
                  <c:v>82.896000000000001</c:v>
                </c:pt>
                <c:pt idx="490">
                  <c:v>111.96</c:v>
                </c:pt>
                <c:pt idx="491">
                  <c:v>124.75</c:v>
                </c:pt>
                <c:pt idx="492">
                  <c:v>91.96</c:v>
                </c:pt>
                <c:pt idx="493">
                  <c:v>9.3439999999999994</c:v>
                </c:pt>
                <c:pt idx="494">
                  <c:v>35.351999999999997</c:v>
                </c:pt>
                <c:pt idx="495">
                  <c:v>1044.6300000000001</c:v>
                </c:pt>
                <c:pt idx="496">
                  <c:v>11.352</c:v>
                </c:pt>
                <c:pt idx="497">
                  <c:v>21.48</c:v>
                </c:pt>
                <c:pt idx="498">
                  <c:v>40.68</c:v>
                </c:pt>
                <c:pt idx="499">
                  <c:v>23.952000000000002</c:v>
                </c:pt>
                <c:pt idx="500">
                  <c:v>10.96</c:v>
                </c:pt>
                <c:pt idx="501">
                  <c:v>33.488</c:v>
                </c:pt>
                <c:pt idx="502">
                  <c:v>201.56800000000001</c:v>
                </c:pt>
                <c:pt idx="503">
                  <c:v>359.05799999999999</c:v>
                </c:pt>
                <c:pt idx="504">
                  <c:v>290.666</c:v>
                </c:pt>
                <c:pt idx="505">
                  <c:v>198.46</c:v>
                </c:pt>
                <c:pt idx="506">
                  <c:v>675.96</c:v>
                </c:pt>
                <c:pt idx="507">
                  <c:v>517.5</c:v>
                </c:pt>
                <c:pt idx="508">
                  <c:v>15.552</c:v>
                </c:pt>
                <c:pt idx="509">
                  <c:v>19.440000000000001</c:v>
                </c:pt>
                <c:pt idx="510">
                  <c:v>12.624000000000001</c:v>
                </c:pt>
                <c:pt idx="511">
                  <c:v>109.92</c:v>
                </c:pt>
                <c:pt idx="512">
                  <c:v>169.68</c:v>
                </c:pt>
                <c:pt idx="513">
                  <c:v>160.77600000000001</c:v>
                </c:pt>
                <c:pt idx="514">
                  <c:v>88.751999999999995</c:v>
                </c:pt>
                <c:pt idx="515">
                  <c:v>41.92</c:v>
                </c:pt>
                <c:pt idx="516">
                  <c:v>58.58</c:v>
                </c:pt>
                <c:pt idx="517">
                  <c:v>196.62</c:v>
                </c:pt>
                <c:pt idx="518">
                  <c:v>104.28</c:v>
                </c:pt>
                <c:pt idx="519">
                  <c:v>18.97</c:v>
                </c:pt>
                <c:pt idx="520">
                  <c:v>33.450000000000003</c:v>
                </c:pt>
                <c:pt idx="521">
                  <c:v>21.88</c:v>
                </c:pt>
                <c:pt idx="522">
                  <c:v>12.35</c:v>
                </c:pt>
                <c:pt idx="523">
                  <c:v>43.86</c:v>
                </c:pt>
                <c:pt idx="524">
                  <c:v>1048.3499999999999</c:v>
                </c:pt>
                <c:pt idx="525">
                  <c:v>20.88</c:v>
                </c:pt>
                <c:pt idx="526">
                  <c:v>10.368</c:v>
                </c:pt>
                <c:pt idx="527">
                  <c:v>9.4600000000000009</c:v>
                </c:pt>
                <c:pt idx="528">
                  <c:v>46.863999999999997</c:v>
                </c:pt>
                <c:pt idx="529">
                  <c:v>35.06</c:v>
                </c:pt>
                <c:pt idx="530">
                  <c:v>7.6440000000000001</c:v>
                </c:pt>
                <c:pt idx="531">
                  <c:v>219.84</c:v>
                </c:pt>
                <c:pt idx="532">
                  <c:v>134.97</c:v>
                </c:pt>
                <c:pt idx="533">
                  <c:v>60.415999999999997</c:v>
                </c:pt>
                <c:pt idx="534">
                  <c:v>107.94</c:v>
                </c:pt>
                <c:pt idx="535">
                  <c:v>11.167999999999999</c:v>
                </c:pt>
                <c:pt idx="536">
                  <c:v>69.930000000000007</c:v>
                </c:pt>
                <c:pt idx="537">
                  <c:v>77.599999999999994</c:v>
                </c:pt>
                <c:pt idx="538">
                  <c:v>75.599999999999994</c:v>
                </c:pt>
                <c:pt idx="539">
                  <c:v>1127.9760000000001</c:v>
                </c:pt>
                <c:pt idx="540">
                  <c:v>38.880000000000003</c:v>
                </c:pt>
                <c:pt idx="541">
                  <c:v>17.544</c:v>
                </c:pt>
                <c:pt idx="542">
                  <c:v>140.81</c:v>
                </c:pt>
                <c:pt idx="543">
                  <c:v>90.57</c:v>
                </c:pt>
                <c:pt idx="544">
                  <c:v>727.45</c:v>
                </c:pt>
                <c:pt idx="545">
                  <c:v>99.2</c:v>
                </c:pt>
                <c:pt idx="546">
                  <c:v>70.98</c:v>
                </c:pt>
                <c:pt idx="547">
                  <c:v>470.37599999999998</c:v>
                </c:pt>
                <c:pt idx="548">
                  <c:v>34.65</c:v>
                </c:pt>
                <c:pt idx="549">
                  <c:v>1793.98</c:v>
                </c:pt>
                <c:pt idx="550">
                  <c:v>909.12</c:v>
                </c:pt>
                <c:pt idx="551">
                  <c:v>18.96</c:v>
                </c:pt>
                <c:pt idx="552">
                  <c:v>149.94999999999999</c:v>
                </c:pt>
                <c:pt idx="553">
                  <c:v>895.92</c:v>
                </c:pt>
                <c:pt idx="554">
                  <c:v>863.64</c:v>
                </c:pt>
                <c:pt idx="555">
                  <c:v>19.968</c:v>
                </c:pt>
                <c:pt idx="556">
                  <c:v>23.1</c:v>
                </c:pt>
                <c:pt idx="557">
                  <c:v>5.1040000000000001</c:v>
                </c:pt>
                <c:pt idx="558">
                  <c:v>1439.9760000000001</c:v>
                </c:pt>
                <c:pt idx="559">
                  <c:v>294.62</c:v>
                </c:pt>
                <c:pt idx="560">
                  <c:v>199.95</c:v>
                </c:pt>
                <c:pt idx="561">
                  <c:v>159.98400000000001</c:v>
                </c:pt>
                <c:pt idx="562">
                  <c:v>350.98</c:v>
                </c:pt>
                <c:pt idx="563">
                  <c:v>1606.23</c:v>
                </c:pt>
                <c:pt idx="564">
                  <c:v>8.26</c:v>
                </c:pt>
                <c:pt idx="565">
                  <c:v>162.63999999999999</c:v>
                </c:pt>
                <c:pt idx="566">
                  <c:v>1.9410000000000001</c:v>
                </c:pt>
                <c:pt idx="567">
                  <c:v>283.92</c:v>
                </c:pt>
                <c:pt idx="568">
                  <c:v>7.3120000000000003</c:v>
                </c:pt>
                <c:pt idx="569">
                  <c:v>39.9</c:v>
                </c:pt>
                <c:pt idx="570">
                  <c:v>26.55</c:v>
                </c:pt>
                <c:pt idx="571">
                  <c:v>259.13600000000002</c:v>
                </c:pt>
                <c:pt idx="572">
                  <c:v>15.552</c:v>
                </c:pt>
                <c:pt idx="573">
                  <c:v>159.88</c:v>
                </c:pt>
                <c:pt idx="574">
                  <c:v>86.376000000000005</c:v>
                </c:pt>
                <c:pt idx="575">
                  <c:v>33.28</c:v>
                </c:pt>
                <c:pt idx="576">
                  <c:v>152.99100000000001</c:v>
                </c:pt>
                <c:pt idx="577">
                  <c:v>14.76</c:v>
                </c:pt>
                <c:pt idx="578">
                  <c:v>233.05799999999999</c:v>
                </c:pt>
                <c:pt idx="579">
                  <c:v>111.79</c:v>
                </c:pt>
                <c:pt idx="580">
                  <c:v>314.55</c:v>
                </c:pt>
                <c:pt idx="581">
                  <c:v>14.016</c:v>
                </c:pt>
                <c:pt idx="582">
                  <c:v>19.751999999999999</c:v>
                </c:pt>
                <c:pt idx="583">
                  <c:v>45.68</c:v>
                </c:pt>
                <c:pt idx="584">
                  <c:v>29</c:v>
                </c:pt>
                <c:pt idx="585">
                  <c:v>29.931999999999999</c:v>
                </c:pt>
                <c:pt idx="586">
                  <c:v>832.93</c:v>
                </c:pt>
                <c:pt idx="587">
                  <c:v>2.8159999999999998</c:v>
                </c:pt>
                <c:pt idx="588">
                  <c:v>9.984</c:v>
                </c:pt>
                <c:pt idx="589">
                  <c:v>485.94</c:v>
                </c:pt>
                <c:pt idx="590">
                  <c:v>72.293999999999997</c:v>
                </c:pt>
                <c:pt idx="591">
                  <c:v>526.45000000000005</c:v>
                </c:pt>
                <c:pt idx="592">
                  <c:v>1016.792</c:v>
                </c:pt>
                <c:pt idx="593">
                  <c:v>56.56</c:v>
                </c:pt>
                <c:pt idx="594">
                  <c:v>13.36</c:v>
                </c:pt>
                <c:pt idx="595">
                  <c:v>5</c:v>
                </c:pt>
                <c:pt idx="596">
                  <c:v>166.24</c:v>
                </c:pt>
                <c:pt idx="597">
                  <c:v>359.97</c:v>
                </c:pt>
                <c:pt idx="598">
                  <c:v>7.968</c:v>
                </c:pt>
                <c:pt idx="599">
                  <c:v>12.96</c:v>
                </c:pt>
                <c:pt idx="600">
                  <c:v>97.567999999999998</c:v>
                </c:pt>
                <c:pt idx="601">
                  <c:v>14.352</c:v>
                </c:pt>
                <c:pt idx="602">
                  <c:v>892.98</c:v>
                </c:pt>
                <c:pt idx="603">
                  <c:v>390.75</c:v>
                </c:pt>
                <c:pt idx="604">
                  <c:v>280.79199999999997</c:v>
                </c:pt>
                <c:pt idx="605">
                  <c:v>14.62</c:v>
                </c:pt>
                <c:pt idx="606">
                  <c:v>79.872</c:v>
                </c:pt>
                <c:pt idx="607">
                  <c:v>14.352</c:v>
                </c:pt>
                <c:pt idx="608">
                  <c:v>69.215999999999994</c:v>
                </c:pt>
                <c:pt idx="609">
                  <c:v>1552.8309999999999</c:v>
                </c:pt>
                <c:pt idx="610">
                  <c:v>176.04</c:v>
                </c:pt>
                <c:pt idx="611">
                  <c:v>6.48</c:v>
                </c:pt>
                <c:pt idx="612">
                  <c:v>24.2</c:v>
                </c:pt>
                <c:pt idx="613">
                  <c:v>7.52</c:v>
                </c:pt>
                <c:pt idx="614">
                  <c:v>595</c:v>
                </c:pt>
                <c:pt idx="615">
                  <c:v>230.376</c:v>
                </c:pt>
                <c:pt idx="616">
                  <c:v>366.786</c:v>
                </c:pt>
                <c:pt idx="617">
                  <c:v>145.97999999999999</c:v>
                </c:pt>
                <c:pt idx="618">
                  <c:v>29.97</c:v>
                </c:pt>
                <c:pt idx="619">
                  <c:v>14.272</c:v>
                </c:pt>
                <c:pt idx="620">
                  <c:v>1322.3520000000001</c:v>
                </c:pt>
                <c:pt idx="621">
                  <c:v>631.96</c:v>
                </c:pt>
                <c:pt idx="622">
                  <c:v>4548.8100000000004</c:v>
                </c:pt>
                <c:pt idx="623">
                  <c:v>647.84</c:v>
                </c:pt>
                <c:pt idx="624">
                  <c:v>12.224</c:v>
                </c:pt>
                <c:pt idx="625">
                  <c:v>7.38</c:v>
                </c:pt>
                <c:pt idx="626">
                  <c:v>45.66</c:v>
                </c:pt>
                <c:pt idx="627">
                  <c:v>42.048000000000002</c:v>
                </c:pt>
                <c:pt idx="628">
                  <c:v>46.32</c:v>
                </c:pt>
                <c:pt idx="629">
                  <c:v>111.88800000000001</c:v>
                </c:pt>
                <c:pt idx="630">
                  <c:v>143.952</c:v>
                </c:pt>
                <c:pt idx="631">
                  <c:v>71</c:v>
                </c:pt>
                <c:pt idx="632">
                  <c:v>1399.944</c:v>
                </c:pt>
                <c:pt idx="633">
                  <c:v>14.94</c:v>
                </c:pt>
                <c:pt idx="634">
                  <c:v>1.167</c:v>
                </c:pt>
                <c:pt idx="635">
                  <c:v>41.567999999999998</c:v>
                </c:pt>
                <c:pt idx="636">
                  <c:v>230.28</c:v>
                </c:pt>
                <c:pt idx="637">
                  <c:v>25.92</c:v>
                </c:pt>
                <c:pt idx="638">
                  <c:v>11199.968000000001</c:v>
                </c:pt>
                <c:pt idx="639">
                  <c:v>39.96</c:v>
                </c:pt>
                <c:pt idx="640">
                  <c:v>323.10000000000002</c:v>
                </c:pt>
                <c:pt idx="641">
                  <c:v>19.04</c:v>
                </c:pt>
                <c:pt idx="642">
                  <c:v>8.76</c:v>
                </c:pt>
                <c:pt idx="643">
                  <c:v>79.512</c:v>
                </c:pt>
                <c:pt idx="644">
                  <c:v>40.783999999999999</c:v>
                </c:pt>
                <c:pt idx="645">
                  <c:v>166.44</c:v>
                </c:pt>
                <c:pt idx="646">
                  <c:v>166.44</c:v>
                </c:pt>
                <c:pt idx="647">
                  <c:v>11.087999999999999</c:v>
                </c:pt>
                <c:pt idx="648">
                  <c:v>30.352</c:v>
                </c:pt>
                <c:pt idx="649">
                  <c:v>71.98</c:v>
                </c:pt>
                <c:pt idx="650">
                  <c:v>14.45</c:v>
                </c:pt>
                <c:pt idx="651">
                  <c:v>6.63</c:v>
                </c:pt>
                <c:pt idx="652">
                  <c:v>35.340000000000003</c:v>
                </c:pt>
                <c:pt idx="653">
                  <c:v>8.2260000000000009</c:v>
                </c:pt>
                <c:pt idx="654">
                  <c:v>5.56</c:v>
                </c:pt>
                <c:pt idx="655">
                  <c:v>76.92</c:v>
                </c:pt>
                <c:pt idx="656">
                  <c:v>48.4</c:v>
                </c:pt>
                <c:pt idx="657">
                  <c:v>32.192</c:v>
                </c:pt>
                <c:pt idx="658">
                  <c:v>41.37</c:v>
                </c:pt>
                <c:pt idx="659">
                  <c:v>9.42</c:v>
                </c:pt>
                <c:pt idx="660">
                  <c:v>114.6</c:v>
                </c:pt>
                <c:pt idx="661">
                  <c:v>6.72</c:v>
                </c:pt>
                <c:pt idx="662">
                  <c:v>15.47</c:v>
                </c:pt>
                <c:pt idx="663">
                  <c:v>143.72800000000001</c:v>
                </c:pt>
                <c:pt idx="664">
                  <c:v>56.28</c:v>
                </c:pt>
                <c:pt idx="665">
                  <c:v>28.16</c:v>
                </c:pt>
                <c:pt idx="666">
                  <c:v>225.29599999999999</c:v>
                </c:pt>
                <c:pt idx="667">
                  <c:v>74.352000000000004</c:v>
                </c:pt>
                <c:pt idx="668">
                  <c:v>51.96</c:v>
                </c:pt>
                <c:pt idx="669">
                  <c:v>18.84</c:v>
                </c:pt>
                <c:pt idx="670">
                  <c:v>41.6</c:v>
                </c:pt>
                <c:pt idx="671">
                  <c:v>191.64599999999999</c:v>
                </c:pt>
                <c:pt idx="672">
                  <c:v>81.567999999999998</c:v>
                </c:pt>
                <c:pt idx="673">
                  <c:v>20.736000000000001</c:v>
                </c:pt>
                <c:pt idx="674">
                  <c:v>24.96</c:v>
                </c:pt>
                <c:pt idx="675">
                  <c:v>207.48</c:v>
                </c:pt>
                <c:pt idx="676">
                  <c:v>12.03</c:v>
                </c:pt>
                <c:pt idx="677">
                  <c:v>327.7328</c:v>
                </c:pt>
                <c:pt idx="678">
                  <c:v>194.32</c:v>
                </c:pt>
                <c:pt idx="679">
                  <c:v>411.8</c:v>
                </c:pt>
                <c:pt idx="680">
                  <c:v>517.9</c:v>
                </c:pt>
                <c:pt idx="681">
                  <c:v>26.88</c:v>
                </c:pt>
                <c:pt idx="682">
                  <c:v>90.8</c:v>
                </c:pt>
                <c:pt idx="683">
                  <c:v>12.96</c:v>
                </c:pt>
                <c:pt idx="684">
                  <c:v>695.16</c:v>
                </c:pt>
                <c:pt idx="685">
                  <c:v>25.68</c:v>
                </c:pt>
                <c:pt idx="686">
                  <c:v>258.52800000000002</c:v>
                </c:pt>
                <c:pt idx="687">
                  <c:v>13.28</c:v>
                </c:pt>
                <c:pt idx="688">
                  <c:v>963.13599999999997</c:v>
                </c:pt>
                <c:pt idx="689">
                  <c:v>93.024000000000001</c:v>
                </c:pt>
                <c:pt idx="690">
                  <c:v>5.18</c:v>
                </c:pt>
                <c:pt idx="691">
                  <c:v>3.6480000000000001</c:v>
                </c:pt>
                <c:pt idx="692">
                  <c:v>18.704000000000001</c:v>
                </c:pt>
                <c:pt idx="693">
                  <c:v>44.94</c:v>
                </c:pt>
                <c:pt idx="694">
                  <c:v>318.43</c:v>
                </c:pt>
                <c:pt idx="695">
                  <c:v>219.8</c:v>
                </c:pt>
                <c:pt idx="696">
                  <c:v>60.311999999999998</c:v>
                </c:pt>
                <c:pt idx="697">
                  <c:v>3.1360000000000001</c:v>
                </c:pt>
                <c:pt idx="698">
                  <c:v>20.736000000000001</c:v>
                </c:pt>
                <c:pt idx="699">
                  <c:v>135.97999999999999</c:v>
                </c:pt>
                <c:pt idx="700">
                  <c:v>43.512</c:v>
                </c:pt>
                <c:pt idx="701">
                  <c:v>17.12</c:v>
                </c:pt>
                <c:pt idx="702">
                  <c:v>290.666</c:v>
                </c:pt>
                <c:pt idx="703">
                  <c:v>111.672</c:v>
                </c:pt>
                <c:pt idx="704">
                  <c:v>36.99</c:v>
                </c:pt>
                <c:pt idx="705">
                  <c:v>84.784000000000006</c:v>
                </c:pt>
                <c:pt idx="706">
                  <c:v>70.88</c:v>
                </c:pt>
                <c:pt idx="707">
                  <c:v>5.08</c:v>
                </c:pt>
                <c:pt idx="708">
                  <c:v>47.951999999999998</c:v>
                </c:pt>
                <c:pt idx="709">
                  <c:v>10.368</c:v>
                </c:pt>
                <c:pt idx="710">
                  <c:v>201.584</c:v>
                </c:pt>
                <c:pt idx="711">
                  <c:v>599.97</c:v>
                </c:pt>
                <c:pt idx="712">
                  <c:v>5.1840000000000002</c:v>
                </c:pt>
                <c:pt idx="713">
                  <c:v>12.448</c:v>
                </c:pt>
                <c:pt idx="714">
                  <c:v>58.415999999999997</c:v>
                </c:pt>
                <c:pt idx="715">
                  <c:v>69.52</c:v>
                </c:pt>
                <c:pt idx="716">
                  <c:v>15.167999999999999</c:v>
                </c:pt>
                <c:pt idx="717">
                  <c:v>26.38</c:v>
                </c:pt>
                <c:pt idx="718">
                  <c:v>129.97999999999999</c:v>
                </c:pt>
                <c:pt idx="719">
                  <c:v>57.23</c:v>
                </c:pt>
                <c:pt idx="720">
                  <c:v>102.592</c:v>
                </c:pt>
                <c:pt idx="721">
                  <c:v>76.14</c:v>
                </c:pt>
                <c:pt idx="722">
                  <c:v>170.352</c:v>
                </c:pt>
                <c:pt idx="723">
                  <c:v>85.3</c:v>
                </c:pt>
                <c:pt idx="724">
                  <c:v>9.5679999999999996</c:v>
                </c:pt>
                <c:pt idx="725">
                  <c:v>98.111999999999995</c:v>
                </c:pt>
                <c:pt idx="726">
                  <c:v>835.17</c:v>
                </c:pt>
                <c:pt idx="727">
                  <c:v>53.82</c:v>
                </c:pt>
                <c:pt idx="728">
                  <c:v>79.12</c:v>
                </c:pt>
                <c:pt idx="729">
                  <c:v>512.94000000000005</c:v>
                </c:pt>
                <c:pt idx="730">
                  <c:v>1.78</c:v>
                </c:pt>
                <c:pt idx="731">
                  <c:v>170.05799999999999</c:v>
                </c:pt>
                <c:pt idx="732">
                  <c:v>4.3120000000000003</c:v>
                </c:pt>
                <c:pt idx="733">
                  <c:v>539.97</c:v>
                </c:pt>
                <c:pt idx="734">
                  <c:v>169.06399999999999</c:v>
                </c:pt>
                <c:pt idx="735">
                  <c:v>56.3</c:v>
                </c:pt>
                <c:pt idx="736">
                  <c:v>319.95999999999998</c:v>
                </c:pt>
                <c:pt idx="737">
                  <c:v>6.8739999999999997</c:v>
                </c:pt>
                <c:pt idx="738">
                  <c:v>15.984</c:v>
                </c:pt>
                <c:pt idx="739">
                  <c:v>11.416</c:v>
                </c:pt>
                <c:pt idx="740">
                  <c:v>887.10299999999995</c:v>
                </c:pt>
                <c:pt idx="741">
                  <c:v>692.47199999999998</c:v>
                </c:pt>
                <c:pt idx="742">
                  <c:v>50.88</c:v>
                </c:pt>
                <c:pt idx="743">
                  <c:v>95.84</c:v>
                </c:pt>
                <c:pt idx="744">
                  <c:v>12.96</c:v>
                </c:pt>
                <c:pt idx="745">
                  <c:v>171.28800000000001</c:v>
                </c:pt>
                <c:pt idx="746">
                  <c:v>325.86</c:v>
                </c:pt>
                <c:pt idx="747">
                  <c:v>8.26</c:v>
                </c:pt>
                <c:pt idx="748">
                  <c:v>434.64600000000002</c:v>
                </c:pt>
                <c:pt idx="749">
                  <c:v>268.935</c:v>
                </c:pt>
                <c:pt idx="750">
                  <c:v>25.344000000000001</c:v>
                </c:pt>
                <c:pt idx="751">
                  <c:v>43.13</c:v>
                </c:pt>
                <c:pt idx="752">
                  <c:v>10.36</c:v>
                </c:pt>
                <c:pt idx="753">
                  <c:v>14.88</c:v>
                </c:pt>
                <c:pt idx="754">
                  <c:v>16.776</c:v>
                </c:pt>
                <c:pt idx="755">
                  <c:v>48.712000000000003</c:v>
                </c:pt>
                <c:pt idx="756">
                  <c:v>9.5220000000000002</c:v>
                </c:pt>
                <c:pt idx="757">
                  <c:v>10.11</c:v>
                </c:pt>
                <c:pt idx="758">
                  <c:v>35.167999999999999</c:v>
                </c:pt>
                <c:pt idx="759">
                  <c:v>1.6319999999999999</c:v>
                </c:pt>
                <c:pt idx="760">
                  <c:v>25.92</c:v>
                </c:pt>
                <c:pt idx="761">
                  <c:v>71.98</c:v>
                </c:pt>
                <c:pt idx="762">
                  <c:v>599.16499999999996</c:v>
                </c:pt>
                <c:pt idx="763">
                  <c:v>161.56800000000001</c:v>
                </c:pt>
                <c:pt idx="764">
                  <c:v>3.3119999999999998</c:v>
                </c:pt>
                <c:pt idx="765">
                  <c:v>2479.96</c:v>
                </c:pt>
                <c:pt idx="766">
                  <c:v>68.62</c:v>
                </c:pt>
                <c:pt idx="767">
                  <c:v>659.9</c:v>
                </c:pt>
                <c:pt idx="768">
                  <c:v>46.152000000000001</c:v>
                </c:pt>
                <c:pt idx="769">
                  <c:v>12.32</c:v>
                </c:pt>
                <c:pt idx="770">
                  <c:v>57.567999999999998</c:v>
                </c:pt>
                <c:pt idx="771">
                  <c:v>42.76</c:v>
                </c:pt>
                <c:pt idx="772">
                  <c:v>57.75</c:v>
                </c:pt>
                <c:pt idx="773">
                  <c:v>53.25</c:v>
                </c:pt>
                <c:pt idx="774">
                  <c:v>161.28</c:v>
                </c:pt>
                <c:pt idx="775">
                  <c:v>34.247999999999998</c:v>
                </c:pt>
                <c:pt idx="776">
                  <c:v>20.94</c:v>
                </c:pt>
                <c:pt idx="777">
                  <c:v>5.3040000000000003</c:v>
                </c:pt>
                <c:pt idx="778">
                  <c:v>41.88</c:v>
                </c:pt>
                <c:pt idx="779">
                  <c:v>47.4</c:v>
                </c:pt>
                <c:pt idx="780">
                  <c:v>8.32</c:v>
                </c:pt>
                <c:pt idx="781">
                  <c:v>36.4</c:v>
                </c:pt>
                <c:pt idx="782">
                  <c:v>719.952</c:v>
                </c:pt>
                <c:pt idx="783">
                  <c:v>19.559999999999999</c:v>
                </c:pt>
                <c:pt idx="784">
                  <c:v>61.1</c:v>
                </c:pt>
                <c:pt idx="785">
                  <c:v>156.512</c:v>
                </c:pt>
                <c:pt idx="786">
                  <c:v>45.68</c:v>
                </c:pt>
                <c:pt idx="787">
                  <c:v>18.312000000000001</c:v>
                </c:pt>
                <c:pt idx="788">
                  <c:v>16.52</c:v>
                </c:pt>
                <c:pt idx="789">
                  <c:v>7.28</c:v>
                </c:pt>
                <c:pt idx="790">
                  <c:v>14.112</c:v>
                </c:pt>
                <c:pt idx="791">
                  <c:v>48.36</c:v>
                </c:pt>
                <c:pt idx="792">
                  <c:v>132.52000000000001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B-4FAB-ABFA-6E3224C2F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66511"/>
        <c:axId val="787964015"/>
      </c:scatterChart>
      <c:valAx>
        <c:axId val="78796651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4015"/>
        <c:crosses val="autoZero"/>
        <c:crossBetween val="midCat"/>
      </c:valAx>
      <c:valAx>
        <c:axId val="787964015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2'!$A$2:$A$10</c:f>
              <c:strCache>
                <c:ptCount val="9"/>
                <c:pt idx="0">
                  <c:v>-3839.9904</c:v>
                </c:pt>
                <c:pt idx="1">
                  <c:v>-2869.993</c:v>
                </c:pt>
                <c:pt idx="2">
                  <c:v>-1899.9956</c:v>
                </c:pt>
                <c:pt idx="3">
                  <c:v>-929.9982</c:v>
                </c:pt>
                <c:pt idx="4">
                  <c:v>39.9992</c:v>
                </c:pt>
                <c:pt idx="5">
                  <c:v>1009.9966</c:v>
                </c:pt>
                <c:pt idx="6">
                  <c:v>1979.994</c:v>
                </c:pt>
                <c:pt idx="7">
                  <c:v>2949.9914</c:v>
                </c:pt>
                <c:pt idx="8">
                  <c:v>More</c:v>
                </c:pt>
              </c:strCache>
            </c:strRef>
          </c:cat>
          <c:val>
            <c:numRef>
              <c:f>'histogram 2'!$B$2:$B$10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652</c:v>
                </c:pt>
                <c:pt idx="5">
                  <c:v>136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2-4803-AEED-2041C77FB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879247"/>
        <c:axId val="981882991"/>
      </c:barChart>
      <c:catAx>
        <c:axId val="98187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882991"/>
        <c:crosses val="autoZero"/>
        <c:auto val="1"/>
        <c:lblAlgn val="ctr"/>
        <c:lblOffset val="100"/>
        <c:noMultiLvlLbl val="0"/>
      </c:catAx>
      <c:valAx>
        <c:axId val="981882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18792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3175"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163830</xdr:rowOff>
    </xdr:from>
    <xdr:to>
      <xdr:col>8</xdr:col>
      <xdr:colOff>990600</xdr:colOff>
      <xdr:row>14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0CB69-D6D8-430D-BD58-03EEB1591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179070</xdr:rowOff>
    </xdr:from>
    <xdr:to>
      <xdr:col>13</xdr:col>
      <xdr:colOff>137160</xdr:colOff>
      <xdr:row>15</xdr:row>
      <xdr:rowOff>179070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855DB0-8288-46FC-BD37-8B80617CD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137160</xdr:rowOff>
    </xdr:from>
    <xdr:to>
      <xdr:col>11</xdr:col>
      <xdr:colOff>15240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DFE5D-FE00-4BF5-9A06-730745358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2</xdr:row>
      <xdr:rowOff>95250</xdr:rowOff>
    </xdr:from>
    <xdr:to>
      <xdr:col>18</xdr:col>
      <xdr:colOff>0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23CEC9-FA16-49BF-A177-675713920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960120</xdr:colOff>
      <xdr:row>8</xdr:row>
      <xdr:rowOff>19050</xdr:rowOff>
    </xdr:from>
    <xdr:to>
      <xdr:col>18</xdr:col>
      <xdr:colOff>15240</xdr:colOff>
      <xdr:row>23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A4C897-BF5A-4FDE-80D9-00AC76892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944881</xdr:colOff>
      <xdr:row>6</xdr:row>
      <xdr:rowOff>179071</xdr:rowOff>
    </xdr:from>
    <xdr:to>
      <xdr:col>13</xdr:col>
      <xdr:colOff>381001</xdr:colOff>
      <xdr:row>22</xdr:row>
      <xdr:rowOff>167641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A0B7E-B073-4ECB-AED1-96EEC3411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120804</xdr:colOff>
      <xdr:row>0</xdr:row>
      <xdr:rowOff>120804</xdr:rowOff>
    </xdr:from>
    <xdr:to>
      <xdr:col>7</xdr:col>
      <xdr:colOff>415042</xdr:colOff>
      <xdr:row>12</xdr:row>
      <xdr:rowOff>169964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87266-5694-4E45-A99B-716E14A94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526461</xdr:colOff>
      <xdr:row>0</xdr:row>
      <xdr:rowOff>111512</xdr:rowOff>
    </xdr:from>
    <xdr:to>
      <xdr:col>15</xdr:col>
      <xdr:colOff>221661</xdr:colOff>
      <xdr:row>13</xdr:row>
      <xdr:rowOff>1103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BA1443-989C-4630-9262-E66F9A86D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511718</xdr:colOff>
      <xdr:row>0</xdr:row>
      <xdr:rowOff>139390</xdr:rowOff>
    </xdr:from>
    <xdr:to>
      <xdr:col>23</xdr:col>
      <xdr:colOff>101853</xdr:colOff>
      <xdr:row>13</xdr:row>
      <xdr:rowOff>2696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BE2D7-6354-4743-B249-B20BC68A1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532810</xdr:colOff>
      <xdr:row>13</xdr:row>
      <xdr:rowOff>152441</xdr:rowOff>
    </xdr:from>
    <xdr:to>
      <xdr:col>15</xdr:col>
      <xdr:colOff>203267</xdr:colOff>
      <xdr:row>25</xdr:row>
      <xdr:rowOff>165520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1EEB12-5C79-4A08-A11C-A6AD10E73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111512</xdr:colOff>
      <xdr:row>13</xdr:row>
      <xdr:rowOff>176560</xdr:rowOff>
    </xdr:from>
    <xdr:to>
      <xdr:col>7</xdr:col>
      <xdr:colOff>352938</xdr:colOff>
      <xdr:row>25</xdr:row>
      <xdr:rowOff>176561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63E80F-BF23-48BA-A3E9-B4345409F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529683</xdr:colOff>
      <xdr:row>14</xdr:row>
      <xdr:rowOff>0</xdr:rowOff>
    </xdr:from>
    <xdr:to>
      <xdr:col>23</xdr:col>
      <xdr:colOff>128256</xdr:colOff>
      <xdr:row>26</xdr:row>
      <xdr:rowOff>9293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0670F9-DB21-4622-BD7A-27EB2F476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davs" refreshedDate="45806.448163657406" createdVersion="7" refreshedVersion="7" minRefreshableVersion="3" recordCount="793" xr:uid="{93292145-982A-4F47-B773-06E9193715DD}">
  <cacheSource type="worksheet">
    <worksheetSource name="Sample___Superstore"/>
  </cacheSource>
  <cacheFields count="20">
    <cacheField name="Order ID" numFmtId="0">
      <sharedItems count="793">
        <s v="CA-2016-152156"/>
        <s v="CA-2016-138688"/>
        <s v="US-2015-108966"/>
        <s v="CA-2014-115812"/>
        <s v="CA-2017-114412"/>
        <s v="CA-2016-161389"/>
        <s v="US-2015-118983"/>
        <s v="CA-2014-105893"/>
        <s v="CA-2014-167164"/>
        <s v="CA-2014-143336"/>
        <s v="CA-2016-137330"/>
        <s v="US-2017-156909"/>
        <s v="CA-2015-106320"/>
        <s v="CA-2016-121755"/>
        <s v="US-2015-150630"/>
        <s v="CA-2017-107727"/>
        <s v="CA-2016-117590"/>
        <s v="CA-2015-117415"/>
        <s v="CA-2017-120999"/>
        <s v="CA-2016-101343"/>
        <s v="CA-2017-139619"/>
        <s v="CA-2016-118255"/>
        <s v="CA-2014-146703"/>
        <s v="CA-2016-169194"/>
        <s v="CA-2015-115742"/>
        <s v="CA-2016-105816"/>
        <s v="CA-2016-111682"/>
        <s v="CA-2015-135545"/>
        <s v="US-2015-164175"/>
        <s v="CA-2014-106376"/>
        <s v="CA-2016-119823"/>
        <s v="CA-2016-106075"/>
        <s v="US-2015-134026"/>
        <s v="US-2017-118038"/>
        <s v="CA-2016-127208"/>
        <s v="CA-2014-139451"/>
        <s v="CA-2015-149734"/>
        <s v="US-2017-119662"/>
        <s v="CA-2017-155558"/>
        <s v="CA-2016-159695"/>
        <s v="CA-2016-109806"/>
        <s v="CA-2015-149587"/>
        <s v="US-2017-109484"/>
        <s v="CA-2017-161018"/>
        <s v="CA-2017-157833"/>
        <s v="CA-2016-149223"/>
        <s v="CA-2016-158568"/>
        <s v="CA-2016-129903"/>
        <s v="US-2015-156867"/>
        <s v="CA-2017-119004"/>
        <s v="CA-2015-129476"/>
        <s v="CA-2017-146780"/>
        <s v="CA-2016-128867"/>
        <s v="CA-2014-115259"/>
        <s v="CA-2015-110457"/>
        <s v="US-2015-136476"/>
        <s v="CA-2016-103730"/>
        <s v="US-2014-152030"/>
        <s v="US-2014-134614"/>
        <s v="US-2017-107272"/>
        <s v="US-2016-125969"/>
        <s v="US-2017-164147"/>
        <s v="CA-2016-145583"/>
        <s v="CA-2016-110366"/>
        <s v="CA-2017-106180"/>
        <s v="CA-2017-155376"/>
        <s v="CA-2015-110744"/>
        <s v="CA-2014-110072"/>
        <s v="CA-2016-114489"/>
        <s v="CA-2016-158834"/>
        <s v="CA-2015-124919"/>
        <s v="CA-2015-118948"/>
        <s v="CA-2014-104269"/>
        <s v="CA-2016-114104"/>
        <s v="CA-2016-162733"/>
        <s v="CA-2015-119697"/>
        <s v="CA-2016-154508"/>
        <s v="CA-2016-113817"/>
        <s v="CA-2014-139892"/>
        <s v="CA-2014-118962"/>
        <s v="US-2014-100853"/>
        <s v="US-2017-152366"/>
        <s v="CA-2015-137225"/>
        <s v="CA-2014-166191"/>
        <s v="CA-2014-158274"/>
        <s v="CA-2016-105018"/>
        <s v="CA-2014-123260"/>
        <s v="CA-2016-157000"/>
        <s v="CA-2015-102281"/>
        <s v="CA-2015-131457"/>
        <s v="CA-2014-140004"/>
        <s v="CA-2017-107720"/>
        <s v="US-2017-124303"/>
        <s v="CA-2017-105074"/>
        <s v="CA-2014-133690"/>
        <s v="US-2017-116701"/>
        <s v="CA-2017-126382"/>
        <s v="CA-2017-108329"/>
        <s v="CA-2017-135860"/>
        <s v="CA-2015-101007"/>
        <s v="CA-2015-146262"/>
        <s v="CA-2016-130162"/>
        <s v="CA-2015-169397"/>
        <s v="CA-2015-163055"/>
        <s v="US-2015-145436"/>
        <s v="US-2014-156216"/>
        <s v="CA-2017-160514"/>
        <s v="CA-2016-157749"/>
        <s v="CA-2014-131926"/>
        <s v="CA-2016-154739"/>
        <s v="CA-2016-145625"/>
        <s v="CA-2016-146941"/>
        <s v="US-2015-159982"/>
        <s v="CA-2017-163139"/>
        <s v="US-2017-155299"/>
        <s v="US-2014-106992"/>
        <s v="CA-2016-125318"/>
        <s v="CA-2015-155040"/>
        <s v="CA-2017-136826"/>
        <s v="US-2017-145366"/>
        <s v="CA-2017-163979"/>
        <s v="CA-2017-118136"/>
        <s v="CA-2017-132976"/>
        <s v="CA-2015-130890"/>
        <s v="CA-2016-112697"/>
        <s v="CA-2016-110772"/>
        <s v="CA-2014-111451"/>
        <s v="CA-2015-144253"/>
        <s v="CA-2014-111003"/>
        <s v="CA-2017-126774"/>
        <s v="CA-2016-142902"/>
        <s v="CA-2014-120887"/>
        <s v="CA-2014-167850"/>
        <s v="CA-2014-164259"/>
        <s v="CA-2014-164973"/>
        <s v="CA-2014-156601"/>
        <s v="CA-2016-162138"/>
        <s v="CA-2017-153339"/>
        <s v="US-2016-141544"/>
        <s v="US-2016-150147"/>
        <s v="CA-2015-137946"/>
        <s v="CA-2014-129924"/>
        <s v="CA-2017-169901"/>
        <s v="CA-2017-134306"/>
        <s v="CA-2016-129714"/>
        <s v="CA-2016-138520"/>
        <s v="CA-2017-155698"/>
        <s v="CA-2017-144904"/>
        <s v="CA-2014-123344"/>
        <s v="CA-2016-155516"/>
        <s v="CA-2017-104745"/>
        <s v="US-2014-119137"/>
        <s v="US-2016-134656"/>
        <s v="US-2017-134481"/>
        <s v="CA-2015-130792"/>
        <s v="CA-2016-134775"/>
        <s v="CA-2015-125395"/>
        <s v="US-2015-168935"/>
        <s v="CA-2015-122756"/>
        <s v="CA-2014-115973"/>
        <s v="CA-2017-101798"/>
        <s v="US-2014-135972"/>
        <s v="US-2014-134971"/>
        <s v="CA-2017-102946"/>
        <s v="CA-2017-165603"/>
        <s v="CA-2016-108987"/>
        <s v="CA-2014-113166"/>
        <s v="CA-2017-117933"/>
        <s v="CA-2017-117457"/>
        <s v="CA-2017-142636"/>
        <s v="CA-2017-122105"/>
        <s v="CA-2016-148796"/>
        <s v="CA-2017-125388"/>
        <s v="CA-2017-155705"/>
        <s v="CA-2014-101476"/>
        <s v="CA-2017-152275"/>
        <s v="US-2016-123750"/>
        <s v="US-2014-150574"/>
        <s v="CA-2016-147375"/>
        <s v="CA-2017-130043"/>
        <s v="CA-2017-154214"/>
        <s v="CA-2016-166674"/>
        <s v="CA-2017-147277"/>
        <s v="US-2014-110674"/>
        <s v="CA-2016-109869"/>
        <s v="US-2015-101399"/>
        <s v="CA-2015-154144"/>
        <s v="CA-2014-144666"/>
        <s v="CA-2016-152632"/>
        <s v="CA-2016-100790"/>
        <s v="CA-2014-134677"/>
        <s v="CA-2014-127691"/>
        <s v="CA-2017-140963"/>
        <s v="CA-2014-154627"/>
        <s v="CA-2014-133753"/>
        <s v="CA-2014-113362"/>
        <s v="CA-2016-169166"/>
        <s v="US-2016-120929"/>
        <s v="CA-2015-134782"/>
        <s v="US-2016-105578"/>
        <s v="CA-2015-145352"/>
        <s v="CA-2017-135307"/>
        <s v="CA-2017-163405"/>
        <s v="CA-2015-157812"/>
        <s v="CA-2017-145142"/>
        <s v="CA-2015-158792"/>
        <s v="CA-2017-113558"/>
        <s v="US-2015-138303"/>
        <s v="CA-2015-102848"/>
        <s v="US-2017-129441"/>
        <s v="CA-2016-168753"/>
        <s v="CA-2016-126613"/>
        <s v="US-2017-122637"/>
        <s v="CA-2015-134894"/>
        <s v="CA-2014-140795"/>
        <s v="US-2015-120161"/>
        <s v="CA-2017-162929"/>
        <s v="CA-2016-136406"/>
        <s v="CA-2017-101945"/>
        <s v="CA-2014-155852"/>
        <s v="CA-2016-113243"/>
        <s v="CA-2017-118731"/>
        <s v="CA-2014-145576"/>
        <s v="CA-2015-130736"/>
        <s v="CA-2017-137099"/>
        <s v="CA-2017-156951"/>
        <s v="CA-2017-164826"/>
        <s v="CA-2016-127250"/>
        <s v="CA-2015-149713"/>
        <s v="CA-2017-118640"/>
        <s v="CA-2015-132906"/>
        <s v="CA-2017-145233"/>
        <s v="CA-2015-128139"/>
        <s v="US-2016-156986"/>
        <s v="CA-2014-135405"/>
        <s v="CA-2014-131450"/>
        <s v="CA-2016-120180"/>
        <s v="US-2016-100720"/>
        <s v="CA-2014-149958"/>
        <s v="US-2014-105767"/>
        <s v="CA-2016-161816"/>
        <s v="CA-2016-121223"/>
        <s v="CA-2017-138611"/>
        <s v="CA-2017-117947"/>
        <s v="US-2014-111171"/>
        <s v="CA-2015-138009"/>
        <s v="CA-2017-163020"/>
        <s v="CA-2017-153787"/>
        <s v="US-2016-135720"/>
        <s v="CA-2015-168004"/>
        <s v="US-2016-123470"/>
        <s v="CA-2016-147067"/>
        <s v="CA-2017-167913"/>
        <s v="CA-2017-106103"/>
        <s v="CA-2017-126221"/>
        <s v="CA-2016-160745"/>
        <s v="CA-2016-132661"/>
        <s v="CA-2016-137239"/>
        <s v="US-2016-156097"/>
        <s v="CA-2016-123666"/>
        <s v="CA-2017-132682"/>
        <s v="CA-2014-156314"/>
        <s v="CA-2017-130351"/>
        <s v="US-2017-119438"/>
        <s v="CA-2016-164511"/>
        <s v="US-2017-168116"/>
        <s v="CA-2014-157784"/>
        <s v="CA-2017-161480"/>
        <s v="US-2014-117135"/>
        <s v="CA-2015-131534"/>
        <s v="CA-2015-119291"/>
        <s v="CA-2015-142027"/>
        <s v="CA-2014-138527"/>
        <s v="CA-2014-112158"/>
        <s v="CA-2014-113887"/>
        <s v="CA-2017-146136"/>
        <s v="US-2017-100048"/>
        <s v="CA-2014-130092"/>
        <s v="CA-2014-104472"/>
        <s v="CA-2016-112942"/>
        <s v="CA-2014-117429"/>
        <s v="CA-2016-114713"/>
        <s v="CA-2017-144113"/>
        <s v="US-2016-150861"/>
        <s v="CA-2017-131954"/>
        <s v="CA-2014-112326"/>
        <s v="US-2016-146710"/>
        <s v="CA-2016-150889"/>
        <s v="CA-2017-126074"/>
        <s v="CA-2016-110499"/>
        <s v="CA-2014-106803"/>
        <s v="CA-2017-117240"/>
        <s v="CA-2017-133333"/>
        <s v="CA-2015-114923"/>
        <s v="CA-2014-162775"/>
        <s v="CA-2014-106810"/>
        <s v="CA-2017-104220"/>
        <s v="CA-2014-165974"/>
        <s v="US-2015-157014"/>
        <s v="CA-2015-154620"/>
        <s v="CA-2016-105256"/>
        <s v="CA-2014-156433"/>
        <s v="CA-2017-151428"/>
        <s v="CA-2015-101910"/>
        <s v="CA-2017-105809"/>
        <s v="CA-2016-115504"/>
        <s v="CA-2017-135783"/>
        <s v="CA-2017-143686"/>
        <s v="CA-2015-106565"/>
        <s v="CA-2017-101434"/>
        <s v="US-2014-102071"/>
        <s v="US-2017-156083"/>
        <s v="CA-2015-100454"/>
        <s v="CA-2016-161669"/>
        <s v="CA-2015-114300"/>
        <s v="CA-2017-107503"/>
        <s v="CA-2014-107755"/>
        <s v="CA-2016-152534"/>
        <s v="CA-2014-125612"/>
        <s v="CA-2017-161984"/>
        <s v="CA-2014-133851"/>
        <s v="CA-2014-149020"/>
        <s v="CA-2016-134362"/>
        <s v="CA-2014-136742"/>
        <s v="CA-2016-158099"/>
        <s v="CA-2014-148488"/>
        <s v="US-2014-158638"/>
        <s v="CA-2016-165148"/>
        <s v="CA-2014-134061"/>
        <s v="CA-2015-143602"/>
        <s v="CA-2017-150707"/>
        <s v="CA-2016-105494"/>
        <s v="CA-2016-140634"/>
        <s v="CA-2014-144407"/>
        <s v="CA-2017-160983"/>
        <s v="US-2016-114622"/>
        <s v="CA-2017-137596"/>
        <s v="CA-2015-133627"/>
        <s v="CA-2016-165218"/>
        <s v="CA-2015-111164"/>
        <s v="CA-2016-149797"/>
        <s v="CA-2014-132962"/>
        <s v="CA-2015-115091"/>
        <s v="CA-2017-114216"/>
        <s v="CA-2016-140081"/>
        <s v="CA-2015-148250"/>
        <s v="CA-2016-105760"/>
        <s v="CA-2017-131156"/>
        <s v="CA-2017-136539"/>
        <s v="CA-2017-119305"/>
        <s v="CA-2017-102414"/>
        <s v="CA-2015-112571"/>
        <s v="CA-2017-152142"/>
        <s v="CA-2015-160059"/>
        <s v="CA-2017-135279"/>
        <s v="CA-2016-145499"/>
        <s v="CA-2014-163419"/>
        <s v="CA-2017-100314"/>
        <s v="CA-2015-146829"/>
        <s v="CA-2015-153549"/>
        <s v="CA-2014-117639"/>
        <s v="CA-2015-162537"/>
        <s v="CA-2015-126445"/>
        <s v="CA-2015-105312"/>
        <s v="CA-2014-158540"/>
        <s v="US-2015-126214"/>
        <s v="CA-2015-108665"/>
        <s v="CA-2017-106964"/>
        <s v="CA-2016-126529"/>
        <s v="CA-2016-109820"/>
        <s v="CA-2015-127418"/>
        <s v="CA-2017-121818"/>
        <s v="CA-2016-127670"/>
        <s v="CA-2016-102981"/>
        <s v="CA-2017-115651"/>
        <s v="US-2015-153500"/>
        <s v="CA-2015-110667"/>
        <s v="CA-2016-105284"/>
        <s v="CA-2015-161263"/>
        <s v="CA-2016-157686"/>
        <s v="US-2017-139955"/>
        <s v="CA-2015-144652"/>
        <s v="CA-2016-152814"/>
        <s v="CA-2017-106943"/>
        <s v="CA-2016-134348"/>
        <s v="CA-2016-161781"/>
        <s v="CA-2017-132521"/>
        <s v="CA-2015-110016"/>
        <s v="CA-2016-166163"/>
        <s v="CA-2015-165085"/>
        <s v="CA-2017-160423"/>
        <s v="CA-2016-107216"/>
        <s v="CA-2016-112340"/>
        <s v="CA-2016-144855"/>
        <s v="CA-2015-142755"/>
        <s v="CA-2016-152170"/>
        <s v="CA-2015-112452"/>
        <s v="CA-2017-147039"/>
        <s v="CA-2014-126522"/>
        <s v="CA-2014-127964"/>
        <s v="CA-2014-117709"/>
        <s v="CA-2014-120243"/>
        <s v="CA-2016-168081"/>
        <s v="CA-2014-127131"/>
        <s v="CA-2017-117212"/>
        <s v="CA-2017-133235"/>
        <s v="CA-2016-137050"/>
        <s v="US-2017-118087"/>
        <s v="CA-2014-110184"/>
        <s v="CA-2015-132570"/>
        <s v="CA-2016-153682"/>
        <s v="CA-2014-127012"/>
        <s v="CA-2017-133641"/>
        <s v="CA-2014-168494"/>
        <s v="CA-2017-144638"/>
        <s v="CA-2017-117079"/>
        <s v="US-2016-144393"/>
        <s v="CA-2016-155992"/>
        <s v="CA-2017-110380"/>
        <s v="CA-2017-100426"/>
        <s v="CA-2016-148698"/>
        <s v="CA-2016-119445"/>
        <s v="CA-2016-154711"/>
        <s v="CA-2015-138898"/>
        <s v="CA-2017-115427"/>
        <s v="CA-2016-134425"/>
        <s v="CA-2015-115847"/>
        <s v="US-2017-126179"/>
        <s v="CA-2016-145919"/>
        <s v="CA-2014-160773"/>
        <s v="CA-2017-167703"/>
        <s v="CA-2017-121804"/>
        <s v="CA-2017-162635"/>
        <s v="CA-2014-107153"/>
        <s v="CA-2016-128258"/>
        <s v="CA-2017-106033"/>
        <s v="CA-2016-142762"/>
        <s v="CA-2017-127705"/>
        <s v="CA-2014-122567"/>
        <s v="CA-2016-122133"/>
        <s v="US-2017-123281"/>
        <s v="CA-2017-100524"/>
        <s v="CA-2017-113481"/>
        <s v="CA-2014-153976"/>
        <s v="CA-2016-145247"/>
        <s v="CA-2017-160045"/>
        <s v="US-2014-151925"/>
        <s v="CA-2017-125199"/>
        <s v="US-2017-155425"/>
        <s v="CA-2017-133249"/>
        <s v="CA-2017-136672"/>
        <s v="US-2016-100566"/>
        <s v="US-2016-108504"/>
        <s v="CA-2017-124828"/>
        <s v="CA-2016-159212"/>
        <s v="US-2016-122245"/>
        <s v="CA-2014-146640"/>
        <s v="CA-2017-115994"/>
        <s v="CA-2015-126697"/>
        <s v="CA-2015-124800"/>
        <s v="US-2015-164448"/>
        <s v="CA-2017-106852"/>
        <s v="CA-2017-128160"/>
        <s v="CA-2017-117695"/>
        <s v="CA-2015-166135"/>
        <s v="US-2015-160150"/>
        <s v="CA-2016-133711"/>
        <s v="CA-2017-148474"/>
        <s v="CA-2016-123722"/>
        <s v="US-2016-128902"/>
        <s v="US-2016-104794"/>
        <s v="CA-2017-164959"/>
        <s v="CA-2016-113138"/>
        <s v="CA-2016-121958"/>
        <s v="CA-2014-119032"/>
        <s v="CA-2015-140410"/>
        <s v="CA-2014-136280"/>
        <s v="CA-2017-166436"/>
        <s v="CA-2017-139661"/>
        <s v="CA-2017-152485"/>
        <s v="CA-2015-153388"/>
        <s v="CA-2017-154935"/>
        <s v="US-2017-160759"/>
        <s v="CA-2014-111059"/>
        <s v="CA-2017-109946"/>
        <s v="CA-2015-144806"/>
        <s v="CA-2017-124086"/>
        <s v="CA-2016-112389"/>
        <s v="CA-2017-121888"/>
        <s v="CA-2014-107181"/>
        <s v="CA-2016-159345"/>
        <s v="CA-2017-158386"/>
        <s v="CA-2017-120761"/>
        <s v="CA-2016-109176"/>
        <s v="CA-2016-126809"/>
        <s v="US-2017-102890"/>
        <s v="CA-2015-158554"/>
        <s v="CA-2015-129112"/>
        <s v="CA-2014-101602"/>
        <s v="CA-2016-109057"/>
        <s v="CA-2016-109911"/>
        <s v="US-2016-132423"/>
        <s v="CA-2015-122826"/>
        <s v="CA-2015-118423"/>
        <s v="CA-2014-156349"/>
        <s v="CA-2017-108560"/>
        <s v="CA-2015-157084"/>
        <s v="CA-2015-143119"/>
        <s v="CA-2014-168984"/>
        <s v="CA-2016-157266"/>
        <s v="US-2014-134712"/>
        <s v="CA-2014-135699"/>
        <s v="US-2017-132444"/>
        <s v="CA-2017-161809"/>
        <s v="CA-2017-127285"/>
        <s v="CA-2016-128531"/>
        <s v="CA-2016-107615"/>
        <s v="CA-2015-150560"/>
        <s v="CA-2016-122728"/>
        <s v="US-2016-101497"/>
        <s v="CA-2017-129833"/>
        <s v="US-2016-154361"/>
        <s v="CA-2014-139857"/>
        <s v="CA-2017-123491"/>
        <s v="US-2017-164056"/>
        <s v="CA-2014-110527"/>
        <s v="US-2014-157406"/>
        <s v="CA-2017-168837"/>
        <s v="CA-2014-139017"/>
        <s v="CA-2016-110254"/>
        <s v="US-2014-158057"/>
        <s v="CA-2017-166317"/>
        <s v="CA-2015-154326"/>
        <s v="CA-2014-104773"/>
        <s v="CA-2016-140774"/>
        <s v="CA-2016-121034"/>
        <s v="CA-2016-164938"/>
        <s v="US-2017-161193"/>
        <s v="US-2014-130379"/>
        <s v="CA-2016-109344"/>
        <s v="US-2015-140851"/>
        <s v="CA-2014-117345"/>
        <s v="CA-2016-157763"/>
        <s v="US-2017-113852"/>
        <s v="US-2016-100839"/>
        <s v="CA-2014-116932"/>
        <s v="CA-2017-142888"/>
        <s v="CA-2017-112039"/>
        <s v="US-2017-108063"/>
        <s v="CA-2017-141789"/>
        <s v="CA-2017-154410"/>
        <s v="CA-2017-105886"/>
        <s v="CA-2014-103366"/>
        <s v="US-2017-111423"/>
        <s v="CA-2016-156685"/>
        <s v="CA-2016-112109"/>
        <s v="CA-2017-157987"/>
        <s v="CA-2014-148950"/>
        <s v="CA-2016-147417"/>
        <s v="US-2017-147221"/>
        <s v="CA-2017-166128"/>
        <s v="CA-2015-155761"/>
        <s v="CA-2016-145905"/>
        <s v="CA-2016-168354"/>
        <s v="CA-2017-162481"/>
        <s v="CA-2016-131835"/>
        <s v="CA-2016-146521"/>
        <s v="US-2017-110996"/>
        <s v="CA-2016-129693"/>
        <s v="CA-2017-140676"/>
        <s v="CA-2017-166142"/>
        <s v="CA-2014-123295"/>
        <s v="US-2014-167633"/>
        <s v="CA-2016-130267"/>
        <s v="CA-2014-126032"/>
        <s v="US-2014-114188"/>
        <s v="CA-2015-122210"/>
        <s v="CA-2015-156377"/>
        <s v="US-2017-139969"/>
        <s v="CA-2014-167360"/>
        <s v="CA-2017-166296"/>
        <s v="CA-2017-117870"/>
        <s v="CA-2014-152296"/>
        <s v="CA-2016-125738"/>
        <s v="CA-2016-101378"/>
        <s v="US-2014-103905"/>
        <s v="CA-2014-125556"/>
        <s v="CA-2014-151953"/>
        <s v="CA-2017-130841"/>
        <s v="CA-2015-131884"/>
        <s v="CA-2016-106383"/>
        <s v="CA-2017-157091"/>
        <s v="CA-2016-146633"/>
        <s v="CA-2017-103380"/>
        <s v="CA-2015-116092"/>
        <s v="CA-2015-117611"/>
        <s v="US-2015-137960"/>
        <s v="CA-2017-122994"/>
        <s v="CA-2017-149146"/>
        <s v="CA-2017-137470"/>
        <s v="CA-2017-142622"/>
        <s v="CA-2016-112676"/>
        <s v="CA-2017-115154"/>
        <s v="CA-2017-116225"/>
        <s v="US-2017-120418"/>
        <s v="CA-2017-122035"/>
        <s v="CA-2015-105102"/>
        <s v="CA-2017-138422"/>
        <s v="CA-2014-140886"/>
        <s v="CA-2015-111514"/>
        <s v="US-2017-117534"/>
        <s v="US-2015-127040"/>
        <s v="CA-2017-144589"/>
        <s v="CA-2015-142041"/>
        <s v="CA-2017-168655"/>
        <s v="CA-2016-155551"/>
        <s v="CA-2014-148586"/>
        <s v="CA-2014-164210"/>
        <s v="CA-2015-142419"/>
        <s v="US-2016-135923"/>
        <s v="CA-2017-102750"/>
        <s v="CA-2015-141040"/>
        <s v="CA-2014-144624"/>
        <s v="CA-2014-136644"/>
        <s v="CA-2017-131618"/>
        <s v="CA-2016-149482"/>
        <s v="CA-2017-155089"/>
        <s v="CA-2015-124541"/>
        <s v="CA-2015-143238"/>
        <s v="CA-2016-144792"/>
        <s v="CA-2014-164385"/>
        <s v="CA-2017-109589"/>
        <s v="CA-2016-155845"/>
        <s v="CA-2016-165848"/>
        <s v="CA-2014-112718"/>
        <s v="CA-2016-137204"/>
        <s v="CA-2014-147298"/>
        <s v="CA-2014-164861"/>
        <s v="CA-2017-127180"/>
        <s v="US-2017-110604"/>
        <s v="CA-2015-162369"/>
        <s v="CA-2017-108441"/>
        <s v="CA-2017-159604"/>
        <s v="CA-2016-111794"/>
        <s v="US-2015-139759"/>
        <s v="CA-2014-126403"/>
        <s v="CA-2017-136875"/>
        <s v="US-2014-160780"/>
        <s v="CA-2016-161662"/>
        <s v="CA-2017-128475"/>
        <s v="CA-2014-153479"/>
        <s v="CA-2017-104801"/>
        <s v="CA-2014-149244"/>
        <s v="CA-2015-110247"/>
        <s v="CA-2015-155306"/>
        <s v="CA-2016-146171"/>
        <s v="CA-2014-129574"/>
        <s v="US-2015-122140"/>
        <s v="CA-2017-143329"/>
        <s v="CA-2015-148635"/>
        <s v="CA-2015-104626"/>
        <s v="CA-2016-160500"/>
        <s v="CA-2017-134649"/>
        <s v="CA-2017-135650"/>
        <s v="CA-2017-157854"/>
        <s v="CA-2017-107342"/>
        <s v="CA-2016-154690"/>
        <s v="CA-2014-148040"/>
        <s v="CA-2014-142727"/>
        <s v="CA-2017-128629"/>
        <s v="CA-2017-134915"/>
        <s v="CA-2017-123638"/>
        <s v="CA-2017-137428"/>
        <s v="CA-2015-139850"/>
        <s v="CA-2016-139269"/>
        <s v="CA-2016-131499"/>
        <s v="CA-2017-134845"/>
        <s v="CA-2017-124674"/>
        <s v="CA-2015-168480"/>
        <s v="CA-2017-121419"/>
        <s v="CA-2016-128517"/>
        <s v="CA-2017-127621"/>
        <s v="CA-2017-106859"/>
        <s v="CA-2017-101182"/>
        <s v="CA-2017-119578"/>
        <s v="US-2017-140074"/>
        <s v="CA-2017-149895"/>
        <s v="CA-2014-107916"/>
        <s v="CA-2017-131828"/>
        <s v="CA-2014-128986"/>
        <s v="US-2014-150924"/>
        <s v="CA-2014-165428"/>
        <s v="CA-2017-164000"/>
        <s v="CA-2016-146836"/>
        <s v="US-2016-127971"/>
        <s v="CA-2017-113355"/>
        <s v="CA-2017-119389"/>
        <s v="US-2016-162103"/>
        <s v="CA-2014-151554"/>
        <s v="CA-2014-143840"/>
        <s v="CA-2014-134551"/>
        <s v="US-2017-109253"/>
        <s v="CA-2014-115161"/>
        <s v="CA-2016-100671"/>
        <s v="CA-2014-102274"/>
        <s v="CA-2016-116344"/>
        <s v="CA-2016-158869"/>
        <s v="CA-2016-165470"/>
        <s v="CA-2015-100888"/>
        <s v="CA-2017-125115"/>
        <s v="CA-2014-166863"/>
        <s v="CA-2017-148922"/>
        <s v="US-2017-126081"/>
        <s v="CA-2014-159835"/>
        <s v="US-2016-131674"/>
        <s v="CA-2017-132178"/>
        <s v="CA-2016-126543"/>
        <s v="CA-2017-168193"/>
        <s v="CA-2016-115476"/>
        <s v="US-2014-117163"/>
        <s v="CA-2016-156503"/>
        <s v="US-2015-111927"/>
        <s v="US-2014-109162"/>
        <s v="CA-2015-127593"/>
        <s v="CA-2015-129896"/>
        <s v="CA-2015-167010"/>
        <s v="US-2016-142685"/>
        <s v="CA-2014-135090"/>
        <s v="US-2016-159415"/>
        <s v="CA-2015-105627"/>
        <s v="US-2015-168732"/>
        <s v="CA-2014-154963"/>
        <s v="US-2016-148334"/>
        <s v="CA-2017-115546"/>
        <s v="US-2017-106131"/>
        <s v="CA-2015-154340"/>
        <s v="US-2017-136868"/>
        <s v="CA-2017-112536"/>
        <s v="CA-2017-109715"/>
        <s v="CA-2016-162404"/>
        <s v="CA-2014-168130"/>
        <s v="CA-2015-166975"/>
        <s v="CA-2015-112375"/>
        <s v="CA-2017-107748"/>
        <s v="CA-2014-103401"/>
        <s v="CA-2017-167003"/>
        <s v="CA-2017-113474"/>
        <s v="US-2016-100405"/>
        <s v="CA-2016-139556"/>
        <s v="CA-2014-106229"/>
        <s v="CA-2017-158883"/>
        <s v="CA-2015-144722"/>
        <s v="CA-2017-117436"/>
        <s v="CA-2017-126438"/>
        <s v="CA-2015-155124"/>
        <s v="CA-2014-156587"/>
        <s v="CA-2015-102876"/>
        <s v="CA-2014-127558"/>
        <s v="CA-2016-155138"/>
        <s v="US-2014-168501"/>
        <s v="CA-2016-149195"/>
        <s v="CA-2017-132262"/>
        <s v="US-2016-108497"/>
        <s v="CA-2017-117422"/>
        <s v="CA-2017-127782"/>
        <s v="CA-2017-160885"/>
        <s v="CA-2015-159779"/>
        <s v="CA-2017-117198"/>
        <s v="CA-2015-119634"/>
        <s v="CA-2017-115070"/>
        <s v="CA-2017-133207"/>
        <s v="CA-2017-151596"/>
        <s v="CA-2015-153878"/>
        <s v="CA-2017-162033"/>
        <s v="CA-2016-148096"/>
        <s v="CA-2016-141523"/>
        <s v="CA-2015-103135"/>
        <s v="CA-2016-152331"/>
        <s v="CA-2014-130449"/>
        <s v="CA-2017-124205"/>
        <s v="CA-2016-124527"/>
        <s v="CA-2016-157588"/>
        <s v="CA-2014-103492"/>
        <s v="CA-2015-121552"/>
        <s v="CA-2016-105753"/>
        <s v="CA-2016-114944"/>
        <s v="CA-2017-124716"/>
        <s v="CA-2015-157343"/>
        <s v="CA-2016-163951"/>
        <s v="CA-2017-142776"/>
        <s v="CA-2016-103128"/>
        <s v="CA-2014-165477"/>
        <s v="CA-2016-129280"/>
      </sharedItems>
    </cacheField>
    <cacheField name="Order Date" numFmtId="14">
      <sharedItems containsSemiMixedTypes="0" containsNonDate="0" containsDate="1" containsString="0" minDate="2014-01-04T00:00:00" maxDate="2017-12-31T00:00:00"/>
    </cacheField>
    <cacheField name="Ship Date" numFmtId="14">
      <sharedItems containsSemiMixedTypes="0" containsNonDate="0" containsDate="1" containsString="0" minDate="2014-01-08T00:00:00" maxDate="2018-01-06T00:00:00"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841" maxValue="99207"/>
    </cacheField>
    <cacheField name="Region" numFmtId="0">
      <sharedItems count="4">
        <s v="South"/>
        <s v="West"/>
        <s v="Central"/>
        <s v="East"/>
      </sharedItems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44">
      <sharedItems containsSemiMixedTypes="0" containsString="0" containsNumber="1" minValue="1.08" maxValue="11199.968000000001"/>
    </cacheField>
    <cacheField name="Quantity" numFmtId="0">
      <sharedItems containsSemiMixedTypes="0" containsString="0" containsNumber="1" containsInteger="1" minValue="1" maxValue="14"/>
    </cacheField>
    <cacheField name="Discount" numFmtId="44">
      <sharedItems containsSemiMixedTypes="0" containsString="0" containsNumber="1" minValue="0" maxValue="0.8"/>
    </cacheField>
    <cacheField name="Profit" numFmtId="44">
      <sharedItems containsSemiMixedTypes="0" containsString="0" containsNumber="1" minValue="-3839.9904000000001" maxValue="3919.9888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">
  <r>
    <x v="0"/>
    <d v="2016-11-08T00:00:00"/>
    <d v="2016-11-11T00:00:00"/>
    <s v="Second Class"/>
    <s v="CG-12520"/>
    <s v="Claire Gute"/>
    <s v="Consumer"/>
    <s v="United States"/>
    <s v="Henderson"/>
    <s v="Kentucky"/>
    <n v="42420"/>
    <x v="0"/>
    <s v="FUR-BO-10001798"/>
    <x v="0"/>
    <s v="Bookcases"/>
    <s v="Bush Somerset Collection Bookcase"/>
    <n v="261.95999999999998"/>
    <n v="2"/>
    <n v="0"/>
    <n v="41.913600000000002"/>
  </r>
  <r>
    <x v="1"/>
    <d v="2016-06-12T00:00:00"/>
    <d v="2016-06-16T00:00:00"/>
    <s v="Second Class"/>
    <s v="DV-13045"/>
    <s v="Darrin Van Huff"/>
    <s v="Corporate"/>
    <s v="United States"/>
    <s v="Los Angeles"/>
    <s v="California"/>
    <n v="90036"/>
    <x v="1"/>
    <s v="OFF-LA-10000240"/>
    <x v="1"/>
    <s v="Labels"/>
    <s v="Self-Adhesive Address Labels for Typewriters by Universal"/>
    <n v="14.62"/>
    <n v="2"/>
    <n v="0"/>
    <n v="6.8714000000000004"/>
  </r>
  <r>
    <x v="2"/>
    <d v="2015-10-11T00:00:00"/>
    <d v="2015-10-18T00:00:00"/>
    <s v="Standard Class"/>
    <s v="SO-20335"/>
    <s v="Sean O'Donnell"/>
    <s v="Consumer"/>
    <s v="United States"/>
    <s v="Fort Lauderdale"/>
    <s v="Florida"/>
    <n v="33311"/>
    <x v="0"/>
    <s v="FUR-TA-10000577"/>
    <x v="0"/>
    <s v="Tables"/>
    <s v="Bretford CR4500 Series Slim Rectangular Table"/>
    <n v="957.57749999999999"/>
    <n v="5"/>
    <n v="0.45"/>
    <n v="-383.03100000000001"/>
  </r>
  <r>
    <x v="3"/>
    <d v="2014-06-09T00:00:00"/>
    <d v="2014-06-14T00:00:00"/>
    <s v="Standard Class"/>
    <s v="BH-11710"/>
    <s v="Brosina Hoffman"/>
    <s v="Consumer"/>
    <s v="United States"/>
    <s v="Los Angeles"/>
    <s v="California"/>
    <n v="90032"/>
    <x v="1"/>
    <s v="FUR-FU-10001487"/>
    <x v="0"/>
    <s v="Furnishings"/>
    <s v="Eldon Expressions Wood and Plastic Desk Accessories, Cherry Wood"/>
    <n v="48.86"/>
    <n v="7"/>
    <n v="0"/>
    <n v="14.1694"/>
  </r>
  <r>
    <x v="4"/>
    <d v="2017-04-15T00:00:00"/>
    <d v="2017-04-20T00:00:00"/>
    <s v="Standard Class"/>
    <s v="AA-10480"/>
    <s v="Andrew Allen"/>
    <s v="Consumer"/>
    <s v="United States"/>
    <s v="Concord"/>
    <s v="North Carolina"/>
    <n v="28027"/>
    <x v="0"/>
    <s v="OFF-PA-10002365"/>
    <x v="1"/>
    <s v="Paper"/>
    <s v="Xerox 1967"/>
    <n v="15.552"/>
    <n v="3"/>
    <n v="0.2"/>
    <n v="5.4432"/>
  </r>
  <r>
    <x v="5"/>
    <d v="2016-12-05T00:00:00"/>
    <d v="2016-12-10T00:00:00"/>
    <s v="Standard Class"/>
    <s v="IM-15070"/>
    <s v="Irene Maddox"/>
    <s v="Consumer"/>
    <s v="United States"/>
    <s v="Seattle"/>
    <s v="Washington"/>
    <n v="98103"/>
    <x v="1"/>
    <s v="OFF-BI-10003656"/>
    <x v="1"/>
    <s v="Binders"/>
    <s v="Fellowes PB200 Plastic Comb Binding Machine"/>
    <n v="407.976"/>
    <n v="3"/>
    <n v="0.2"/>
    <n v="132.59219999999999"/>
  </r>
  <r>
    <x v="6"/>
    <d v="2015-11-22T00:00:00"/>
    <d v="2015-11-26T00:00:00"/>
    <s v="Standard Class"/>
    <s v="HP-14815"/>
    <s v="Harold Pawlan"/>
    <s v="Home Office"/>
    <s v="United States"/>
    <s v="Fort Worth"/>
    <s v="Texas"/>
    <n v="76106"/>
    <x v="2"/>
    <s v="OFF-AP-10002311"/>
    <x v="1"/>
    <s v="Appliances"/>
    <s v="Holmes Replacement Filter for HEPA Air Cleaner, Very Large Room, HEPA Filter"/>
    <n v="68.81"/>
    <n v="5"/>
    <n v="0.8"/>
    <n v="-123.858"/>
  </r>
  <r>
    <x v="7"/>
    <d v="2014-11-11T00:00:00"/>
    <d v="2014-11-18T00:00:00"/>
    <s v="Standard Class"/>
    <s v="PK-19075"/>
    <s v="Pete Kriz"/>
    <s v="Consumer"/>
    <s v="United States"/>
    <s v="Madison"/>
    <s v="Wisconsin"/>
    <n v="53711"/>
    <x v="2"/>
    <s v="OFF-ST-10004186"/>
    <x v="1"/>
    <s v="Storage"/>
    <s v="Stur-D-Stor Shelving, Vertical 5-Shelf: 72&quot;H x 36&quot;W x 18 1/2&quot;D"/>
    <n v="665.88"/>
    <n v="6"/>
    <n v="0"/>
    <n v="13.317600000000001"/>
  </r>
  <r>
    <x v="8"/>
    <d v="2014-05-13T00:00:00"/>
    <d v="2014-05-15T00:00:00"/>
    <s v="Second Class"/>
    <s v="AG-10270"/>
    <s v="Alejandro Grove"/>
    <s v="Consumer"/>
    <s v="United States"/>
    <s v="West Jordan"/>
    <s v="Utah"/>
    <n v="84084"/>
    <x v="1"/>
    <s v="OFF-ST-10000107"/>
    <x v="1"/>
    <s v="Storage"/>
    <s v="Fellowes Super Stor/Drawer"/>
    <n v="55.5"/>
    <n v="2"/>
    <n v="0"/>
    <n v="9.99"/>
  </r>
  <r>
    <x v="9"/>
    <d v="2014-08-27T00:00:00"/>
    <d v="2014-09-01T00:00:00"/>
    <s v="Second Class"/>
    <s v="ZD-21925"/>
    <s v="Zuschuss Donatelli"/>
    <s v="Consumer"/>
    <s v="United States"/>
    <s v="San Francisco"/>
    <s v="California"/>
    <n v="94109"/>
    <x v="1"/>
    <s v="OFF-AR-10003056"/>
    <x v="1"/>
    <s v="Art"/>
    <s v="Newell 341"/>
    <n v="8.56"/>
    <n v="2"/>
    <n v="0"/>
    <n v="2.4824000000000002"/>
  </r>
  <r>
    <x v="10"/>
    <d v="2016-12-09T00:00:00"/>
    <d v="2016-12-13T00:00:00"/>
    <s v="Standard Class"/>
    <s v="KB-16585"/>
    <s v="Ken Black"/>
    <s v="Corporate"/>
    <s v="United States"/>
    <s v="Fremont"/>
    <s v="Nebraska"/>
    <n v="68025"/>
    <x v="2"/>
    <s v="OFF-AR-10000246"/>
    <x v="1"/>
    <s v="Art"/>
    <s v="Newell 318"/>
    <n v="19.46"/>
    <n v="7"/>
    <n v="0"/>
    <n v="5.0595999999999997"/>
  </r>
  <r>
    <x v="11"/>
    <d v="2017-07-16T00:00:00"/>
    <d v="2017-07-18T00:00:00"/>
    <s v="Second Class"/>
    <s v="SF-20065"/>
    <s v="Sandra Flanagan"/>
    <s v="Consumer"/>
    <s v="United States"/>
    <s v="Philadelphia"/>
    <s v="Pennsylvania"/>
    <n v="19140"/>
    <x v="3"/>
    <s v="FUR-CH-10002774"/>
    <x v="0"/>
    <s v="Chairs"/>
    <s v="Global Deluxe Stacking Chair, Gray"/>
    <n v="71.372"/>
    <n v="2"/>
    <n v="0.3"/>
    <n v="-1.0196000000000001"/>
  </r>
  <r>
    <x v="12"/>
    <d v="2015-09-25T00:00:00"/>
    <d v="2015-09-30T00:00:00"/>
    <s v="Standard Class"/>
    <s v="EB-13870"/>
    <s v="Emily Burns"/>
    <s v="Consumer"/>
    <s v="United States"/>
    <s v="Orem"/>
    <s v="Utah"/>
    <n v="84057"/>
    <x v="1"/>
    <s v="FUR-TA-10000577"/>
    <x v="0"/>
    <s v="Tables"/>
    <s v="Bretford CR4500 Series Slim Rectangular Table"/>
    <n v="1044.6300000000001"/>
    <n v="3"/>
    <n v="0"/>
    <n v="240.26490000000001"/>
  </r>
  <r>
    <x v="13"/>
    <d v="2016-01-16T00:00:00"/>
    <d v="2016-01-20T00:00:00"/>
    <s v="Second Class"/>
    <s v="EH-13945"/>
    <s v="Eric Hoffmann"/>
    <s v="Consumer"/>
    <s v="United States"/>
    <s v="Los Angeles"/>
    <s v="California"/>
    <n v="90049"/>
    <x v="1"/>
    <s v="OFF-BI-10001634"/>
    <x v="1"/>
    <s v="Binders"/>
    <s v="Wilson Jones Active Use Binders"/>
    <n v="11.648"/>
    <n v="2"/>
    <n v="0.2"/>
    <n v="4.2224000000000004"/>
  </r>
  <r>
    <x v="14"/>
    <d v="2015-09-17T00:00:00"/>
    <d v="2015-09-21T00:00:00"/>
    <s v="Standard Class"/>
    <s v="TB-21520"/>
    <s v="Tracy Blumstein"/>
    <s v="Consumer"/>
    <s v="United States"/>
    <s v="Philadelphia"/>
    <s v="Pennsylvania"/>
    <n v="19140"/>
    <x v="3"/>
    <s v="FUR-BO-10004834"/>
    <x v="0"/>
    <s v="Bookcases"/>
    <s v="Riverside Palais Royal Lawyers Bookcase, Royale Cherry Finish"/>
    <n v="3083.43"/>
    <n v="7"/>
    <n v="0.5"/>
    <n v="-1665.0522000000001"/>
  </r>
  <r>
    <x v="15"/>
    <d v="2017-10-19T00:00:00"/>
    <d v="2017-10-23T00:00:00"/>
    <s v="Second Class"/>
    <s v="MA-17560"/>
    <s v="Matt Abelman"/>
    <s v="Home Office"/>
    <s v="United States"/>
    <s v="Houston"/>
    <s v="Texas"/>
    <n v="77095"/>
    <x v="2"/>
    <s v="OFF-PA-10000249"/>
    <x v="1"/>
    <s v="Paper"/>
    <s v="Easy-staple paper"/>
    <n v="29.472000000000001"/>
    <n v="3"/>
    <n v="0.2"/>
    <n v="9.9467999999999996"/>
  </r>
  <r>
    <x v="16"/>
    <d v="2016-12-08T00:00:00"/>
    <d v="2016-12-10T00:00:00"/>
    <s v="First Class"/>
    <s v="GH-14485"/>
    <s v="Gene Hale"/>
    <s v="Corporate"/>
    <s v="United States"/>
    <s v="Richardson"/>
    <s v="Texas"/>
    <n v="75080"/>
    <x v="2"/>
    <s v="TEC-PH-10004977"/>
    <x v="2"/>
    <s v="Phones"/>
    <s v="GE 30524EE4"/>
    <n v="1097.5440000000001"/>
    <n v="7"/>
    <n v="0.2"/>
    <n v="123.47369999999999"/>
  </r>
  <r>
    <x v="17"/>
    <d v="2015-12-27T00:00:00"/>
    <d v="2015-12-31T00:00:00"/>
    <s v="Standard Class"/>
    <s v="SN-20710"/>
    <s v="Steve Nguyen"/>
    <s v="Home Office"/>
    <s v="United States"/>
    <s v="Houston"/>
    <s v="Texas"/>
    <n v="77041"/>
    <x v="2"/>
    <s v="OFF-EN-10002986"/>
    <x v="1"/>
    <s v="Envelopes"/>
    <s v="#10-4 1/8&quot; x 9 1/2&quot; Premium Diagonal Seam Envelopes"/>
    <n v="113.328"/>
    <n v="9"/>
    <n v="0.2"/>
    <n v="35.414999999999999"/>
  </r>
  <r>
    <x v="18"/>
    <d v="2017-09-10T00:00:00"/>
    <d v="2017-09-15T00:00:00"/>
    <s v="Standard Class"/>
    <s v="LC-16930"/>
    <s v="Linda Cazamias"/>
    <s v="Corporate"/>
    <s v="United States"/>
    <s v="Naperville"/>
    <s v="Illinois"/>
    <n v="60540"/>
    <x v="2"/>
    <s v="TEC-PH-10004093"/>
    <x v="2"/>
    <s v="Phones"/>
    <s v="Panasonic Kx-TS550"/>
    <n v="147.16800000000001"/>
    <n v="4"/>
    <n v="0.2"/>
    <n v="16.5564"/>
  </r>
  <r>
    <x v="19"/>
    <d v="2016-07-17T00:00:00"/>
    <d v="2016-07-22T00:00:00"/>
    <s v="Standard Class"/>
    <s v="RA-19885"/>
    <s v="Ruben Ausman"/>
    <s v="Corporate"/>
    <s v="United States"/>
    <s v="Los Angeles"/>
    <s v="California"/>
    <n v="90049"/>
    <x v="1"/>
    <s v="OFF-ST-10003479"/>
    <x v="1"/>
    <s v="Storage"/>
    <s v="Eldon Base for stackable storage shelf, platinum"/>
    <n v="77.88"/>
    <n v="2"/>
    <n v="0"/>
    <n v="3.8940000000000001"/>
  </r>
  <r>
    <x v="20"/>
    <d v="2017-09-19T00:00:00"/>
    <d v="2017-09-23T00:00:00"/>
    <s v="Standard Class"/>
    <s v="ES-14080"/>
    <s v="Erin Smith"/>
    <s v="Corporate"/>
    <s v="United States"/>
    <s v="Melbourne"/>
    <s v="Florida"/>
    <n v="32935"/>
    <x v="0"/>
    <s v="OFF-ST-10003282"/>
    <x v="1"/>
    <s v="Storage"/>
    <s v="Advantus 10-Drawer Portable Organizer, Chrome Metal Frame, Smoke Drawers"/>
    <n v="95.616"/>
    <n v="2"/>
    <n v="0.2"/>
    <n v="9.5616000000000003"/>
  </r>
  <r>
    <x v="21"/>
    <d v="2016-03-11T00:00:00"/>
    <d v="2016-03-13T00:00:00"/>
    <s v="First Class"/>
    <s v="ON-18715"/>
    <s v="Odella Nelson"/>
    <s v="Corporate"/>
    <s v="United States"/>
    <s v="Eagan"/>
    <s v="Minnesota"/>
    <n v="55122"/>
    <x v="2"/>
    <s v="TEC-AC-10000171"/>
    <x v="2"/>
    <s v="Accessories"/>
    <s v="Verbatim 25 GB 6x Blu-ray Single Layer Recordable Disc, 25/Pack"/>
    <n v="45.98"/>
    <n v="2"/>
    <n v="0"/>
    <n v="19.7714"/>
  </r>
  <r>
    <x v="22"/>
    <d v="2014-10-20T00:00:00"/>
    <d v="2014-10-25T00:00:00"/>
    <s v="Second Class"/>
    <s v="PO-18865"/>
    <s v="Patrick O'Donnell"/>
    <s v="Consumer"/>
    <s v="United States"/>
    <s v="Westland"/>
    <s v="Michigan"/>
    <n v="48185"/>
    <x v="2"/>
    <s v="OFF-ST-10001713"/>
    <x v="1"/>
    <s v="Storage"/>
    <s v="Gould Plastics 9-Pocket Panel Bin, 18-3/8w x 5-1/4d x 20-1/2h, Black"/>
    <n v="211.96"/>
    <n v="4"/>
    <n v="0"/>
    <n v="8.4784000000000006"/>
  </r>
  <r>
    <x v="23"/>
    <d v="2016-06-20T00:00:00"/>
    <d v="2016-06-25T00:00:00"/>
    <s v="Standard Class"/>
    <s v="LH-16900"/>
    <s v="Lena Hernandez"/>
    <s v="Consumer"/>
    <s v="United States"/>
    <s v="Dover"/>
    <s v="Delaware"/>
    <n v="19901"/>
    <x v="3"/>
    <s v="TEC-AC-10002167"/>
    <x v="2"/>
    <s v="Accessories"/>
    <s v="Imation 8gb Micro Traveldrive Usb 2.0 Flash Drive"/>
    <n v="45"/>
    <n v="3"/>
    <n v="0"/>
    <n v="4.95"/>
  </r>
  <r>
    <x v="24"/>
    <d v="2015-04-18T00:00:00"/>
    <d v="2015-04-22T00:00:00"/>
    <s v="Standard Class"/>
    <s v="DP-13000"/>
    <s v="Darren Powers"/>
    <s v="Consumer"/>
    <s v="United States"/>
    <s v="New Albany"/>
    <s v="Indiana"/>
    <n v="47150"/>
    <x v="2"/>
    <s v="OFF-BI-10004410"/>
    <x v="1"/>
    <s v="Binders"/>
    <s v="C-Line Peel &amp; Stick Add-On Filing Pockets, 8-3/4 x 5-1/8, 10/Pack"/>
    <n v="38.22"/>
    <n v="6"/>
    <n v="0"/>
    <n v="17.9634"/>
  </r>
  <r>
    <x v="25"/>
    <d v="2016-12-11T00:00:00"/>
    <d v="2016-12-17T00:00:00"/>
    <s v="Standard Class"/>
    <s v="JM-15265"/>
    <s v="Janet Molinari"/>
    <s v="Corporate"/>
    <s v="United States"/>
    <s v="New York City"/>
    <s v="New York"/>
    <n v="10024"/>
    <x v="3"/>
    <s v="OFF-FA-10000304"/>
    <x v="1"/>
    <s v="Fasteners"/>
    <s v="Advantus Push Pins"/>
    <n v="15.26"/>
    <n v="7"/>
    <n v="0"/>
    <n v="6.2565999999999997"/>
  </r>
  <r>
    <x v="26"/>
    <d v="2016-06-17T00:00:00"/>
    <d v="2016-06-18T00:00:00"/>
    <s v="First Class"/>
    <s v="TB-21055"/>
    <s v="Ted Butterfield"/>
    <s v="Consumer"/>
    <s v="United States"/>
    <s v="Troy"/>
    <s v="New York"/>
    <n v="12180"/>
    <x v="3"/>
    <s v="OFF-ST-10000604"/>
    <x v="1"/>
    <s v="Storage"/>
    <s v="Home/Office Personal File Carts"/>
    <n v="208.56"/>
    <n v="6"/>
    <n v="0"/>
    <n v="52.14"/>
  </r>
  <r>
    <x v="27"/>
    <d v="2015-11-24T00:00:00"/>
    <d v="2015-11-30T00:00:00"/>
    <s v="Standard Class"/>
    <s v="KM-16720"/>
    <s v="Kunst Miller"/>
    <s v="Consumer"/>
    <s v="United States"/>
    <s v="Los Angeles"/>
    <s v="California"/>
    <n v="90004"/>
    <x v="1"/>
    <s v="TEC-AC-10004633"/>
    <x v="2"/>
    <s v="Accessories"/>
    <s v="Verbatim 25 GB 6x Blu-ray Single Layer Recordable Disc, 3/Pack"/>
    <n v="13.98"/>
    <n v="2"/>
    <n v="0"/>
    <n v="6.1512000000000002"/>
  </r>
  <r>
    <x v="28"/>
    <d v="2015-04-30T00:00:00"/>
    <d v="2015-05-05T00:00:00"/>
    <s v="Standard Class"/>
    <s v="PS-18970"/>
    <s v="Paul Stevenson"/>
    <s v="Home Office"/>
    <s v="United States"/>
    <s v="Chicago"/>
    <s v="Illinois"/>
    <n v="60610"/>
    <x v="2"/>
    <s v="FUR-CH-10001146"/>
    <x v="0"/>
    <s v="Chairs"/>
    <s v="Global Value Mid-Back Manager's Chair, Gray"/>
    <n v="213.11500000000001"/>
    <n v="5"/>
    <n v="0.3"/>
    <n v="-15.2225"/>
  </r>
  <r>
    <x v="29"/>
    <d v="2014-12-05T00:00:00"/>
    <d v="2014-12-10T00:00:00"/>
    <s v="Standard Class"/>
    <s v="BS-11590"/>
    <s v="Brendan Sweed"/>
    <s v="Corporate"/>
    <s v="United States"/>
    <s v="Gilbert"/>
    <s v="Arizona"/>
    <n v="85234"/>
    <x v="1"/>
    <s v="OFF-AR-10002671"/>
    <x v="1"/>
    <s v="Art"/>
    <s v="Hunt BOSTON Model 1606 High-Volume Electric Pencil Sharpener, Beige"/>
    <n v="1113.0239999999999"/>
    <n v="8"/>
    <n v="0.2"/>
    <n v="111.30240000000001"/>
  </r>
  <r>
    <x v="30"/>
    <d v="2016-06-04T00:00:00"/>
    <d v="2016-06-06T00:00:00"/>
    <s v="First Class"/>
    <s v="KD-16270"/>
    <s v="Karen Daniels"/>
    <s v="Consumer"/>
    <s v="United States"/>
    <s v="Springfield"/>
    <s v="Virginia"/>
    <n v="22153"/>
    <x v="0"/>
    <s v="OFF-PA-10000482"/>
    <x v="1"/>
    <s v="Paper"/>
    <s v="Snap-A-Way Black Print Carbonless Ruled Speed Letter, Triplicate"/>
    <n v="75.88"/>
    <n v="2"/>
    <n v="0"/>
    <n v="35.663600000000002"/>
  </r>
  <r>
    <x v="31"/>
    <d v="2016-09-18T00:00:00"/>
    <d v="2016-09-23T00:00:00"/>
    <s v="Standard Class"/>
    <s v="HM-14980"/>
    <s v="Henry MacAllister"/>
    <s v="Consumer"/>
    <s v="United States"/>
    <s v="New York City"/>
    <s v="New York"/>
    <n v="10009"/>
    <x v="3"/>
    <s v="OFF-BI-10004654"/>
    <x v="1"/>
    <s v="Binders"/>
    <s v="Avery Binding System Hidden Tab Executive Style Index Sets"/>
    <n v="4.6159999999999997"/>
    <n v="1"/>
    <n v="0.2"/>
    <n v="1.7310000000000001"/>
  </r>
  <r>
    <x v="32"/>
    <d v="2015-04-26T00:00:00"/>
    <d v="2015-05-02T00:00:00"/>
    <s v="Standard Class"/>
    <s v="JE-15745"/>
    <s v="Joel Eaton"/>
    <s v="Consumer"/>
    <s v="United States"/>
    <s v="Memphis"/>
    <s v="Tennessee"/>
    <n v="38109"/>
    <x v="0"/>
    <s v="FUR-CH-10000513"/>
    <x v="0"/>
    <s v="Chairs"/>
    <s v="High-Back Leather Manager's Chair"/>
    <n v="831.93600000000004"/>
    <n v="8"/>
    <n v="0.2"/>
    <n v="-114.3912"/>
  </r>
  <r>
    <x v="33"/>
    <d v="2017-12-09T00:00:00"/>
    <d v="2017-12-11T00:00:00"/>
    <s v="First Class"/>
    <s v="KB-16600"/>
    <s v="Ken Brennan"/>
    <s v="Corporate"/>
    <s v="United States"/>
    <s v="Houston"/>
    <s v="Texas"/>
    <n v="77041"/>
    <x v="2"/>
    <s v="OFF-BI-10004182"/>
    <x v="1"/>
    <s v="Binders"/>
    <s v="Economy Binders"/>
    <n v="1.248"/>
    <n v="3"/>
    <n v="0.8"/>
    <n v="-1.9343999999999999"/>
  </r>
  <r>
    <x v="34"/>
    <d v="2016-06-12T00:00:00"/>
    <d v="2016-06-15T00:00:00"/>
    <s v="First Class"/>
    <s v="SC-20770"/>
    <s v="Stewart Carmichael"/>
    <s v="Corporate"/>
    <s v="United States"/>
    <s v="Decatur"/>
    <s v="Alabama"/>
    <n v="35601"/>
    <x v="0"/>
    <s v="OFF-AP-10002118"/>
    <x v="1"/>
    <s v="Appliances"/>
    <s v="1.7 Cubic Foot Compact &quot;Cube&quot; Office Refrigerators"/>
    <n v="208.16"/>
    <n v="1"/>
    <n v="0"/>
    <n v="56.203200000000002"/>
  </r>
  <r>
    <x v="35"/>
    <d v="2014-10-12T00:00:00"/>
    <d v="2014-10-16T00:00:00"/>
    <s v="Standard Class"/>
    <s v="DN-13690"/>
    <s v="Duane Noonan"/>
    <s v="Consumer"/>
    <s v="United States"/>
    <s v="San Francisco"/>
    <s v="California"/>
    <n v="94122"/>
    <x v="1"/>
    <s v="OFF-AR-10002053"/>
    <x v="1"/>
    <s v="Art"/>
    <s v="Premium Writing Pencils, Soft, #2 by Central Association for the Blind"/>
    <n v="14.9"/>
    <n v="5"/>
    <n v="0"/>
    <n v="4.1719999999999997"/>
  </r>
  <r>
    <x v="36"/>
    <d v="2015-09-03T00:00:00"/>
    <d v="2015-09-08T00:00:00"/>
    <s v="Standard Class"/>
    <s v="JC-16105"/>
    <s v="Julie Creighton"/>
    <s v="Corporate"/>
    <s v="United States"/>
    <s v="Durham"/>
    <s v="North Carolina"/>
    <n v="27707"/>
    <x v="0"/>
    <s v="OFF-EN-10000927"/>
    <x v="1"/>
    <s v="Envelopes"/>
    <s v="Jet-Pak Recycled Peel 'N' Seal Padded Mailers"/>
    <n v="200.98400000000001"/>
    <n v="7"/>
    <n v="0.2"/>
    <n v="62.807499999999997"/>
  </r>
  <r>
    <x v="37"/>
    <d v="2017-11-13T00:00:00"/>
    <d v="2017-11-16T00:00:00"/>
    <s v="First Class"/>
    <s v="CS-12400"/>
    <s v="Christopher Schild"/>
    <s v="Home Office"/>
    <s v="United States"/>
    <s v="Chicago"/>
    <s v="Illinois"/>
    <n v="60623"/>
    <x v="2"/>
    <s v="OFF-ST-10003656"/>
    <x v="1"/>
    <s v="Storage"/>
    <s v="Safco Industrial Wire Shelving"/>
    <n v="230.376"/>
    <n v="3"/>
    <n v="0.2"/>
    <n v="-48.954900000000002"/>
  </r>
  <r>
    <x v="38"/>
    <d v="2017-10-26T00:00:00"/>
    <d v="2017-11-02T00:00:00"/>
    <s v="Standard Class"/>
    <s v="PG-18895"/>
    <s v="Paul Gonzalez"/>
    <s v="Consumer"/>
    <s v="United States"/>
    <s v="Rochester"/>
    <s v="Minnesota"/>
    <n v="55901"/>
    <x v="2"/>
    <s v="TEC-AC-10001998"/>
    <x v="2"/>
    <s v="Accessories"/>
    <s v="Logitech LS21 Speaker System - PC Multimedia - 2.1-CH - Wired"/>
    <n v="19.989999999999998"/>
    <n v="1"/>
    <n v="0"/>
    <n v="6.7965999999999998"/>
  </r>
  <r>
    <x v="39"/>
    <d v="2016-04-05T00:00:00"/>
    <d v="2016-04-10T00:00:00"/>
    <s v="Second Class"/>
    <s v="GM-14455"/>
    <s v="Gary Mitchum"/>
    <s v="Home Office"/>
    <s v="United States"/>
    <s v="Houston"/>
    <s v="Texas"/>
    <n v="77095"/>
    <x v="2"/>
    <s v="OFF-ST-10003442"/>
    <x v="1"/>
    <s v="Storage"/>
    <s v="Eldon Portable Mobile Manager"/>
    <n v="158.36799999999999"/>
    <n v="7"/>
    <n v="0.2"/>
    <n v="13.857200000000001"/>
  </r>
  <r>
    <x v="40"/>
    <d v="2016-09-17T00:00:00"/>
    <d v="2016-09-22T00:00:00"/>
    <s v="Standard Class"/>
    <s v="JS-15685"/>
    <s v="Jim Sink"/>
    <s v="Corporate"/>
    <s v="United States"/>
    <s v="Los Angeles"/>
    <s v="California"/>
    <n v="90036"/>
    <x v="1"/>
    <s v="OFF-AR-10004930"/>
    <x v="1"/>
    <s v="Art"/>
    <s v="Turquoise Lead Holder with Pocket Clip"/>
    <n v="20.100000000000001"/>
    <n v="3"/>
    <n v="0"/>
    <n v="6.633"/>
  </r>
  <r>
    <x v="41"/>
    <d v="2015-01-31T00:00:00"/>
    <d v="2015-02-05T00:00:00"/>
    <s v="Second Class"/>
    <s v="KB-16315"/>
    <s v="Karl Braun"/>
    <s v="Consumer"/>
    <s v="United States"/>
    <s v="Minneapolis"/>
    <s v="Minnesota"/>
    <n v="55407"/>
    <x v="2"/>
    <s v="OFF-PA-10003177"/>
    <x v="1"/>
    <s v="Paper"/>
    <s v="Xerox 1999"/>
    <n v="12.96"/>
    <n v="2"/>
    <n v="0"/>
    <n v="6.2207999999999997"/>
  </r>
  <r>
    <x v="42"/>
    <d v="2017-11-06T00:00:00"/>
    <d v="2017-11-12T00:00:00"/>
    <s v="Standard Class"/>
    <s v="RB-19705"/>
    <s v="Roger Barcio"/>
    <s v="Home Office"/>
    <s v="United States"/>
    <s v="Portland"/>
    <s v="Oregon"/>
    <n v="97206"/>
    <x v="1"/>
    <s v="OFF-BI-10004738"/>
    <x v="1"/>
    <s v="Binders"/>
    <s v="Flexible Leather- Look Classic Collection Ring Binder"/>
    <n v="5.6820000000000004"/>
    <n v="1"/>
    <n v="0.7"/>
    <n v="-3.7879999999999998"/>
  </r>
  <r>
    <x v="43"/>
    <d v="2017-11-09T00:00:00"/>
    <d v="2017-11-11T00:00:00"/>
    <s v="Second Class"/>
    <s v="PN-18775"/>
    <s v="Parhena Norris"/>
    <s v="Home Office"/>
    <s v="United States"/>
    <s v="New York City"/>
    <s v="New York"/>
    <n v="10009"/>
    <x v="3"/>
    <s v="FUR-FU-10000629"/>
    <x v="0"/>
    <s v="Furnishings"/>
    <s v="9-3/4 Diameter Round Wall Clock"/>
    <n v="96.53"/>
    <n v="7"/>
    <n v="0"/>
    <n v="40.5426"/>
  </r>
  <r>
    <x v="44"/>
    <d v="2017-06-17T00:00:00"/>
    <d v="2017-06-20T00:00:00"/>
    <s v="First Class"/>
    <s v="KD-16345"/>
    <s v="Katherine Ducich"/>
    <s v="Consumer"/>
    <s v="United States"/>
    <s v="San Francisco"/>
    <s v="California"/>
    <n v="94122"/>
    <x v="1"/>
    <s v="OFF-BI-10001721"/>
    <x v="1"/>
    <s v="Binders"/>
    <s v="Trimflex Flexible Post Binders"/>
    <n v="51.311999999999998"/>
    <n v="3"/>
    <n v="0.2"/>
    <n v="17.959199999999999"/>
  </r>
  <r>
    <x v="45"/>
    <d v="2016-09-06T00:00:00"/>
    <d v="2016-09-11T00:00:00"/>
    <s v="Standard Class"/>
    <s v="ER-13855"/>
    <s v="Elpida Rittenbach"/>
    <s v="Corporate"/>
    <s v="United States"/>
    <s v="Saint Paul"/>
    <s v="Minnesota"/>
    <n v="55106"/>
    <x v="2"/>
    <s v="OFF-AP-10000358"/>
    <x v="1"/>
    <s v="Appliances"/>
    <s v="Fellowes Basic Home/Office Series Surge Protectors"/>
    <n v="77.88"/>
    <n v="6"/>
    <n v="0"/>
    <n v="22.5852"/>
  </r>
  <r>
    <x v="46"/>
    <d v="2016-08-29T00:00:00"/>
    <d v="2016-09-02T00:00:00"/>
    <s v="Standard Class"/>
    <s v="RB-19465"/>
    <s v="Rick Bensley"/>
    <s v="Home Office"/>
    <s v="United States"/>
    <s v="Chicago"/>
    <s v="Illinois"/>
    <n v="60610"/>
    <x v="2"/>
    <s v="OFF-PA-10003256"/>
    <x v="1"/>
    <s v="Paper"/>
    <s v="Avery Personal Creations Heavyweight Cards"/>
    <n v="64.623999999999995"/>
    <n v="7"/>
    <n v="0.2"/>
    <n v="22.618400000000001"/>
  </r>
  <r>
    <x v="47"/>
    <d v="2016-12-01T00:00:00"/>
    <d v="2016-12-04T00:00:00"/>
    <s v="Second Class"/>
    <s v="GZ-14470"/>
    <s v="Gary Zandusky"/>
    <s v="Consumer"/>
    <s v="United States"/>
    <s v="Rochester"/>
    <s v="Minnesota"/>
    <n v="55901"/>
    <x v="2"/>
    <s v="OFF-PA-10004040"/>
    <x v="1"/>
    <s v="Paper"/>
    <s v="Universal Premium White Copier/Laser Paper (20Lb. and 87 Bright)"/>
    <n v="23.92"/>
    <n v="4"/>
    <n v="0"/>
    <n v="11.720800000000001"/>
  </r>
  <r>
    <x v="48"/>
    <d v="2015-11-13T00:00:00"/>
    <d v="2015-11-17T00:00:00"/>
    <s v="Standard Class"/>
    <s v="LC-16870"/>
    <s v="Lena Cacioppo"/>
    <s v="Consumer"/>
    <s v="United States"/>
    <s v="Aurora"/>
    <s v="Colorado"/>
    <n v="80013"/>
    <x v="1"/>
    <s v="TEC-AC-10001552"/>
    <x v="2"/>
    <s v="Accessories"/>
    <s v="Logitech K350 2.4Ghz Wireless Keyboard"/>
    <n v="238.89599999999999"/>
    <n v="6"/>
    <n v="0.2"/>
    <n v="-26.875800000000002"/>
  </r>
  <r>
    <x v="49"/>
    <d v="2017-11-23T00:00:00"/>
    <d v="2017-11-28T00:00:00"/>
    <s v="Standard Class"/>
    <s v="JM-15250"/>
    <s v="Janet Martin"/>
    <s v="Consumer"/>
    <s v="United States"/>
    <s v="Charlotte"/>
    <s v="North Carolina"/>
    <n v="28205"/>
    <x v="0"/>
    <s v="TEC-AC-10003499"/>
    <x v="2"/>
    <s v="Accessories"/>
    <s v="Memorex Mini Travel Drive 8 GB USB 2.0 Flash Drive"/>
    <n v="74.111999999999995"/>
    <n v="8"/>
    <n v="0.2"/>
    <n v="17.601600000000001"/>
  </r>
  <r>
    <x v="50"/>
    <d v="2015-10-15T00:00:00"/>
    <d v="2015-10-20T00:00:00"/>
    <s v="Standard Class"/>
    <s v="PA-19060"/>
    <s v="Pete Armstrong"/>
    <s v="Home Office"/>
    <s v="United States"/>
    <s v="Orland Park"/>
    <s v="Illinois"/>
    <n v="60462"/>
    <x v="2"/>
    <s v="TEC-AC-10000844"/>
    <x v="2"/>
    <s v="Accessories"/>
    <s v="Logitech Gaming G510s - Keyboard"/>
    <n v="339.96"/>
    <n v="5"/>
    <n v="0.2"/>
    <n v="67.992000000000004"/>
  </r>
  <r>
    <x v="51"/>
    <d v="2017-12-25T00:00:00"/>
    <d v="2017-12-30T00:00:00"/>
    <s v="Standard Class"/>
    <s v="CV-12805"/>
    <s v="Cynthia Voltz"/>
    <s v="Corporate"/>
    <s v="United States"/>
    <s v="New York City"/>
    <s v="New York"/>
    <n v="10035"/>
    <x v="3"/>
    <s v="FUR-FU-10001934"/>
    <x v="0"/>
    <s v="Furnishings"/>
    <s v="Magnifier Swing Arm Lamp"/>
    <n v="41.96"/>
    <n v="2"/>
    <n v="0"/>
    <n v="10.909599999999999"/>
  </r>
  <r>
    <x v="52"/>
    <d v="2016-11-03T00:00:00"/>
    <d v="2016-11-10T00:00:00"/>
    <s v="Standard Class"/>
    <s v="CL-12565"/>
    <s v="Clay Ludtke"/>
    <s v="Consumer"/>
    <s v="United States"/>
    <s v="Urbandale"/>
    <s v="Iowa"/>
    <n v="50322"/>
    <x v="2"/>
    <s v="OFF-AR-10000380"/>
    <x v="1"/>
    <s v="Art"/>
    <s v="Hunt PowerHouse Electric Pencil Sharpener, Blue"/>
    <n v="75.959999999999994"/>
    <n v="2"/>
    <n v="0"/>
    <n v="22.788"/>
  </r>
  <r>
    <x v="53"/>
    <d v="2014-08-25T00:00:00"/>
    <d v="2014-08-27T00:00:00"/>
    <s v="Second Class"/>
    <s v="RC-19960"/>
    <s v="Ryan Crowe"/>
    <s v="Consumer"/>
    <s v="United States"/>
    <s v="Columbus"/>
    <s v="Ohio"/>
    <n v="43229"/>
    <x v="3"/>
    <s v="OFF-FA-10000621"/>
    <x v="1"/>
    <s v="Fasteners"/>
    <s v="OIC Colored Binder Clips, Assorted Sizes"/>
    <n v="40.095999999999997"/>
    <n v="14"/>
    <n v="0.2"/>
    <n v="14.534800000000001"/>
  </r>
  <r>
    <x v="54"/>
    <d v="2015-03-02T00:00:00"/>
    <d v="2015-03-06T00:00:00"/>
    <s v="Standard Class"/>
    <s v="DK-13090"/>
    <s v="Dave Kipp"/>
    <s v="Consumer"/>
    <s v="United States"/>
    <s v="Seattle"/>
    <s v="Washington"/>
    <n v="98103"/>
    <x v="1"/>
    <s v="FUR-TA-10001768"/>
    <x v="0"/>
    <s v="Tables"/>
    <s v="Hon Racetrack Conference Tables"/>
    <n v="787.53"/>
    <n v="3"/>
    <n v="0"/>
    <n v="165.38130000000001"/>
  </r>
  <r>
    <x v="55"/>
    <d v="2015-04-05T00:00:00"/>
    <d v="2015-04-10T00:00:00"/>
    <s v="Standard Class"/>
    <s v="GG-14650"/>
    <s v="Greg Guthrie"/>
    <s v="Corporate"/>
    <s v="United States"/>
    <s v="Bristol"/>
    <s v="Tennessee"/>
    <n v="37620"/>
    <x v="0"/>
    <s v="OFF-BI-10003650"/>
    <x v="1"/>
    <s v="Binders"/>
    <s v="GBC DocuBind 300 Electric Binding Machine"/>
    <n v="157.79400000000001"/>
    <n v="1"/>
    <n v="0.7"/>
    <n v="-115.71559999999999"/>
  </r>
  <r>
    <x v="56"/>
    <d v="2016-06-12T00:00:00"/>
    <d v="2016-06-15T00:00:00"/>
    <s v="First Class"/>
    <s v="SC-20725"/>
    <s v="Steven Cartwright"/>
    <s v="Consumer"/>
    <s v="United States"/>
    <s v="Wilmington"/>
    <s v="Delaware"/>
    <n v="19805"/>
    <x v="3"/>
    <s v="FUR-FU-10002157"/>
    <x v="0"/>
    <s v="Furnishings"/>
    <s v="Artistic Insta-Plaque"/>
    <n v="47.04"/>
    <n v="3"/>
    <n v="0"/>
    <n v="18.345600000000001"/>
  </r>
  <r>
    <x v="57"/>
    <d v="2014-12-26T00:00:00"/>
    <d v="2014-12-28T00:00:00"/>
    <s v="Second Class"/>
    <s v="AD-10180"/>
    <s v="Alan Dominguez"/>
    <s v="Home Office"/>
    <s v="United States"/>
    <s v="Houston"/>
    <s v="Texas"/>
    <n v="77041"/>
    <x v="2"/>
    <s v="FUR-CH-10004063"/>
    <x v="0"/>
    <s v="Chairs"/>
    <s v="Global Deluxe High-Back Manager's Chair"/>
    <n v="600.55799999999999"/>
    <n v="3"/>
    <n v="0.3"/>
    <n v="-8.5793999999999997"/>
  </r>
  <r>
    <x v="58"/>
    <d v="2014-09-20T00:00:00"/>
    <d v="2014-09-25T00:00:00"/>
    <s v="Standard Class"/>
    <s v="PF-19165"/>
    <s v="Philip Fox"/>
    <s v="Consumer"/>
    <s v="United States"/>
    <s v="Bloomington"/>
    <s v="Illinois"/>
    <n v="61701"/>
    <x v="2"/>
    <s v="FUR-TA-10004534"/>
    <x v="0"/>
    <s v="Tables"/>
    <s v="Bevis 44 x 96 Conference Tables"/>
    <n v="617.70000000000005"/>
    <n v="6"/>
    <n v="0.5"/>
    <n v="-407.68200000000002"/>
  </r>
  <r>
    <x v="59"/>
    <d v="2017-11-05T00:00:00"/>
    <d v="2017-11-12T00:00:00"/>
    <s v="Standard Class"/>
    <s v="TS-21610"/>
    <s v="Troy Staebel"/>
    <s v="Consumer"/>
    <s v="United States"/>
    <s v="Phoenix"/>
    <s v="Arizona"/>
    <n v="85023"/>
    <x v="1"/>
    <s v="OFF-BI-10003274"/>
    <x v="1"/>
    <s v="Binders"/>
    <s v="Avery Durable Slant Ring Binders, No Labels"/>
    <n v="2.3879999999999999"/>
    <n v="2"/>
    <n v="0.7"/>
    <n v="-1.8308"/>
  </r>
  <r>
    <x v="60"/>
    <d v="2016-11-06T00:00:00"/>
    <d v="2016-11-10T00:00:00"/>
    <s v="Second Class"/>
    <s v="LS-16975"/>
    <s v="Lindsay Shagiari"/>
    <s v="Home Office"/>
    <s v="United States"/>
    <s v="Los Angeles"/>
    <s v="California"/>
    <n v="90004"/>
    <x v="1"/>
    <s v="FUR-CH-10001146"/>
    <x v="0"/>
    <s v="Chairs"/>
    <s v="Global Task Chair, Black"/>
    <n v="81.424000000000007"/>
    <n v="2"/>
    <n v="0.2"/>
    <n v="-9.1601999999999997"/>
  </r>
  <r>
    <x v="61"/>
    <d v="2017-02-02T00:00:00"/>
    <d v="2017-02-05T00:00:00"/>
    <s v="First Class"/>
    <s v="DW-13585"/>
    <s v="Dorothy Wardle"/>
    <s v="Corporate"/>
    <s v="United States"/>
    <s v="Columbus"/>
    <s v="Ohio"/>
    <n v="43229"/>
    <x v="3"/>
    <s v="TEC-PH-10002293"/>
    <x v="2"/>
    <s v="Phones"/>
    <s v="Anker 36W 4-Port USB Wall Charger Travel Power Adapter for iPhone 5s 5c 5"/>
    <n v="59.97"/>
    <n v="5"/>
    <n v="0.4"/>
    <n v="-11.994"/>
  </r>
  <r>
    <x v="62"/>
    <d v="2016-10-13T00:00:00"/>
    <d v="2016-10-19T00:00:00"/>
    <s v="Standard Class"/>
    <s v="LC-16885"/>
    <s v="Lena Creighton"/>
    <s v="Consumer"/>
    <s v="United States"/>
    <s v="Roseville"/>
    <s v="California"/>
    <n v="95661"/>
    <x v="1"/>
    <s v="OFF-PA-10001804"/>
    <x v="1"/>
    <s v="Paper"/>
    <s v="Xerox 195"/>
    <n v="20.04"/>
    <n v="3"/>
    <n v="0"/>
    <n v="9.6191999999999993"/>
  </r>
  <r>
    <x v="63"/>
    <d v="2016-09-05T00:00:00"/>
    <d v="2016-09-07T00:00:00"/>
    <s v="Second Class"/>
    <s v="JD-15895"/>
    <s v="Jonathan Doherty"/>
    <s v="Corporate"/>
    <s v="United States"/>
    <s v="Philadelphia"/>
    <s v="Pennsylvania"/>
    <n v="19140"/>
    <x v="3"/>
    <s v="FUR-FU-10004848"/>
    <x v="0"/>
    <s v="Furnishings"/>
    <s v="Howard Miller 13-3/4&quot; Diameter Brushed Chrome Round Wall Clock"/>
    <n v="82.8"/>
    <n v="2"/>
    <n v="0.2"/>
    <n v="10.35"/>
  </r>
  <r>
    <x v="64"/>
    <d v="2017-09-18T00:00:00"/>
    <d v="2017-09-23T00:00:00"/>
    <s v="Standard Class"/>
    <s v="SH-19975"/>
    <s v="Sally Hughsby"/>
    <s v="Corporate"/>
    <s v="United States"/>
    <s v="San Francisco"/>
    <s v="California"/>
    <n v="94122"/>
    <x v="1"/>
    <s v="OFF-AR-10000940"/>
    <x v="1"/>
    <s v="Art"/>
    <s v="Newell 343"/>
    <n v="8.82"/>
    <n v="3"/>
    <n v="0"/>
    <n v="2.3814000000000002"/>
  </r>
  <r>
    <x v="65"/>
    <d v="2017-12-22T00:00:00"/>
    <d v="2017-12-27T00:00:00"/>
    <s v="Standard Class"/>
    <s v="SG-20080"/>
    <s v="Sandra Glassco"/>
    <s v="Consumer"/>
    <s v="United States"/>
    <s v="Independence"/>
    <s v="Missouri"/>
    <n v="64055"/>
    <x v="2"/>
    <s v="OFF-AP-10001058"/>
    <x v="1"/>
    <s v="Appliances"/>
    <s v="Sanyo 2.5 Cubic Foot Mid-Size Office Refrigerators"/>
    <n v="839.43"/>
    <n v="3"/>
    <n v="0"/>
    <n v="218.2518"/>
  </r>
  <r>
    <x v="66"/>
    <d v="2015-09-07T00:00:00"/>
    <d v="2015-09-12T00:00:00"/>
    <s v="Standard Class"/>
    <s v="HA-14920"/>
    <s v="Helen Andreada"/>
    <s v="Consumer"/>
    <s v="United States"/>
    <s v="Pasadena"/>
    <s v="California"/>
    <n v="91104"/>
    <x v="1"/>
    <s v="OFF-ST-10003656"/>
    <x v="1"/>
    <s v="Storage"/>
    <s v="Safco Industrial Wire Shelving"/>
    <n v="671.93"/>
    <n v="7"/>
    <n v="0"/>
    <n v="20.157900000000001"/>
  </r>
  <r>
    <x v="67"/>
    <d v="2014-10-22T00:00:00"/>
    <d v="2014-10-28T00:00:00"/>
    <s v="Standard Class"/>
    <s v="MG-17680"/>
    <s v="Maureen Gastineau"/>
    <s v="Home Office"/>
    <s v="United States"/>
    <s v="Newark"/>
    <s v="Ohio"/>
    <n v="43055"/>
    <x v="3"/>
    <s v="FUR-FU-10000521"/>
    <x v="0"/>
    <s v="Furnishings"/>
    <s v="Seth Thomas 14&quot; Putty-Colored Wall Clock"/>
    <n v="93.888000000000005"/>
    <n v="4"/>
    <n v="0.2"/>
    <n v="12.909599999999999"/>
  </r>
  <r>
    <x v="68"/>
    <d v="2016-12-05T00:00:00"/>
    <d v="2016-12-09T00:00:00"/>
    <s v="Standard Class"/>
    <s v="JE-16165"/>
    <s v="Justin Ellison"/>
    <s v="Corporate"/>
    <s v="United States"/>
    <s v="Franklin"/>
    <s v="Wisconsin"/>
    <n v="53132"/>
    <x v="2"/>
    <s v="TEC-PH-10000215"/>
    <x v="2"/>
    <s v="Phones"/>
    <s v="Plantronics Cordless Phone Headset with In-line Volume - M214C"/>
    <n v="384.45"/>
    <n v="11"/>
    <n v="0"/>
    <n v="103.8015"/>
  </r>
  <r>
    <x v="69"/>
    <d v="2016-03-13T00:00:00"/>
    <d v="2016-03-16T00:00:00"/>
    <s v="First Class"/>
    <s v="TW-21025"/>
    <s v="Tamara Willingham"/>
    <s v="Home Office"/>
    <s v="United States"/>
    <s v="Scottsdale"/>
    <s v="Arizona"/>
    <n v="85254"/>
    <x v="1"/>
    <s v="OFF-AP-10000326"/>
    <x v="1"/>
    <s v="Appliances"/>
    <s v="Belkin 7 Outlet SurgeMaster Surge Protector with Phone Protection"/>
    <n v="157.91999999999999"/>
    <n v="5"/>
    <n v="0.2"/>
    <n v="17.765999999999998"/>
  </r>
  <r>
    <x v="70"/>
    <d v="2015-05-31T00:00:00"/>
    <d v="2015-06-02T00:00:00"/>
    <s v="First Class"/>
    <s v="SP-20650"/>
    <s v="Stephanie Phelps"/>
    <s v="Corporate"/>
    <s v="United States"/>
    <s v="San Jose"/>
    <s v="California"/>
    <n v="95123"/>
    <x v="1"/>
    <s v="OFF-PA-10001950"/>
    <x v="1"/>
    <s v="Paper"/>
    <s v="Southworth 25% Cotton Antique Laid Paper &amp; Envelopes"/>
    <n v="58.38"/>
    <n v="7"/>
    <n v="0"/>
    <n v="26.271000000000001"/>
  </r>
  <r>
    <x v="71"/>
    <d v="2015-05-28T00:00:00"/>
    <d v="2015-06-03T00:00:00"/>
    <s v="Standard Class"/>
    <s v="NK-18490"/>
    <s v="Neil Knudson"/>
    <s v="Home Office"/>
    <s v="United States"/>
    <s v="Seattle"/>
    <s v="Washington"/>
    <n v="98105"/>
    <x v="1"/>
    <s v="OFF-AR-10001547"/>
    <x v="1"/>
    <s v="Art"/>
    <s v="Newell 311"/>
    <n v="6.63"/>
    <n v="3"/>
    <n v="0"/>
    <n v="1.7901"/>
  </r>
  <r>
    <x v="72"/>
    <d v="2014-03-01T00:00:00"/>
    <d v="2014-03-06T00:00:00"/>
    <s v="Second Class"/>
    <s v="DB-13060"/>
    <s v="Dave Brooks"/>
    <s v="Consumer"/>
    <s v="United States"/>
    <s v="Seattle"/>
    <s v="Washington"/>
    <n v="98115"/>
    <x v="1"/>
    <s v="FUR-CH-10004063"/>
    <x v="0"/>
    <s v="Chairs"/>
    <s v="Global Deluxe High-Back Manager's Chair"/>
    <n v="457.56799999999998"/>
    <n v="2"/>
    <n v="0.2"/>
    <n v="51.476399999999998"/>
  </r>
  <r>
    <x v="73"/>
    <d v="2016-11-20T00:00:00"/>
    <d v="2016-11-24T00:00:00"/>
    <s v="Standard Class"/>
    <s v="NP-18670"/>
    <s v="Nora Paige"/>
    <s v="Consumer"/>
    <s v="United States"/>
    <s v="Edmond"/>
    <s v="Oklahoma"/>
    <n v="73034"/>
    <x v="2"/>
    <s v="OFF-LA-10002475"/>
    <x v="1"/>
    <s v="Labels"/>
    <s v="Avery 519"/>
    <n v="14.62"/>
    <n v="2"/>
    <n v="0"/>
    <n v="6.8714000000000004"/>
  </r>
  <r>
    <x v="74"/>
    <d v="2016-05-11T00:00:00"/>
    <d v="2016-05-12T00:00:00"/>
    <s v="First Class"/>
    <s v="TT-21070"/>
    <s v="Ted Trevino"/>
    <s v="Consumer"/>
    <s v="United States"/>
    <s v="Los Angeles"/>
    <s v="California"/>
    <n v="90045"/>
    <x v="1"/>
    <s v="OFF-PA-10002751"/>
    <x v="1"/>
    <s v="Paper"/>
    <s v="Xerox 1920"/>
    <n v="5.98"/>
    <n v="1"/>
    <n v="0"/>
    <n v="2.6909999999999998"/>
  </r>
  <r>
    <x v="75"/>
    <d v="2015-12-28T00:00:00"/>
    <d v="2015-12-31T00:00:00"/>
    <s v="Second Class"/>
    <s v="EM-13960"/>
    <s v="Eric Murdock"/>
    <s v="Consumer"/>
    <s v="United States"/>
    <s v="Philadelphia"/>
    <s v="Pennsylvania"/>
    <n v="19134"/>
    <x v="3"/>
    <s v="TEC-AC-10003657"/>
    <x v="2"/>
    <s v="Accessories"/>
    <s v="Lenovo 17-Key USB Numeric Keypad"/>
    <n v="54.384"/>
    <n v="2"/>
    <n v="0.2"/>
    <n v="1.3595999999999999"/>
  </r>
  <r>
    <x v="76"/>
    <d v="2016-11-16T00:00:00"/>
    <d v="2016-11-20T00:00:00"/>
    <s v="Standard Class"/>
    <s v="RD-19900"/>
    <s v="Ruben Dartt"/>
    <s v="Consumer"/>
    <s v="United States"/>
    <s v="Carlsbad"/>
    <s v="New Mexico"/>
    <n v="88220"/>
    <x v="1"/>
    <s v="OFF-EN-10001990"/>
    <x v="1"/>
    <s v="Envelopes"/>
    <s v="Staple envelope"/>
    <n v="28.4"/>
    <n v="5"/>
    <n v="0"/>
    <n v="13.348000000000001"/>
  </r>
  <r>
    <x v="77"/>
    <d v="2016-11-07T00:00:00"/>
    <d v="2016-11-11T00:00:00"/>
    <s v="Standard Class"/>
    <s v="MJ-17740"/>
    <s v="Max Jones"/>
    <s v="Consumer"/>
    <s v="United States"/>
    <s v="Seattle"/>
    <s v="Washington"/>
    <n v="98115"/>
    <x v="1"/>
    <s v="OFF-BI-10004002"/>
    <x v="1"/>
    <s v="Binders"/>
    <s v="Wilson Jones International Size A4 Ring Binders"/>
    <n v="27.68"/>
    <n v="2"/>
    <n v="0.2"/>
    <n v="9.6880000000000006"/>
  </r>
  <r>
    <x v="78"/>
    <d v="2014-09-08T00:00:00"/>
    <d v="2014-09-12T00:00:00"/>
    <s v="Standard Class"/>
    <s v="BM-11140"/>
    <s v="Becky Martin"/>
    <s v="Consumer"/>
    <s v="United States"/>
    <s v="San Antonio"/>
    <s v="Texas"/>
    <n v="78207"/>
    <x v="2"/>
    <s v="OFF-AR-10004441"/>
    <x v="1"/>
    <s v="Art"/>
    <s v="BIC Brite Liner Highlighters"/>
    <n v="9.9359999999999999"/>
    <n v="3"/>
    <n v="0.2"/>
    <n v="2.7324000000000002"/>
  </r>
  <r>
    <x v="79"/>
    <d v="2014-08-05T00:00:00"/>
    <d v="2014-08-09T00:00:00"/>
    <s v="Standard Class"/>
    <s v="CS-12130"/>
    <s v="Chad Sievert"/>
    <s v="Consumer"/>
    <s v="United States"/>
    <s v="Los Angeles"/>
    <s v="California"/>
    <n v="90004"/>
    <x v="1"/>
    <s v="OFF-PA-10000659"/>
    <x v="1"/>
    <s v="Paper"/>
    <s v="Adams Phone Message Book, Professional, 400 Message Capacity, 5 3/6” x 11”"/>
    <n v="20.94"/>
    <n v="3"/>
    <n v="0"/>
    <n v="9.8417999999999992"/>
  </r>
  <r>
    <x v="80"/>
    <d v="2014-09-14T00:00:00"/>
    <d v="2014-09-19T00:00:00"/>
    <s v="Standard Class"/>
    <s v="JB-15400"/>
    <s v="Jennifer Braxton"/>
    <s v="Corporate"/>
    <s v="United States"/>
    <s v="Chicago"/>
    <s v="Illinois"/>
    <n v="60623"/>
    <x v="2"/>
    <s v="OFF-AP-10000891"/>
    <x v="1"/>
    <s v="Appliances"/>
    <s v="Kensington 7 Outlet MasterPiece HOMEOFFICE Power Control Center"/>
    <n v="52.448"/>
    <n v="2"/>
    <n v="0.8"/>
    <n v="-131.12"/>
  </r>
  <r>
    <x v="81"/>
    <d v="2017-04-21T00:00:00"/>
    <d v="2017-04-25T00:00:00"/>
    <s v="Second Class"/>
    <s v="SJ-20500"/>
    <s v="Shirley Jackson"/>
    <s v="Consumer"/>
    <s v="United States"/>
    <s v="Houston"/>
    <s v="Texas"/>
    <n v="77036"/>
    <x v="2"/>
    <s v="OFF-AP-10002684"/>
    <x v="1"/>
    <s v="Appliances"/>
    <s v="Acco 7-Outlet Masterpiece Power Center, Wihtout Fax/Phone Line Protection"/>
    <n v="97.263999999999996"/>
    <n v="4"/>
    <n v="0.8"/>
    <n v="-243.16"/>
  </r>
  <r>
    <x v="82"/>
    <d v="2015-12-15T00:00:00"/>
    <d v="2015-12-19T00:00:00"/>
    <s v="Standard Class"/>
    <s v="JK-15640"/>
    <s v="Jim Kriz"/>
    <s v="Home Office"/>
    <s v="United States"/>
    <s v="New York City"/>
    <s v="New York"/>
    <n v="10009"/>
    <x v="3"/>
    <s v="OFF-AR-10001940"/>
    <x v="1"/>
    <s v="Art"/>
    <s v="Sanford Colorific Eraseable Coloring Pencils, 12 Count"/>
    <n v="3.28"/>
    <n v="1"/>
    <n v="0"/>
    <n v="1.4104000000000001"/>
  </r>
  <r>
    <x v="83"/>
    <d v="2014-12-05T00:00:00"/>
    <d v="2014-12-09T00:00:00"/>
    <s v="Second Class"/>
    <s v="DK-13150"/>
    <s v="David Kendrick"/>
    <s v="Corporate"/>
    <s v="United States"/>
    <s v="Decatur"/>
    <s v="Illinois"/>
    <n v="62521"/>
    <x v="2"/>
    <s v="OFF-ST-10003455"/>
    <x v="1"/>
    <s v="Storage"/>
    <s v="Tenex File Box, Personal Filing Tote with Lid, Black"/>
    <n v="24.815999999999999"/>
    <n v="2"/>
    <n v="0.2"/>
    <n v="1.8612"/>
  </r>
  <r>
    <x v="84"/>
    <d v="2014-11-19T00:00:00"/>
    <d v="2014-11-24T00:00:00"/>
    <s v="Second Class"/>
    <s v="RM-19675"/>
    <s v="Robert Marley"/>
    <s v="Home Office"/>
    <s v="United States"/>
    <s v="Monroe"/>
    <s v="Louisiana"/>
    <n v="71203"/>
    <x v="0"/>
    <s v="TEC-PH-10003273"/>
    <x v="2"/>
    <s v="Phones"/>
    <s v="AT&amp;T TR1909W"/>
    <n v="503.96"/>
    <n v="4"/>
    <n v="0"/>
    <n v="131.02959999999999"/>
  </r>
  <r>
    <x v="85"/>
    <d v="2016-11-28T00:00:00"/>
    <d v="2016-12-02T00:00:00"/>
    <s v="Standard Class"/>
    <s v="SK-19990"/>
    <s v="Sally Knutson"/>
    <s v="Consumer"/>
    <s v="United States"/>
    <s v="Fairfield"/>
    <s v="Connecticut"/>
    <n v="6824"/>
    <x v="3"/>
    <s v="OFF-BI-10001890"/>
    <x v="1"/>
    <s v="Binders"/>
    <s v="Avery Poly Binder Pockets"/>
    <n v="7.16"/>
    <n v="2"/>
    <n v="0"/>
    <n v="3.4367999999999999"/>
  </r>
  <r>
    <x v="86"/>
    <d v="2014-08-26T00:00:00"/>
    <d v="2014-08-30T00:00:00"/>
    <s v="Standard Class"/>
    <s v="FM-14290"/>
    <s v="Frank Merwin"/>
    <s v="Home Office"/>
    <s v="United States"/>
    <s v="Los Angeles"/>
    <s v="California"/>
    <n v="90032"/>
    <x v="1"/>
    <s v="TEC-AC-10002323"/>
    <x v="2"/>
    <s v="Accessories"/>
    <s v="SanDisk Ultra 32 GB MicroSDHC Class 10 Memory Card"/>
    <n v="176.8"/>
    <n v="8"/>
    <n v="0"/>
    <n v="22.984000000000002"/>
  </r>
  <r>
    <x v="87"/>
    <d v="2016-07-16T00:00:00"/>
    <d v="2016-07-22T00:00:00"/>
    <s v="Standard Class"/>
    <s v="AM-10360"/>
    <s v="Alice McCarthy"/>
    <s v="Corporate"/>
    <s v="United States"/>
    <s v="Grand Prairie"/>
    <s v="Texas"/>
    <n v="75051"/>
    <x v="2"/>
    <s v="OFF-ST-10001328"/>
    <x v="1"/>
    <s v="Storage"/>
    <s v="Personal Filing Tote with Lid, Black/Gray"/>
    <n v="37.223999999999997"/>
    <n v="3"/>
    <n v="0.2"/>
    <n v="3.7223999999999999"/>
  </r>
  <r>
    <x v="88"/>
    <d v="2015-10-12T00:00:00"/>
    <d v="2015-10-14T00:00:00"/>
    <s v="First Class"/>
    <s v="MP-17470"/>
    <s v="Mark Packer"/>
    <s v="Home Office"/>
    <s v="United States"/>
    <s v="New York City"/>
    <s v="New York"/>
    <n v="10035"/>
    <x v="3"/>
    <s v="FUR-BO-10002613"/>
    <x v="0"/>
    <s v="Bookcases"/>
    <s v="Atlantic Metals Mobile 4-Shelf Bookcases, Custom Colors"/>
    <n v="899.13599999999997"/>
    <n v="4"/>
    <n v="0.2"/>
    <n v="112.392"/>
  </r>
  <r>
    <x v="89"/>
    <d v="2015-10-31T00:00:00"/>
    <d v="2015-11-06T00:00:00"/>
    <s v="Standard Class"/>
    <s v="MZ-17515"/>
    <s v="Mary Zewe"/>
    <s v="Corporate"/>
    <s v="United States"/>
    <s v="Redlands"/>
    <s v="California"/>
    <n v="92374"/>
    <x v="1"/>
    <s v="OFF-EN-10001509"/>
    <x v="1"/>
    <s v="Envelopes"/>
    <s v="Poly String Tie Envelopes"/>
    <n v="14.28"/>
    <n v="7"/>
    <n v="0"/>
    <n v="6.7115999999999998"/>
  </r>
  <r>
    <x v="90"/>
    <d v="2014-03-21T00:00:00"/>
    <d v="2014-03-25T00:00:00"/>
    <s v="Standard Class"/>
    <s v="CB-12025"/>
    <s v="Cassandra Brandow"/>
    <s v="Consumer"/>
    <s v="United States"/>
    <s v="Hamilton"/>
    <s v="Ohio"/>
    <n v="45011"/>
    <x v="3"/>
    <s v="OFF-AR-10004685"/>
    <x v="1"/>
    <s v="Art"/>
    <s v="Binney &amp; Smith Crayola Metallic Colored Pencils, 8-Color Set"/>
    <n v="7.4080000000000004"/>
    <n v="2"/>
    <n v="0.2"/>
    <n v="1.2038"/>
  </r>
  <r>
    <x v="91"/>
    <d v="2017-11-06T00:00:00"/>
    <d v="2017-11-13T00:00:00"/>
    <s v="Standard Class"/>
    <s v="VM-21685"/>
    <s v="Valerie Mitchum"/>
    <s v="Home Office"/>
    <s v="United States"/>
    <s v="Westfield"/>
    <s v="New Jersey"/>
    <n v="7090"/>
    <x v="3"/>
    <s v="OFF-ST-10001414"/>
    <x v="1"/>
    <s v="Storage"/>
    <s v="Decoflex Hanging Personal Folder File"/>
    <n v="46.26"/>
    <n v="3"/>
    <n v="0"/>
    <n v="12.0276"/>
  </r>
  <r>
    <x v="92"/>
    <d v="2017-07-06T00:00:00"/>
    <d v="2017-07-13T00:00:00"/>
    <s v="Standard Class"/>
    <s v="FH-14365"/>
    <s v="Fred Hopkins"/>
    <s v="Corporate"/>
    <s v="United States"/>
    <s v="Philadelphia"/>
    <s v="Pennsylvania"/>
    <n v="19120"/>
    <x v="3"/>
    <s v="OFF-BI-10000343"/>
    <x v="1"/>
    <s v="Binders"/>
    <s v="Pressboard Covers with Storage Hooks, 9 1/2&quot; x 11&quot;, Light Blue"/>
    <n v="2.9460000000000002"/>
    <n v="2"/>
    <n v="0.7"/>
    <n v="-2.2585999999999999"/>
  </r>
  <r>
    <x v="93"/>
    <d v="2017-06-24T00:00:00"/>
    <d v="2017-06-29T00:00:00"/>
    <s v="Standard Class"/>
    <s v="MB-17305"/>
    <s v="Maria Bertelson"/>
    <s v="Consumer"/>
    <s v="United States"/>
    <s v="Akron"/>
    <s v="Ohio"/>
    <n v="44312"/>
    <x v="3"/>
    <s v="OFF-PA-10002666"/>
    <x v="1"/>
    <s v="Paper"/>
    <s v="Southworth 25% Cotton Linen-Finish Paper &amp; Envelopes"/>
    <n v="21.744"/>
    <n v="3"/>
    <n v="0.2"/>
    <n v="6.7949999999999999"/>
  </r>
  <r>
    <x v="94"/>
    <d v="2014-08-03T00:00:00"/>
    <d v="2014-08-05T00:00:00"/>
    <s v="First Class"/>
    <s v="BS-11755"/>
    <s v="Bruce Stewart"/>
    <s v="Consumer"/>
    <s v="United States"/>
    <s v="Denver"/>
    <s v="Colorado"/>
    <n v="80219"/>
    <x v="1"/>
    <s v="FUR-TA-10004289"/>
    <x v="0"/>
    <s v="Tables"/>
    <s v="BoxOffice By Design Rectangular and Half-Moon Meeting Room Tables"/>
    <n v="218.75"/>
    <n v="2"/>
    <n v="0.5"/>
    <n v="-161.875"/>
  </r>
  <r>
    <x v="95"/>
    <d v="2017-12-17T00:00:00"/>
    <d v="2017-12-21T00:00:00"/>
    <s v="Second Class"/>
    <s v="LC-17140"/>
    <s v="Logan Currie"/>
    <s v="Consumer"/>
    <s v="United States"/>
    <s v="Dallas"/>
    <s v="Texas"/>
    <n v="75220"/>
    <x v="2"/>
    <s v="OFF-AP-10003217"/>
    <x v="1"/>
    <s v="Appliances"/>
    <s v="Eureka Sanitaire  Commercial Upright"/>
    <n v="66.284000000000006"/>
    <n v="2"/>
    <n v="0.8"/>
    <n v="-178.96680000000001"/>
  </r>
  <r>
    <x v="96"/>
    <d v="2017-06-03T00:00:00"/>
    <d v="2017-06-07T00:00:00"/>
    <s v="Standard Class"/>
    <s v="HK-14890"/>
    <s v="Heather Kirkland"/>
    <s v="Corporate"/>
    <s v="United States"/>
    <s v="Franklin"/>
    <s v="Tennessee"/>
    <n v="37064"/>
    <x v="0"/>
    <s v="FUR-FU-10002960"/>
    <x v="0"/>
    <s v="Furnishings"/>
    <s v="Eldon 200 Class Desk Accessories, Burgundy"/>
    <n v="35.167999999999999"/>
    <n v="7"/>
    <n v="0.2"/>
    <n v="9.6712000000000007"/>
  </r>
  <r>
    <x v="97"/>
    <d v="2017-12-09T00:00:00"/>
    <d v="2017-12-14T00:00:00"/>
    <s v="Standard Class"/>
    <s v="LE-16810"/>
    <s v="Laurel Elliston"/>
    <s v="Consumer"/>
    <s v="United States"/>
    <s v="Whittier"/>
    <s v="California"/>
    <n v="90604"/>
    <x v="1"/>
    <s v="TEC-PH-10001918"/>
    <x v="2"/>
    <s v="Phones"/>
    <s v="Nortel Business Series Terminal T7208 Digital phone"/>
    <n v="444.76799999999997"/>
    <n v="4"/>
    <n v="0.2"/>
    <n v="44.476799999999997"/>
  </r>
  <r>
    <x v="98"/>
    <d v="2017-12-01T00:00:00"/>
    <d v="2017-12-07T00:00:00"/>
    <s v="Standard Class"/>
    <s v="JH-15985"/>
    <s v="Joseph Holt"/>
    <s v="Consumer"/>
    <s v="United States"/>
    <s v="Saginaw"/>
    <s v="Michigan"/>
    <n v="48601"/>
    <x v="2"/>
    <s v="OFF-ST-10000642"/>
    <x v="1"/>
    <s v="Storage"/>
    <s v="Tennsco Lockers, Gray"/>
    <n v="83.92"/>
    <n v="4"/>
    <n v="0"/>
    <n v="5.8743999999999996"/>
  </r>
  <r>
    <x v="99"/>
    <d v="2015-02-09T00:00:00"/>
    <d v="2015-02-13T00:00:00"/>
    <s v="Second Class"/>
    <s v="MS-17980"/>
    <s v="Michael Stewart"/>
    <s v="Corporate"/>
    <s v="United States"/>
    <s v="Dallas"/>
    <s v="Texas"/>
    <n v="75220"/>
    <x v="2"/>
    <s v="TEC-AC-10001266"/>
    <x v="2"/>
    <s v="Accessories"/>
    <s v="Memorex Micro Travel Drive 8 GB"/>
    <n v="20.8"/>
    <n v="2"/>
    <n v="0.2"/>
    <n v="6.5"/>
  </r>
  <r>
    <x v="100"/>
    <d v="2015-01-02T00:00:00"/>
    <d v="2015-01-09T00:00:00"/>
    <s v="Standard Class"/>
    <s v="VW-21775"/>
    <s v="Victoria Wilson"/>
    <s v="Corporate"/>
    <s v="United States"/>
    <s v="Medina"/>
    <s v="Ohio"/>
    <n v="44256"/>
    <x v="3"/>
    <s v="OFF-LA-10004544"/>
    <x v="1"/>
    <s v="Labels"/>
    <s v="Avery 505"/>
    <n v="23.68"/>
    <n v="2"/>
    <n v="0.2"/>
    <n v="8.8800000000000008"/>
  </r>
  <r>
    <x v="101"/>
    <d v="2016-10-28T00:00:00"/>
    <d v="2016-11-01T00:00:00"/>
    <s v="Standard Class"/>
    <s v="JH-15910"/>
    <s v="Jonathan Howell"/>
    <s v="Consumer"/>
    <s v="United States"/>
    <s v="Los Angeles"/>
    <s v="California"/>
    <n v="90032"/>
    <x v="1"/>
    <s v="OFF-ST-10001328"/>
    <x v="1"/>
    <s v="Storage"/>
    <s v="Personal Filing Tote with Lid, Black/Gray"/>
    <n v="93.06"/>
    <n v="6"/>
    <n v="0"/>
    <n v="26.056799999999999"/>
  </r>
  <r>
    <x v="102"/>
    <d v="2015-12-24T00:00:00"/>
    <d v="2015-12-27T00:00:00"/>
    <s v="First Class"/>
    <s v="JB-15925"/>
    <s v="Joni Blumstein"/>
    <s v="Consumer"/>
    <s v="United States"/>
    <s v="Dublin"/>
    <s v="Ohio"/>
    <n v="43017"/>
    <x v="3"/>
    <s v="OFF-FA-10000585"/>
    <x v="1"/>
    <s v="Fasteners"/>
    <s v="OIC Bulk Pack Metal Binder Clips"/>
    <n v="5.5839999999999996"/>
    <n v="2"/>
    <n v="0.2"/>
    <n v="1.8148"/>
  </r>
  <r>
    <x v="103"/>
    <d v="2015-08-09T00:00:00"/>
    <d v="2015-08-16T00:00:00"/>
    <s v="Standard Class"/>
    <s v="DS-13180"/>
    <s v="David Smith"/>
    <s v="Corporate"/>
    <s v="United States"/>
    <s v="Detroit"/>
    <s v="Michigan"/>
    <n v="48227"/>
    <x v="2"/>
    <s v="OFF-AR-10001026"/>
    <x v="1"/>
    <s v="Art"/>
    <s v="Sanford Uni-Blazer View Highlighters, Chisel Tip, Yellow"/>
    <n v="2.2000000000000002"/>
    <n v="1"/>
    <n v="0"/>
    <n v="0.96799999999999997"/>
  </r>
  <r>
    <x v="104"/>
    <d v="2015-02-28T00:00:00"/>
    <d v="2015-03-04T00:00:00"/>
    <s v="Standard Class"/>
    <s v="VD-21670"/>
    <s v="Valerie Dominguez"/>
    <s v="Consumer"/>
    <s v="United States"/>
    <s v="Columbia"/>
    <s v="Tennessee"/>
    <n v="38401"/>
    <x v="0"/>
    <s v="FUR-CH-10004860"/>
    <x v="0"/>
    <s v="Chairs"/>
    <s v="Global Low Back Tilter Chair"/>
    <n v="161.56800000000001"/>
    <n v="2"/>
    <n v="0.2"/>
    <n v="-28.2744"/>
  </r>
  <r>
    <x v="105"/>
    <d v="2014-09-13T00:00:00"/>
    <d v="2014-09-17T00:00:00"/>
    <s v="Standard Class"/>
    <s v="EA-14035"/>
    <s v="Erin Ashbrook"/>
    <s v="Corporate"/>
    <s v="United States"/>
    <s v="Charlotte"/>
    <s v="North Carolina"/>
    <n v="28205"/>
    <x v="0"/>
    <s v="OFF-BI-10001679"/>
    <x v="1"/>
    <s v="Binders"/>
    <s v="GBC Instant Index System for Binding Systems"/>
    <n v="18.648"/>
    <n v="7"/>
    <n v="0.7"/>
    <n v="-12.432"/>
  </r>
  <r>
    <x v="106"/>
    <d v="2017-11-12T00:00:00"/>
    <d v="2017-11-16T00:00:00"/>
    <s v="Standard Class"/>
    <s v="DB-13120"/>
    <s v="David Bremer"/>
    <s v="Corporate"/>
    <s v="United States"/>
    <s v="Santa Clara"/>
    <s v="California"/>
    <n v="95051"/>
    <x v="1"/>
    <s v="OFF-PA-10002479"/>
    <x v="1"/>
    <s v="Paper"/>
    <s v="Xerox 4200 Series MultiUse Premium Copy Paper (20Lb. and 84 Bright)"/>
    <n v="10.56"/>
    <n v="2"/>
    <n v="0"/>
    <n v="4.7519999999999998"/>
  </r>
  <r>
    <x v="107"/>
    <d v="2016-06-04T00:00:00"/>
    <d v="2016-06-09T00:00:00"/>
    <s v="Second Class"/>
    <s v="KL-16645"/>
    <s v="Ken Lonsdale"/>
    <s v="Consumer"/>
    <s v="United States"/>
    <s v="Chicago"/>
    <s v="Illinois"/>
    <n v="60610"/>
    <x v="2"/>
    <s v="OFF-PA-10003349"/>
    <x v="1"/>
    <s v="Paper"/>
    <s v="Xerox 1957"/>
    <n v="25.92"/>
    <n v="5"/>
    <n v="0.2"/>
    <n v="9.3960000000000008"/>
  </r>
  <r>
    <x v="108"/>
    <d v="2014-06-01T00:00:00"/>
    <d v="2014-06-06T00:00:00"/>
    <s v="Second Class"/>
    <s v="DW-13480"/>
    <s v="Dianna Wilson"/>
    <s v="Home Office"/>
    <s v="United States"/>
    <s v="Lakeville"/>
    <s v="Minnesota"/>
    <n v="55044"/>
    <x v="2"/>
    <s v="FUR-CH-10004063"/>
    <x v="0"/>
    <s v="Chairs"/>
    <s v="Global Deluxe High-Back Manager's Chair"/>
    <n v="2001.86"/>
    <n v="7"/>
    <n v="0"/>
    <n v="580.5394"/>
  </r>
  <r>
    <x v="109"/>
    <d v="2016-12-10T00:00:00"/>
    <d v="2016-12-15T00:00:00"/>
    <s v="Second Class"/>
    <s v="LH-17155"/>
    <s v="Logan Haushalter"/>
    <s v="Consumer"/>
    <s v="United States"/>
    <s v="San Francisco"/>
    <s v="California"/>
    <n v="94109"/>
    <x v="1"/>
    <s v="FUR-CH-10002965"/>
    <x v="0"/>
    <s v="Chairs"/>
    <s v="Global Leather Highback Executive Chair with Pneumatic Height Adjustment, Black"/>
    <n v="321.56799999999998"/>
    <n v="2"/>
    <n v="0.2"/>
    <n v="28.1372"/>
  </r>
  <r>
    <x v="110"/>
    <d v="2016-09-11T00:00:00"/>
    <d v="2016-09-17T00:00:00"/>
    <s v="Standard Class"/>
    <s v="KC-16540"/>
    <s v="Kelly Collister"/>
    <s v="Consumer"/>
    <s v="United States"/>
    <s v="San Diego"/>
    <s v="California"/>
    <n v="92037"/>
    <x v="1"/>
    <s v="OFF-PA-10004569"/>
    <x v="1"/>
    <s v="Paper"/>
    <s v="Wirebound Message Books, Two 4 1/4&quot; x 5&quot; Forms per Page"/>
    <n v="7.61"/>
    <n v="1"/>
    <n v="0"/>
    <n v="3.5767000000000002"/>
  </r>
  <r>
    <x v="111"/>
    <d v="2016-12-10T00:00:00"/>
    <d v="2016-12-13T00:00:00"/>
    <s v="First Class"/>
    <s v="DL-13315"/>
    <s v="Delfina Latchford"/>
    <s v="Consumer"/>
    <s v="United States"/>
    <s v="New York City"/>
    <s v="New York"/>
    <n v="10024"/>
    <x v="3"/>
    <s v="OFF-ST-10001228"/>
    <x v="1"/>
    <s v="Storage"/>
    <s v="Fellowes Personal Hanging Folder Files, Navy"/>
    <n v="80.58"/>
    <n v="6"/>
    <n v="0"/>
    <n v="22.5624"/>
  </r>
  <r>
    <x v="112"/>
    <d v="2015-11-28T00:00:00"/>
    <d v="2015-12-04T00:00:00"/>
    <s v="Standard Class"/>
    <s v="DR-12880"/>
    <s v="Dan Reichenbach"/>
    <s v="Corporate"/>
    <s v="United States"/>
    <s v="Chicago"/>
    <s v="Illinois"/>
    <n v="60623"/>
    <x v="2"/>
    <s v="FUR-FU-10002505"/>
    <x v="0"/>
    <s v="Furnishings"/>
    <s v="Eldon 100 Class Desk Accessories"/>
    <n v="12.132"/>
    <n v="9"/>
    <n v="0.6"/>
    <n v="-8.4923999999999999"/>
  </r>
  <r>
    <x v="113"/>
    <d v="2017-12-01T00:00:00"/>
    <d v="2017-12-03T00:00:00"/>
    <s v="Second Class"/>
    <s v="CC-12670"/>
    <s v="Craig Carreira"/>
    <s v="Consumer"/>
    <s v="United States"/>
    <s v="New York City"/>
    <s v="New York"/>
    <n v="10009"/>
    <x v="3"/>
    <s v="TEC-AC-10000290"/>
    <x v="2"/>
    <s v="Accessories"/>
    <s v="Sabrent 4-Port USB 2.0 Hub"/>
    <n v="20.37"/>
    <n v="3"/>
    <n v="0"/>
    <n v="6.9257999999999997"/>
  </r>
  <r>
    <x v="114"/>
    <d v="2017-06-08T00:00:00"/>
    <d v="2017-06-12T00:00:00"/>
    <s v="Standard Class"/>
    <s v="Dl-13600"/>
    <s v="Dorris liebe"/>
    <s v="Corporate"/>
    <s v="United States"/>
    <s v="Pasadena"/>
    <s v="Texas"/>
    <n v="77506"/>
    <x v="2"/>
    <s v="OFF-AP-10002203"/>
    <x v="1"/>
    <s v="Appliances"/>
    <s v="Eureka Disposable Bags for Sanitaire Vibra Groomer I Upright Vac"/>
    <n v="1.6240000000000001"/>
    <n v="2"/>
    <n v="0.8"/>
    <n v="-4.4660000000000002"/>
  </r>
  <r>
    <x v="115"/>
    <d v="2014-09-19T00:00:00"/>
    <d v="2014-09-21T00:00:00"/>
    <s v="Second Class"/>
    <s v="SB-20290"/>
    <s v="Sean Braxton"/>
    <s v="Corporate"/>
    <s v="United States"/>
    <s v="Houston"/>
    <s v="Texas"/>
    <n v="77036"/>
    <x v="2"/>
    <s v="TEC-MA-10000822"/>
    <x v="2"/>
    <s v="Machines"/>
    <s v="Lexmark MX611dhe Monochrome Laser Printer"/>
    <n v="3059.982"/>
    <n v="3"/>
    <n v="0.4"/>
    <n v="-509.99700000000001"/>
  </r>
  <r>
    <x v="116"/>
    <d v="2016-06-06T00:00:00"/>
    <d v="2016-06-13T00:00:00"/>
    <s v="Standard Class"/>
    <s v="RC-19825"/>
    <s v="Roy Collins"/>
    <s v="Consumer"/>
    <s v="United States"/>
    <s v="Chicago"/>
    <s v="Illinois"/>
    <n v="60610"/>
    <x v="2"/>
    <s v="TEC-PH-10001433"/>
    <x v="2"/>
    <s v="Phones"/>
    <s v="Cisco Small Business SPA 502G VoIP phone"/>
    <n v="328.22399999999999"/>
    <n v="4"/>
    <n v="0.2"/>
    <n v="28.7196"/>
  </r>
  <r>
    <x v="117"/>
    <d v="2015-11-10T00:00:00"/>
    <d v="2015-11-15T00:00:00"/>
    <s v="Standard Class"/>
    <s v="AH-10210"/>
    <s v="Alan Hwang"/>
    <s v="Consumer"/>
    <s v="United States"/>
    <s v="Brentwood"/>
    <s v="California"/>
    <n v="94513"/>
    <x v="1"/>
    <s v="TEC-AC-10004469"/>
    <x v="2"/>
    <s v="Accessories"/>
    <s v="Microsoft Sculpt Comfort Mouse"/>
    <n v="79.900000000000006"/>
    <n v="2"/>
    <n v="0"/>
    <n v="35.155999999999999"/>
  </r>
  <r>
    <x v="118"/>
    <d v="2017-06-16T00:00:00"/>
    <d v="2017-06-20T00:00:00"/>
    <s v="Standard Class"/>
    <s v="CB-12535"/>
    <s v="Claudia Bergmann"/>
    <s v="Corporate"/>
    <s v="United States"/>
    <s v="Chapel Hill"/>
    <s v="North Carolina"/>
    <n v="27514"/>
    <x v="0"/>
    <s v="OFF-AR-10003602"/>
    <x v="1"/>
    <s v="Art"/>
    <s v="Quartet Omega Colored Chalk, 12/Pack"/>
    <n v="14.016"/>
    <n v="3"/>
    <n v="0.2"/>
    <n v="4.7304000000000004"/>
  </r>
  <r>
    <x v="119"/>
    <d v="2017-12-09T00:00:00"/>
    <d v="2017-12-13T00:00:00"/>
    <s v="Standard Class"/>
    <s v="CA-12310"/>
    <s v="Christine Abelman"/>
    <s v="Corporate"/>
    <s v="United States"/>
    <s v="Cincinnati"/>
    <s v="Ohio"/>
    <n v="45231"/>
    <x v="3"/>
    <s v="OFF-ST-10004180"/>
    <x v="1"/>
    <s v="Storage"/>
    <s v="Safco Commercial Shelving"/>
    <n v="37.207999999999998"/>
    <n v="1"/>
    <n v="0.2"/>
    <n v="-7.4416000000000002"/>
  </r>
  <r>
    <x v="120"/>
    <d v="2017-12-28T00:00:00"/>
    <d v="2018-01-02T00:00:00"/>
    <s v="Second Class"/>
    <s v="KH-16690"/>
    <s v="Kristen Hastings"/>
    <s v="Corporate"/>
    <s v="United States"/>
    <s v="San Francisco"/>
    <s v="California"/>
    <n v="94110"/>
    <x v="1"/>
    <s v="OFF-ST-10003208"/>
    <x v="1"/>
    <s v="Storage"/>
    <s v="Adjustable Depth Letter/Legal Cart"/>
    <n v="725.84"/>
    <n v="4"/>
    <n v="0"/>
    <n v="210.49359999999999"/>
  </r>
  <r>
    <x v="121"/>
    <d v="2017-09-16T00:00:00"/>
    <d v="2017-09-17T00:00:00"/>
    <s v="First Class"/>
    <s v="BB-10990"/>
    <s v="Barry Blumstein"/>
    <s v="Corporate"/>
    <s v="United States"/>
    <s v="Inglewood"/>
    <s v="California"/>
    <n v="90301"/>
    <x v="1"/>
    <s v="OFF-PA-10002615"/>
    <x v="1"/>
    <s v="Paper"/>
    <s v="Ampad Gold Fibre Wirebound Steno Books, 6&quot; x 9&quot;, Gregg Ruled"/>
    <n v="8.82"/>
    <n v="2"/>
    <n v="0"/>
    <n v="4.0571999999999999"/>
  </r>
  <r>
    <x v="122"/>
    <d v="2017-10-13T00:00:00"/>
    <d v="2017-10-17T00:00:00"/>
    <s v="Standard Class"/>
    <s v="AG-10495"/>
    <s v="Andrew Gjertsen"/>
    <s v="Corporate"/>
    <s v="United States"/>
    <s v="Philadelphia"/>
    <s v="Pennsylvania"/>
    <n v="19140"/>
    <x v="3"/>
    <s v="OFF-PA-10000673"/>
    <x v="1"/>
    <s v="Paper"/>
    <s v="Post-it “Important Message” Note Pad, Neon Colors, 50 Sheets/Pad"/>
    <n v="11.648"/>
    <n v="2"/>
    <n v="0.2"/>
    <n v="4.0768000000000004"/>
  </r>
  <r>
    <x v="123"/>
    <d v="2015-11-02T00:00:00"/>
    <d v="2015-11-06T00:00:00"/>
    <s v="Standard Class"/>
    <s v="JO-15280"/>
    <s v="Jas O'Carroll"/>
    <s v="Consumer"/>
    <s v="United States"/>
    <s v="Los Angeles"/>
    <s v="California"/>
    <n v="90004"/>
    <x v="1"/>
    <s v="FUR-TA-10002903"/>
    <x v="0"/>
    <s v="Tables"/>
    <s v="Bevis Round Bullnose 29&quot; High Table Top"/>
    <n v="1038.8399999999999"/>
    <n v="5"/>
    <n v="0.2"/>
    <n v="51.942"/>
  </r>
  <r>
    <x v="124"/>
    <d v="2016-12-18T00:00:00"/>
    <d v="2016-12-20T00:00:00"/>
    <s v="Second Class"/>
    <s v="AH-10195"/>
    <s v="Alan Haines"/>
    <s v="Corporate"/>
    <s v="United States"/>
    <s v="Tamarac"/>
    <s v="Florida"/>
    <n v="33319"/>
    <x v="0"/>
    <s v="OFF-BI-10000778"/>
    <x v="1"/>
    <s v="Binders"/>
    <s v="GBC VeloBinder Electric Binding Machine"/>
    <n v="254.05799999999999"/>
    <n v="7"/>
    <n v="0.7"/>
    <n v="-169.37200000000001"/>
  </r>
  <r>
    <x v="125"/>
    <d v="2016-11-20T00:00:00"/>
    <d v="2016-11-24T00:00:00"/>
    <s v="Second Class"/>
    <s v="NZ-18565"/>
    <s v="Nick Zandusky"/>
    <s v="Home Office"/>
    <s v="United States"/>
    <s v="Columbus"/>
    <s v="Ohio"/>
    <n v="43229"/>
    <x v="3"/>
    <s v="OFF-FA-10002983"/>
    <x v="1"/>
    <s v="Fasteners"/>
    <s v="Advantus SlideClip Paper Clips"/>
    <n v="19.096"/>
    <n v="7"/>
    <n v="0.2"/>
    <n v="6.6836000000000002"/>
  </r>
  <r>
    <x v="126"/>
    <d v="2014-12-26T00:00:00"/>
    <d v="2014-12-28T00:00:00"/>
    <s v="First Class"/>
    <s v="KL-16555"/>
    <s v="Kelly Lampkin"/>
    <s v="Corporate"/>
    <s v="United States"/>
    <s v="Colorado Springs"/>
    <s v="Colorado"/>
    <n v="80906"/>
    <x v="1"/>
    <s v="FUR-FU-10004091"/>
    <x v="0"/>
    <s v="Furnishings"/>
    <s v="Howard Miller 13&quot; Diameter Goldtone Round Wall Clock"/>
    <n v="300.416"/>
    <n v="8"/>
    <n v="0.2"/>
    <n v="78.859200000000001"/>
  </r>
  <r>
    <x v="127"/>
    <d v="2015-05-04T00:00:00"/>
    <d v="2015-05-09T00:00:00"/>
    <s v="Second Class"/>
    <s v="AS-10225"/>
    <s v="Alan Schoenberger"/>
    <s v="Corporate"/>
    <s v="United States"/>
    <s v="New York City"/>
    <s v="New York"/>
    <n v="10024"/>
    <x v="3"/>
    <s v="FUR-FU-10002671"/>
    <x v="0"/>
    <s v="Furnishings"/>
    <s v="Electrix 20W Halogen Replacement Bulb for Zoom-In Desk Lamp"/>
    <n v="26.8"/>
    <n v="2"/>
    <n v="0"/>
    <n v="12.864000000000001"/>
  </r>
  <r>
    <x v="128"/>
    <d v="2014-06-01T00:00:00"/>
    <d v="2014-06-06T00:00:00"/>
    <s v="Standard Class"/>
    <s v="CR-12625"/>
    <s v="Corey Roper"/>
    <s v="Home Office"/>
    <s v="United States"/>
    <s v="Lakewood"/>
    <s v="New Jersey"/>
    <n v="8701"/>
    <x v="3"/>
    <s v="OFF-BI-10001072"/>
    <x v="1"/>
    <s v="Binders"/>
    <s v="GBC Clear Cover, 8-1/2 x 11, unpunched, 25 covers per pack"/>
    <n v="45.48"/>
    <n v="3"/>
    <n v="0"/>
    <n v="20.9208"/>
  </r>
  <r>
    <x v="129"/>
    <d v="2017-04-15T00:00:00"/>
    <d v="2017-04-17T00:00:00"/>
    <s v="First Class"/>
    <s v="SH-20395"/>
    <s v="Shahid Hopkins"/>
    <s v="Consumer"/>
    <s v="United States"/>
    <s v="Arlington"/>
    <s v="Virginia"/>
    <n v="22204"/>
    <x v="0"/>
    <s v="OFF-AR-10002804"/>
    <x v="1"/>
    <s v="Art"/>
    <s v="Faber Castell Col-Erase Pencils"/>
    <n v="4.8899999999999997"/>
    <n v="1"/>
    <n v="0"/>
    <n v="2.0049000000000001"/>
  </r>
  <r>
    <x v="130"/>
    <d v="2016-09-12T00:00:00"/>
    <d v="2016-09-14T00:00:00"/>
    <s v="Second Class"/>
    <s v="BP-11185"/>
    <s v="Ben Peterman"/>
    <s v="Corporate"/>
    <s v="United States"/>
    <s v="Arvada"/>
    <s v="Colorado"/>
    <n v="80004"/>
    <x v="1"/>
    <s v="FUR-FU-10001918"/>
    <x v="0"/>
    <s v="Furnishings"/>
    <s v="C-Line Cubicle Keepers Polyproplyene Holder With Velcro Backings"/>
    <n v="15.135999999999999"/>
    <n v="4"/>
    <n v="0.2"/>
    <n v="3.5948000000000002"/>
  </r>
  <r>
    <x v="131"/>
    <d v="2014-09-27T00:00:00"/>
    <d v="2014-10-03T00:00:00"/>
    <s v="Standard Class"/>
    <s v="TS-21205"/>
    <s v="Thomas Seio"/>
    <s v="Corporate"/>
    <s v="United States"/>
    <s v="Hackensack"/>
    <s v="New Jersey"/>
    <n v="7601"/>
    <x v="3"/>
    <s v="FUR-FU-10001588"/>
    <x v="0"/>
    <s v="Furnishings"/>
    <s v="Deflect-o SuperTray Unbreakable Stackable Tray, Letter, Black"/>
    <n v="87.54"/>
    <n v="3"/>
    <n v="0"/>
    <n v="37.642200000000003"/>
  </r>
  <r>
    <x v="132"/>
    <d v="2014-08-09T00:00:00"/>
    <d v="2014-08-16T00:00:00"/>
    <s v="Standard Class"/>
    <s v="AG-10525"/>
    <s v="Andy Gerbode"/>
    <s v="Corporate"/>
    <s v="United States"/>
    <s v="Saint Petersburg"/>
    <s v="Florida"/>
    <n v="33710"/>
    <x v="0"/>
    <s v="TEC-PH-10002398"/>
    <x v="2"/>
    <s v="Phones"/>
    <s v="AT&amp;T 1070 Corded Phone"/>
    <n v="178.38399999999999"/>
    <n v="2"/>
    <n v="0.2"/>
    <n v="22.297999999999998"/>
  </r>
  <r>
    <x v="133"/>
    <d v="2014-12-28T00:00:00"/>
    <d v="2014-12-30T00:00:00"/>
    <s v="First Class"/>
    <s v="SP-20860"/>
    <s v="Sung Pak"/>
    <s v="Corporate"/>
    <s v="United States"/>
    <s v="Philadelphia"/>
    <s v="Pennsylvania"/>
    <n v="19143"/>
    <x v="3"/>
    <s v="OFF-AR-10003373"/>
    <x v="1"/>
    <s v="Art"/>
    <s v="Boston School Pro Electric Pencil Sharpener, 1670"/>
    <n v="99.135999999999996"/>
    <n v="4"/>
    <n v="0.2"/>
    <n v="8.6744000000000003"/>
  </r>
  <r>
    <x v="134"/>
    <d v="2014-11-04T00:00:00"/>
    <d v="2014-11-09T00:00:00"/>
    <s v="Standard Class"/>
    <s v="NM-18445"/>
    <s v="Nathan Mautz"/>
    <s v="Home Office"/>
    <s v="United States"/>
    <s v="New York City"/>
    <s v="New York"/>
    <n v="10024"/>
    <x v="3"/>
    <s v="FUR-CH-10002602"/>
    <x v="0"/>
    <s v="Chairs"/>
    <s v="DMI Arturo Collection Mission-style Design Wood Chair"/>
    <n v="135.88200000000001"/>
    <n v="1"/>
    <n v="0.1"/>
    <n v="24.1568"/>
  </r>
  <r>
    <x v="135"/>
    <d v="2014-09-19T00:00:00"/>
    <d v="2014-09-24T00:00:00"/>
    <s v="Standard Class"/>
    <s v="FA-14230"/>
    <s v="Frank Atkinson"/>
    <s v="Corporate"/>
    <s v="United States"/>
    <s v="Long Beach"/>
    <s v="California"/>
    <n v="90805"/>
    <x v="1"/>
    <s v="OFF-FA-10000624"/>
    <x v="1"/>
    <s v="Fasteners"/>
    <s v="OIC Binder Clips"/>
    <n v="7.16"/>
    <n v="2"/>
    <n v="0"/>
    <n v="3.58"/>
  </r>
  <r>
    <x v="136"/>
    <d v="2016-04-23T00:00:00"/>
    <d v="2016-04-27T00:00:00"/>
    <s v="Standard Class"/>
    <s v="GK-14620"/>
    <s v="Grace Kelly"/>
    <s v="Corporate"/>
    <s v="United States"/>
    <s v="Hesperia"/>
    <s v="California"/>
    <n v="92345"/>
    <x v="1"/>
    <s v="OFF-BI-10004593"/>
    <x v="1"/>
    <s v="Binders"/>
    <s v="Ibico Laser Imprintable Binding System Covers"/>
    <n v="251.52"/>
    <n v="6"/>
    <n v="0.2"/>
    <n v="81.744"/>
  </r>
  <r>
    <x v="137"/>
    <d v="2017-11-03T00:00:00"/>
    <d v="2017-11-05T00:00:00"/>
    <s v="Second Class"/>
    <s v="DJ-13510"/>
    <s v="Don Jones"/>
    <s v="Corporate"/>
    <s v="United States"/>
    <s v="Murfreesboro"/>
    <s v="Tennessee"/>
    <n v="37130"/>
    <x v="0"/>
    <s v="FUR-FU-10001967"/>
    <x v="0"/>
    <s v="Furnishings"/>
    <s v="Telescoping Adjustable Floor Lamp"/>
    <n v="15.992000000000001"/>
    <n v="1"/>
    <n v="0.2"/>
    <n v="0.99950000000000006"/>
  </r>
  <r>
    <x v="138"/>
    <d v="2016-08-30T00:00:00"/>
    <d v="2016-09-01T00:00:00"/>
    <s v="First Class"/>
    <s v="PO-18850"/>
    <s v="Patrick O'Brill"/>
    <s v="Consumer"/>
    <s v="United States"/>
    <s v="Philadelphia"/>
    <s v="Pennsylvania"/>
    <n v="19143"/>
    <x v="3"/>
    <s v="TEC-PH-10003645"/>
    <x v="2"/>
    <s v="Phones"/>
    <s v="Aastra 57i VoIP phone"/>
    <n v="290.89800000000002"/>
    <n v="3"/>
    <n v="0.4"/>
    <n v="-67.876199999999997"/>
  </r>
  <r>
    <x v="139"/>
    <d v="2016-04-25T00:00:00"/>
    <d v="2016-04-29T00:00:00"/>
    <s v="Second Class"/>
    <s v="JL-15850"/>
    <s v="John Lucas"/>
    <s v="Consumer"/>
    <s v="United States"/>
    <s v="Philadelphia"/>
    <s v="Pennsylvania"/>
    <n v="19134"/>
    <x v="3"/>
    <s v="TEC-PH-10004614"/>
    <x v="2"/>
    <s v="Phones"/>
    <s v="AT&amp;T 841000 Phone"/>
    <n v="82.8"/>
    <n v="2"/>
    <n v="0.4"/>
    <n v="-20.7"/>
  </r>
  <r>
    <x v="140"/>
    <d v="2015-09-01T00:00:00"/>
    <d v="2015-09-04T00:00:00"/>
    <s v="Second Class"/>
    <s v="DB-13615"/>
    <s v="Doug Bickford"/>
    <s v="Consumer"/>
    <s v="United States"/>
    <s v="Los Angeles"/>
    <s v="California"/>
    <n v="90045"/>
    <x v="1"/>
    <s v="OFF-BI-10001922"/>
    <x v="1"/>
    <s v="Binders"/>
    <s v="Storex Dura Pro Binders"/>
    <n v="4.7519999999999998"/>
    <n v="1"/>
    <n v="0.2"/>
    <n v="1.6037999999999999"/>
  </r>
  <r>
    <x v="141"/>
    <d v="2014-07-12T00:00:00"/>
    <d v="2014-07-17T00:00:00"/>
    <s v="Standard Class"/>
    <s v="AC-10420"/>
    <s v="Alyssa Crouse"/>
    <s v="Corporate"/>
    <s v="United States"/>
    <s v="San Francisco"/>
    <s v="California"/>
    <n v="94122"/>
    <x v="1"/>
    <s v="OFF-BI-10003314"/>
    <x v="1"/>
    <s v="Binders"/>
    <s v="Tuff Stuff Recycled Round Ring Binders"/>
    <n v="7.7119999999999997"/>
    <n v="2"/>
    <n v="0.2"/>
    <n v="2.7955999999999999"/>
  </r>
  <r>
    <x v="142"/>
    <d v="2017-06-15T00:00:00"/>
    <d v="2017-06-19T00:00:00"/>
    <s v="Standard Class"/>
    <s v="CC-12550"/>
    <s v="Clay Cheatham"/>
    <s v="Consumer"/>
    <s v="United States"/>
    <s v="San Francisco"/>
    <s v="California"/>
    <n v="94122"/>
    <x v="1"/>
    <s v="TEC-PH-10002293"/>
    <x v="2"/>
    <s v="Phones"/>
    <s v="Anker 36W 4-Port USB Wall Charger Travel Power Adapter for iPhone 5s 5c 5"/>
    <n v="47.975999999999999"/>
    <n v="3"/>
    <n v="0.2"/>
    <n v="4.7976000000000001"/>
  </r>
  <r>
    <x v="143"/>
    <d v="2017-07-08T00:00:00"/>
    <d v="2017-07-12T00:00:00"/>
    <s v="Standard Class"/>
    <s v="TD-20995"/>
    <s v="Tamara Dahlen"/>
    <s v="Consumer"/>
    <s v="United States"/>
    <s v="Lowell"/>
    <s v="Massachusetts"/>
    <n v="1852"/>
    <x v="3"/>
    <s v="OFF-AR-10004027"/>
    <x v="1"/>
    <s v="Art"/>
    <s v="Binney &amp; Smith inkTank Erasable Desk Highlighter, Chisel Tip, Yellow, 12/Box"/>
    <n v="7.56"/>
    <n v="3"/>
    <n v="0"/>
    <n v="3.0996000000000001"/>
  </r>
  <r>
    <x v="144"/>
    <d v="2016-09-01T00:00:00"/>
    <d v="2016-09-03T00:00:00"/>
    <s v="First Class"/>
    <s v="AB-10060"/>
    <s v="Adam Bellavance"/>
    <s v="Home Office"/>
    <s v="United States"/>
    <s v="New York City"/>
    <s v="New York"/>
    <n v="10009"/>
    <x v="3"/>
    <s v="TEC-AC-10000290"/>
    <x v="2"/>
    <s v="Accessories"/>
    <s v="Sabrent 4-Port USB 2.0 Hub"/>
    <n v="6.79"/>
    <n v="1"/>
    <n v="0"/>
    <n v="2.3086000000000002"/>
  </r>
  <r>
    <x v="145"/>
    <d v="2016-04-08T00:00:00"/>
    <d v="2016-04-13T00:00:00"/>
    <s v="Standard Class"/>
    <s v="JL-15505"/>
    <s v="Jeremy Lonsdale"/>
    <s v="Consumer"/>
    <s v="United States"/>
    <s v="New York City"/>
    <s v="New York"/>
    <n v="10035"/>
    <x v="3"/>
    <s v="FUR-BO-10002268"/>
    <x v="0"/>
    <s v="Bookcases"/>
    <s v="Sauder Barrister Bookcases"/>
    <n v="388.70400000000001"/>
    <n v="6"/>
    <n v="0.2"/>
    <n v="-4.8587999999999996"/>
  </r>
  <r>
    <x v="146"/>
    <d v="2017-03-08T00:00:00"/>
    <d v="2017-03-11T00:00:00"/>
    <s v="First Class"/>
    <s v="VB-21745"/>
    <s v="Victoria Brennan"/>
    <s v="Corporate"/>
    <s v="United States"/>
    <s v="Columbus"/>
    <s v="Georgia"/>
    <n v="31907"/>
    <x v="0"/>
    <s v="OFF-AP-10001124"/>
    <x v="1"/>
    <s v="Appliances"/>
    <s v="Belkin 8 Outlet SurgeMaster II Gold Surge Protector with Phone Protection"/>
    <n v="647.84"/>
    <n v="8"/>
    <n v="0"/>
    <n v="168.4384"/>
  </r>
  <r>
    <x v="147"/>
    <d v="2017-09-25T00:00:00"/>
    <d v="2017-10-01T00:00:00"/>
    <s v="Standard Class"/>
    <s v="KW-16435"/>
    <s v="Katrina Willman"/>
    <s v="Consumer"/>
    <s v="United States"/>
    <s v="New York City"/>
    <s v="New York"/>
    <n v="10009"/>
    <x v="3"/>
    <s v="OFF-LA-10001158"/>
    <x v="1"/>
    <s v="Labels"/>
    <s v="Avery Address/Shipping Labels for Typewriters, 4&quot; x 2&quot;"/>
    <n v="20.7"/>
    <n v="2"/>
    <n v="0"/>
    <n v="9.9359999999999999"/>
  </r>
  <r>
    <x v="148"/>
    <d v="2014-09-24T00:00:00"/>
    <d v="2014-09-29T00:00:00"/>
    <s v="Standard Class"/>
    <s v="JD-16060"/>
    <s v="Julia Dunbar"/>
    <s v="Consumer"/>
    <s v="United States"/>
    <s v="San Francisco"/>
    <s v="California"/>
    <n v="94109"/>
    <x v="1"/>
    <s v="OFF-ST-10001713"/>
    <x v="1"/>
    <s v="Storage"/>
    <s v="Gould Plastics 9-Pocket Panel Bin, 18-3/8w x 5-1/4d x 20-1/2h, Black"/>
    <n v="211.96"/>
    <n v="4"/>
    <n v="0"/>
    <n v="8.4784000000000006"/>
  </r>
  <r>
    <x v="149"/>
    <d v="2016-10-21T00:00:00"/>
    <d v="2016-10-21T00:00:00"/>
    <s v="Same Day"/>
    <s v="MK-17905"/>
    <s v="Michael Kennedy"/>
    <s v="Corporate"/>
    <s v="United States"/>
    <s v="Manchester"/>
    <s v="Connecticut"/>
    <n v="6040"/>
    <x v="3"/>
    <s v="OFF-BI-10002412"/>
    <x v="1"/>
    <s v="Binders"/>
    <s v="Wilson Jones “Snap” Scratch Pad Binder Tool for Ring Binders"/>
    <n v="23.2"/>
    <n v="4"/>
    <n v="0"/>
    <n v="10.44"/>
  </r>
  <r>
    <x v="150"/>
    <d v="2017-05-29T00:00:00"/>
    <d v="2017-06-04T00:00:00"/>
    <s v="Standard Class"/>
    <s v="GT-14755"/>
    <s v="Guy Thornton"/>
    <s v="Consumer"/>
    <s v="United States"/>
    <s v="Harlingen"/>
    <s v="Texas"/>
    <n v="78550"/>
    <x v="2"/>
    <s v="OFF-PA-10002036"/>
    <x v="1"/>
    <s v="Paper"/>
    <s v="Xerox 1930"/>
    <n v="25.92"/>
    <n v="5"/>
    <n v="0.2"/>
    <n v="9.3960000000000008"/>
  </r>
  <r>
    <x v="151"/>
    <d v="2014-07-23T00:00:00"/>
    <d v="2014-07-27T00:00:00"/>
    <s v="Standard Class"/>
    <s v="AG-10900"/>
    <s v="Arthur Gainer"/>
    <s v="Consumer"/>
    <s v="United States"/>
    <s v="Tucson"/>
    <s v="Arizona"/>
    <n v="85705"/>
    <x v="1"/>
    <s v="OFF-BI-10001982"/>
    <x v="1"/>
    <s v="Binders"/>
    <s v="Wilson Jones Custom Binder Spines &amp; Labels"/>
    <n v="8.16"/>
    <n v="5"/>
    <n v="0.7"/>
    <n v="-5.7119999999999997"/>
  </r>
  <r>
    <x v="152"/>
    <d v="2016-09-28T00:00:00"/>
    <d v="2016-10-01T00:00:00"/>
    <s v="First Class"/>
    <s v="MM-18280"/>
    <s v="Muhammed MacIntyre"/>
    <s v="Corporate"/>
    <s v="United States"/>
    <s v="Quincy"/>
    <s v="Illinois"/>
    <n v="62301"/>
    <x v="2"/>
    <s v="OFF-PA-10003039"/>
    <x v="1"/>
    <s v="Paper"/>
    <s v="Xerox 1960"/>
    <n v="99.135999999999996"/>
    <n v="4"/>
    <n v="0.2"/>
    <n v="30.98"/>
  </r>
  <r>
    <x v="153"/>
    <d v="2017-08-27T00:00:00"/>
    <d v="2017-09-01T00:00:00"/>
    <s v="Standard Class"/>
    <s v="AR-10405"/>
    <s v="Allen Rosenblatt"/>
    <s v="Corporate"/>
    <s v="United States"/>
    <s v="Franklin"/>
    <s v="Massachusetts"/>
    <n v="2038"/>
    <x v="3"/>
    <s v="FUR-TA-10004915"/>
    <x v="0"/>
    <s v="Tables"/>
    <s v="Office Impressions End Table, 20-1/2&quot;H x 24&quot;W x 20&quot;D"/>
    <n v="1488.424"/>
    <n v="7"/>
    <n v="0.3"/>
    <n v="-297.6848"/>
  </r>
  <r>
    <x v="154"/>
    <d v="2015-04-28T00:00:00"/>
    <d v="2015-05-05T00:00:00"/>
    <s v="Standard Class"/>
    <s v="RA-19915"/>
    <s v="Russell Applegate"/>
    <s v="Consumer"/>
    <s v="United States"/>
    <s v="Houston"/>
    <s v="Texas"/>
    <n v="77095"/>
    <x v="2"/>
    <s v="OFF-AP-10000696"/>
    <x v="1"/>
    <s v="Appliances"/>
    <s v="Holmes Odor Grabber"/>
    <n v="8.6519999999999992"/>
    <n v="3"/>
    <n v="0.8"/>
    <n v="-20.3322"/>
  </r>
  <r>
    <x v="155"/>
    <d v="2016-10-28T00:00:00"/>
    <d v="2016-10-29T00:00:00"/>
    <s v="First Class"/>
    <s v="AS-10285"/>
    <s v="Alejandro Savely"/>
    <s v="Corporate"/>
    <s v="United States"/>
    <s v="San Francisco"/>
    <s v="California"/>
    <n v="94109"/>
    <x v="1"/>
    <s v="OFF-PA-10004734"/>
    <x v="1"/>
    <s v="Paper"/>
    <s v="Southworth Structures Collection"/>
    <n v="50.96"/>
    <n v="7"/>
    <n v="0"/>
    <n v="25.48"/>
  </r>
  <r>
    <x v="156"/>
    <d v="2015-06-26T00:00:00"/>
    <d v="2015-06-29T00:00:00"/>
    <s v="Second Class"/>
    <s v="LA-16780"/>
    <s v="Laura Armstrong"/>
    <s v="Corporate"/>
    <s v="United States"/>
    <s v="Taylor"/>
    <s v="Michigan"/>
    <n v="48180"/>
    <x v="2"/>
    <s v="TEC-AC-10004708"/>
    <x v="2"/>
    <s v="Accessories"/>
    <s v="Sony 32GB Class 10 Micro SDHC R40 Memory Card"/>
    <n v="41.9"/>
    <n v="2"/>
    <n v="0"/>
    <n v="8.7989999999999995"/>
  </r>
  <r>
    <x v="157"/>
    <d v="2015-11-27T00:00:00"/>
    <d v="2015-12-02T00:00:00"/>
    <s v="Standard Class"/>
    <s v="DO-13435"/>
    <s v="Denny Ordway"/>
    <s v="Consumer"/>
    <s v="United States"/>
    <s v="Pembroke Pines"/>
    <s v="Florida"/>
    <n v="33024"/>
    <x v="0"/>
    <s v="FUR-TA-10000617"/>
    <x v="0"/>
    <s v="Tables"/>
    <s v="Hon Practical Foundations 30 x 60 Training Table, Light Gray/Charcoal"/>
    <n v="375.45749999999998"/>
    <n v="3"/>
    <n v="0.45"/>
    <n v="-157.0095"/>
  </r>
  <r>
    <x v="158"/>
    <d v="2015-12-03T00:00:00"/>
    <d v="2015-12-07T00:00:00"/>
    <s v="Standard Class"/>
    <s v="DK-13225"/>
    <s v="Dean Katz"/>
    <s v="Corporate"/>
    <s v="United States"/>
    <s v="Philadelphia"/>
    <s v="Pennsylvania"/>
    <n v="19140"/>
    <x v="3"/>
    <s v="TEC-MA-10001681"/>
    <x v="2"/>
    <s v="Machines"/>
    <s v="Lexmark MarkNet N8150 Wireless Print Server"/>
    <n v="482.34"/>
    <n v="4"/>
    <n v="0.7"/>
    <n v="-337.63799999999998"/>
  </r>
  <r>
    <x v="159"/>
    <d v="2014-11-24T00:00:00"/>
    <d v="2014-11-26T00:00:00"/>
    <s v="First Class"/>
    <s v="NG-18430"/>
    <s v="Nathan Gelder"/>
    <s v="Consumer"/>
    <s v="United States"/>
    <s v="Cincinnati"/>
    <s v="Ohio"/>
    <n v="45231"/>
    <x v="3"/>
    <s v="OFF-AR-10004757"/>
    <x v="1"/>
    <s v="Art"/>
    <s v="Crayola Colored Pencils"/>
    <n v="2.6240000000000001"/>
    <n v="1"/>
    <n v="0.2"/>
    <n v="0.4264"/>
  </r>
  <r>
    <x v="160"/>
    <d v="2017-12-11T00:00:00"/>
    <d v="2017-12-15T00:00:00"/>
    <s v="Standard Class"/>
    <s v="MV-18190"/>
    <s v="Mike Vittorini"/>
    <s v="Consumer"/>
    <s v="United States"/>
    <s v="New York City"/>
    <s v="New York"/>
    <n v="10009"/>
    <x v="3"/>
    <s v="OFF-BI-10000050"/>
    <x v="1"/>
    <s v="Binders"/>
    <s v="Angle-D Binders with Locking Rings, Label Holders"/>
    <n v="23.36"/>
    <n v="4"/>
    <n v="0.2"/>
    <n v="7.8840000000000003"/>
  </r>
  <r>
    <x v="161"/>
    <d v="2014-09-21T00:00:00"/>
    <d v="2014-09-23T00:00:00"/>
    <s v="Second Class"/>
    <s v="JG-15115"/>
    <s v="Jack Garza"/>
    <s v="Consumer"/>
    <s v="United States"/>
    <s v="Des Moines"/>
    <s v="Washington"/>
    <n v="98198"/>
    <x v="1"/>
    <s v="TEC-PH-10003012"/>
    <x v="2"/>
    <s v="Phones"/>
    <s v="Nortel Meridian M3904 Professional Digital phone"/>
    <n v="246.38399999999999"/>
    <n v="2"/>
    <n v="0.2"/>
    <n v="27.7182"/>
  </r>
  <r>
    <x v="162"/>
    <d v="2014-06-07T00:00:00"/>
    <d v="2014-06-10T00:00:00"/>
    <s v="Second Class"/>
    <s v="BP-11095"/>
    <s v="Bart Pistole"/>
    <s v="Corporate"/>
    <s v="United States"/>
    <s v="Peoria"/>
    <s v="Illinois"/>
    <n v="61604"/>
    <x v="2"/>
    <s v="OFF-BI-10003982"/>
    <x v="1"/>
    <s v="Binders"/>
    <s v="Wilson Jones Century Plastic Molded Ring Binders"/>
    <n v="12.462"/>
    <n v="3"/>
    <n v="0.8"/>
    <n v="-20.5623"/>
  </r>
  <r>
    <x v="163"/>
    <d v="2017-06-30T00:00:00"/>
    <d v="2017-07-05T00:00:00"/>
    <s v="Standard Class"/>
    <s v="VP-21730"/>
    <s v="Victor Preis"/>
    <s v="Home Office"/>
    <s v="United States"/>
    <s v="Las Vegas"/>
    <s v="Nevada"/>
    <n v="89115"/>
    <x v="1"/>
    <s v="OFF-BI-10004492"/>
    <x v="1"/>
    <s v="Binders"/>
    <s v="Tuf-Vin Binders"/>
    <n v="75.792000000000002"/>
    <n v="3"/>
    <n v="0.2"/>
    <n v="25.579799999999999"/>
  </r>
  <r>
    <x v="164"/>
    <d v="2017-10-17T00:00:00"/>
    <d v="2017-10-19T00:00:00"/>
    <s v="Second Class"/>
    <s v="SS-20140"/>
    <s v="Saphhira Shifley"/>
    <s v="Corporate"/>
    <s v="United States"/>
    <s v="Warwick"/>
    <s v="Rhode Island"/>
    <n v="2886"/>
    <x v="3"/>
    <s v="OFF-ST-10000798"/>
    <x v="1"/>
    <s v="Storage"/>
    <s v="2300 Heavy-Duty Transfer File Systems by Perma"/>
    <n v="49.96"/>
    <n v="2"/>
    <n v="0"/>
    <n v="9.4923999999999999"/>
  </r>
  <r>
    <x v="165"/>
    <d v="2016-09-08T00:00:00"/>
    <d v="2016-09-10T00:00:00"/>
    <s v="Second Class"/>
    <s v="AG-10675"/>
    <s v="Anna Gayman"/>
    <s v="Consumer"/>
    <s v="United States"/>
    <s v="Houston"/>
    <s v="Texas"/>
    <n v="77036"/>
    <x v="2"/>
    <s v="OFF-ST-10001580"/>
    <x v="1"/>
    <s v="Storage"/>
    <s v="Super Decoflex Portable Personal File"/>
    <n v="35.951999999999998"/>
    <n v="3"/>
    <n v="0.2"/>
    <n v="3.5952000000000002"/>
  </r>
  <r>
    <x v="166"/>
    <d v="2014-12-24T00:00:00"/>
    <d v="2014-12-26T00:00:00"/>
    <s v="First Class"/>
    <s v="LF-17185"/>
    <s v="Luke Foster"/>
    <s v="Consumer"/>
    <s v="United States"/>
    <s v="Miami"/>
    <s v="Florida"/>
    <n v="33180"/>
    <x v="0"/>
    <s v="OFF-PA-10001947"/>
    <x v="1"/>
    <s v="Paper"/>
    <s v="Xerox 1974"/>
    <n v="9.5679999999999996"/>
    <n v="2"/>
    <n v="0.2"/>
    <n v="3.4683999999999999"/>
  </r>
  <r>
    <x v="167"/>
    <d v="2017-12-24T00:00:00"/>
    <d v="2017-12-29T00:00:00"/>
    <s v="Standard Class"/>
    <s v="RF-19840"/>
    <s v="Roy Französisch"/>
    <s v="Consumer"/>
    <s v="United States"/>
    <s v="New York City"/>
    <s v="New York"/>
    <n v="10024"/>
    <x v="3"/>
    <s v="OFF-AP-10004249"/>
    <x v="1"/>
    <s v="Appliances"/>
    <s v="Staple holder"/>
    <n v="35.909999999999997"/>
    <n v="3"/>
    <n v="0"/>
    <n v="9.6957000000000004"/>
  </r>
  <r>
    <x v="168"/>
    <d v="2017-12-08T00:00:00"/>
    <d v="2017-12-12T00:00:00"/>
    <s v="Standard Class"/>
    <s v="KH-16510"/>
    <s v="Keith Herrera"/>
    <s v="Consumer"/>
    <s v="United States"/>
    <s v="San Francisco"/>
    <s v="California"/>
    <n v="94110"/>
    <x v="1"/>
    <s v="TEC-AC-10000158"/>
    <x v="2"/>
    <s v="Accessories"/>
    <s v="Sony 64GB Class 10 Micro SDHC R40 Memory Card"/>
    <n v="179.95"/>
    <n v="5"/>
    <n v="0"/>
    <n v="37.789499999999997"/>
  </r>
  <r>
    <x v="169"/>
    <d v="2017-11-03T00:00:00"/>
    <d v="2017-11-07T00:00:00"/>
    <s v="Standard Class"/>
    <s v="KC-16675"/>
    <s v="Kimberly Carter"/>
    <s v="Corporate"/>
    <s v="United States"/>
    <s v="Seattle"/>
    <s v="Washington"/>
    <n v="98105"/>
    <x v="1"/>
    <s v="OFF-PA-10000157"/>
    <x v="1"/>
    <s v="Paper"/>
    <s v="Xerox 191"/>
    <n v="139.86000000000001"/>
    <n v="7"/>
    <n v="0"/>
    <n v="65.734200000000001"/>
  </r>
  <r>
    <x v="170"/>
    <d v="2017-06-24T00:00:00"/>
    <d v="2017-06-28T00:00:00"/>
    <s v="Standard Class"/>
    <s v="CJ-12010"/>
    <s v="Caroline Jumper"/>
    <s v="Consumer"/>
    <s v="United States"/>
    <s v="Huntington Beach"/>
    <s v="California"/>
    <n v="92646"/>
    <x v="1"/>
    <s v="OFF-AR-10004344"/>
    <x v="1"/>
    <s v="Art"/>
    <s v="Bulldog Vacuum Base Pencil Sharpener"/>
    <n v="95.92"/>
    <n v="8"/>
    <n v="0"/>
    <n v="25.898399999999999"/>
  </r>
  <r>
    <x v="171"/>
    <d v="2016-04-14T00:00:00"/>
    <d v="2016-04-18T00:00:00"/>
    <s v="Standard Class"/>
    <s v="PB-19150"/>
    <s v="Philip Brown"/>
    <s v="Consumer"/>
    <s v="United States"/>
    <s v="Los Angeles"/>
    <s v="California"/>
    <n v="90004"/>
    <x v="1"/>
    <s v="FUR-CH-10004886"/>
    <x v="0"/>
    <s v="Chairs"/>
    <s v="Bevis Steel Folding Chairs"/>
    <n v="383.8"/>
    <n v="5"/>
    <n v="0.2"/>
    <n v="38.380000000000003"/>
  </r>
  <r>
    <x v="172"/>
    <d v="2017-10-19T00:00:00"/>
    <d v="2017-10-23T00:00:00"/>
    <s v="Standard Class"/>
    <s v="MP-17965"/>
    <s v="Michael Paige"/>
    <s v="Corporate"/>
    <s v="United States"/>
    <s v="Lawrence"/>
    <s v="Massachusetts"/>
    <n v="1841"/>
    <x v="3"/>
    <s v="FUR-FU-10004712"/>
    <x v="0"/>
    <s v="Furnishings"/>
    <s v="Westinghouse Mesh Shade Clip-On Gooseneck Lamp, Black"/>
    <n v="56.56"/>
    <n v="4"/>
    <n v="0"/>
    <n v="14.7056"/>
  </r>
  <r>
    <x v="173"/>
    <d v="2017-08-21T00:00:00"/>
    <d v="2017-08-23T00:00:00"/>
    <s v="Second Class"/>
    <s v="NF-18385"/>
    <s v="Natalie Fritzler"/>
    <s v="Consumer"/>
    <s v="United States"/>
    <s v="Jackson"/>
    <s v="Mississippi"/>
    <n v="39212"/>
    <x v="0"/>
    <s v="FUR-CH-10000015"/>
    <x v="0"/>
    <s v="Chairs"/>
    <s v="Hon Multipurpose Stacking Arm Chairs"/>
    <n v="866.4"/>
    <n v="4"/>
    <n v="0"/>
    <n v="225.26400000000001"/>
  </r>
  <r>
    <x v="174"/>
    <d v="2014-09-12T00:00:00"/>
    <d v="2014-09-13T00:00:00"/>
    <s v="First Class"/>
    <s v="SD-20485"/>
    <s v="Shirley Daniels"/>
    <s v="Home Office"/>
    <s v="United States"/>
    <s v="New Rochelle"/>
    <s v="New York"/>
    <n v="10801"/>
    <x v="3"/>
    <s v="TEC-MA-10000029"/>
    <x v="2"/>
    <s v="Machines"/>
    <s v="Epson WorkForce WF-2530 All-in-One Printer, Copier Scanner"/>
    <n v="69.989999999999995"/>
    <n v="1"/>
    <n v="0"/>
    <n v="30.095700000000001"/>
  </r>
  <r>
    <x v="175"/>
    <d v="2017-10-01T00:00:00"/>
    <d v="2017-10-08T00:00:00"/>
    <s v="Standard Class"/>
    <s v="KH-16630"/>
    <s v="Ken Heidel"/>
    <s v="Corporate"/>
    <s v="United States"/>
    <s v="San Antonio"/>
    <s v="Texas"/>
    <n v="78207"/>
    <x v="2"/>
    <s v="OFF-AR-10000369"/>
    <x v="1"/>
    <s v="Art"/>
    <s v="Design Ebony Sketching Pencil"/>
    <n v="6.6719999999999997"/>
    <n v="6"/>
    <n v="0.2"/>
    <n v="0.50039999999999996"/>
  </r>
  <r>
    <x v="176"/>
    <d v="2016-04-15T00:00:00"/>
    <d v="2016-04-21T00:00:00"/>
    <s v="Standard Class"/>
    <s v="RB-19795"/>
    <s v="Ross Baird"/>
    <s v="Home Office"/>
    <s v="United States"/>
    <s v="Gastonia"/>
    <s v="North Carolina"/>
    <n v="28052"/>
    <x v="0"/>
    <s v="OFF-BI-10004584"/>
    <x v="1"/>
    <s v="Binders"/>
    <s v="GBC ProClick 150 Presentation Binding System"/>
    <n v="189.58799999999999"/>
    <n v="2"/>
    <n v="0.7"/>
    <n v="-145.35079999999999"/>
  </r>
  <r>
    <x v="177"/>
    <d v="2014-12-19T00:00:00"/>
    <d v="2014-12-25T00:00:00"/>
    <s v="Standard Class"/>
    <s v="MK-18160"/>
    <s v="Mike Kennedy"/>
    <s v="Consumer"/>
    <s v="United States"/>
    <s v="Jacksonville"/>
    <s v="Florida"/>
    <n v="32216"/>
    <x v="0"/>
    <s v="OFF-BI-10000773"/>
    <x v="1"/>
    <s v="Binders"/>
    <s v="Insertable Tab Post Binder Dividers"/>
    <n v="4.8120000000000003"/>
    <n v="2"/>
    <n v="0.7"/>
    <n v="-3.6892"/>
  </r>
  <r>
    <x v="178"/>
    <d v="2016-06-12T00:00:00"/>
    <d v="2016-06-14T00:00:00"/>
    <s v="Second Class"/>
    <s v="PO-19180"/>
    <s v="Philisse Overcash"/>
    <s v="Home Office"/>
    <s v="United States"/>
    <s v="Chicago"/>
    <s v="Illinois"/>
    <n v="60623"/>
    <x v="2"/>
    <s v="TEC-MA-10002937"/>
    <x v="2"/>
    <s v="Machines"/>
    <s v="Canon Color ImageCLASS MF8580Cdw Wireless Laser All-In-One Printer, Copier, Scanner"/>
    <n v="1007.979"/>
    <n v="3"/>
    <n v="0.3"/>
    <n v="43.199100000000001"/>
  </r>
  <r>
    <x v="179"/>
    <d v="2017-09-15T00:00:00"/>
    <d v="2017-09-19T00:00:00"/>
    <s v="Standard Class"/>
    <s v="BB-11545"/>
    <s v="Brenda Bowman"/>
    <s v="Corporate"/>
    <s v="United States"/>
    <s v="Houston"/>
    <s v="Texas"/>
    <n v="77070"/>
    <x v="2"/>
    <s v="OFF-PA-10002230"/>
    <x v="1"/>
    <s v="Paper"/>
    <s v="Xerox 1897"/>
    <n v="31.872"/>
    <n v="8"/>
    <n v="0.2"/>
    <n v="11.553599999999999"/>
  </r>
  <r>
    <x v="180"/>
    <d v="2017-03-20T00:00:00"/>
    <d v="2017-03-25T00:00:00"/>
    <s v="Second Class"/>
    <s v="TB-21595"/>
    <s v="Troy Blackwell"/>
    <s v="Consumer"/>
    <s v="United States"/>
    <s v="Columbus"/>
    <s v="Indiana"/>
    <n v="47201"/>
    <x v="2"/>
    <s v="FUR-FU-10000206"/>
    <x v="0"/>
    <s v="Furnishings"/>
    <s v="GE General Purpose, Extra Long Life, Showcase &amp; Floodlight Incandescent Bulbs"/>
    <n v="2.91"/>
    <n v="1"/>
    <n v="0"/>
    <n v="1.3676999999999999"/>
  </r>
  <r>
    <x v="181"/>
    <d v="2016-04-01T00:00:00"/>
    <d v="2016-04-03T00:00:00"/>
    <s v="Second Class"/>
    <s v="RB-19360"/>
    <s v="Raymond Buch"/>
    <s v="Consumer"/>
    <s v="United States"/>
    <s v="Auburn"/>
    <s v="New York"/>
    <n v="13021"/>
    <x v="3"/>
    <s v="OFF-AR-10000588"/>
    <x v="1"/>
    <s v="Art"/>
    <s v="Newell 345"/>
    <n v="59.52"/>
    <n v="3"/>
    <n v="0"/>
    <n v="15.475199999999999"/>
  </r>
  <r>
    <x v="182"/>
    <d v="2017-10-20T00:00:00"/>
    <d v="2017-10-24T00:00:00"/>
    <s v="Standard Class"/>
    <s v="EB-13705"/>
    <s v="Ed Braxton"/>
    <s v="Corporate"/>
    <s v="United States"/>
    <s v="Akron"/>
    <s v="Ohio"/>
    <n v="44312"/>
    <x v="3"/>
    <s v="FUR-TA-10001539"/>
    <x v="0"/>
    <s v="Tables"/>
    <s v="Chromcraft Rectangular Conference Tables"/>
    <n v="284.36399999999998"/>
    <n v="2"/>
    <n v="0.4"/>
    <n v="-75.830399999999997"/>
  </r>
  <r>
    <x v="183"/>
    <d v="2014-02-12T00:00:00"/>
    <d v="2014-02-18T00:00:00"/>
    <s v="Standard Class"/>
    <s v="SC-20095"/>
    <s v="Sanjit Chand"/>
    <s v="Consumer"/>
    <s v="United States"/>
    <s v="Concord"/>
    <s v="California"/>
    <n v="94521"/>
    <x v="1"/>
    <s v="FUR-CH-10000225"/>
    <x v="0"/>
    <s v="Chairs"/>
    <s v="Global Geo Office Task Chair, Gray"/>
    <n v="129.56800000000001"/>
    <n v="2"/>
    <n v="0.2"/>
    <n v="-24.294"/>
  </r>
  <r>
    <x v="184"/>
    <d v="2016-04-22T00:00:00"/>
    <d v="2016-04-29T00:00:00"/>
    <s v="Standard Class"/>
    <s v="TN-21040"/>
    <s v="Tanja Norvell"/>
    <s v="Home Office"/>
    <s v="United States"/>
    <s v="Phoenix"/>
    <s v="Arizona"/>
    <n v="85023"/>
    <x v="1"/>
    <s v="FUR-FU-10000023"/>
    <x v="0"/>
    <s v="Furnishings"/>
    <s v="Eldon Wave Desk Accessories"/>
    <n v="23.56"/>
    <n v="5"/>
    <n v="0.2"/>
    <n v="7.0679999999999996"/>
  </r>
  <r>
    <x v="185"/>
    <d v="2015-01-17T00:00:00"/>
    <d v="2015-01-24T00:00:00"/>
    <s v="Standard Class"/>
    <s v="JS-15940"/>
    <s v="Joni Sundaresam"/>
    <s v="Home Office"/>
    <s v="United States"/>
    <s v="Park Ridge"/>
    <s v="Illinois"/>
    <n v="60068"/>
    <x v="2"/>
    <s v="FUR-FU-10002918"/>
    <x v="0"/>
    <s v="Furnishings"/>
    <s v="Eldon ClusterMat Chair Mat with Cordless Antistatic Protection"/>
    <n v="254.744"/>
    <n v="7"/>
    <n v="0.6"/>
    <n v="-312.06139999999999"/>
  </r>
  <r>
    <x v="186"/>
    <d v="2015-12-20T00:00:00"/>
    <d v="2015-12-24T00:00:00"/>
    <s v="Standard Class"/>
    <s v="MH-17785"/>
    <s v="Maya Herman"/>
    <s v="Corporate"/>
    <s v="United States"/>
    <s v="Lindenhurst"/>
    <s v="New York"/>
    <n v="11757"/>
    <x v="3"/>
    <s v="OFF-PA-10004071"/>
    <x v="1"/>
    <s v="Paper"/>
    <s v="Eaton Premium Continuous-Feed Paper, 25% Cotton, Letter Size, White, 1000 Shts/Box"/>
    <n v="55.48"/>
    <n v="1"/>
    <n v="0"/>
    <n v="26.630400000000002"/>
  </r>
  <r>
    <x v="187"/>
    <d v="2014-11-09T00:00:00"/>
    <d v="2014-11-11T00:00:00"/>
    <s v="Second Class"/>
    <s v="JP-15520"/>
    <s v="Jeremy Pistek"/>
    <s v="Consumer"/>
    <s v="United States"/>
    <s v="San Francisco"/>
    <s v="California"/>
    <n v="94110"/>
    <x v="1"/>
    <s v="OFF-ST-10002743"/>
    <x v="1"/>
    <s v="Storage"/>
    <s v="SAFCO Boltless Steel Shelving"/>
    <n v="340.92"/>
    <n v="3"/>
    <n v="0"/>
    <n v="3.4091999999999998"/>
  </r>
  <r>
    <x v="188"/>
    <d v="2016-10-27T00:00:00"/>
    <d v="2016-11-02T00:00:00"/>
    <s v="Standard Class"/>
    <s v="JE-15475"/>
    <s v="Jeremy Ellison"/>
    <s v="Consumer"/>
    <s v="United States"/>
    <s v="Troy"/>
    <s v="New York"/>
    <n v="12180"/>
    <x v="3"/>
    <s v="FUR-FU-10002671"/>
    <x v="0"/>
    <s v="Furnishings"/>
    <s v="Electrix 20W Halogen Replacement Bulb for Zoom-In Desk Lamp"/>
    <n v="40.200000000000003"/>
    <n v="3"/>
    <n v="0"/>
    <n v="19.295999999999999"/>
  </r>
  <r>
    <x v="189"/>
    <d v="2016-06-26T00:00:00"/>
    <d v="2016-07-02T00:00:00"/>
    <s v="Standard Class"/>
    <s v="JG-15805"/>
    <s v="John Grady"/>
    <s v="Corporate"/>
    <s v="United States"/>
    <s v="New York City"/>
    <s v="New York"/>
    <n v="10024"/>
    <x v="3"/>
    <s v="OFF-AR-10003045"/>
    <x v="1"/>
    <s v="Art"/>
    <s v="Prang Colored Pencils"/>
    <n v="14.7"/>
    <n v="5"/>
    <n v="0"/>
    <n v="6.6150000000000002"/>
  </r>
  <r>
    <x v="190"/>
    <d v="2014-10-06T00:00:00"/>
    <d v="2014-10-10T00:00:00"/>
    <s v="Standard Class"/>
    <s v="XP-21865"/>
    <s v="Xylona Preis"/>
    <s v="Consumer"/>
    <s v="United States"/>
    <s v="San Diego"/>
    <s v="California"/>
    <n v="92024"/>
    <x v="1"/>
    <s v="TEC-AC-10001445"/>
    <x v="2"/>
    <s v="Accessories"/>
    <s v="Imation USB 2.0 Swivel Flash Drive USB flash drive - 4 GB - Pink"/>
    <n v="9.09"/>
    <n v="3"/>
    <n v="0"/>
    <n v="1.9089"/>
  </r>
  <r>
    <x v="191"/>
    <d v="2014-07-22T00:00:00"/>
    <d v="2014-07-27T00:00:00"/>
    <s v="Standard Class"/>
    <s v="EM-14065"/>
    <s v="Erin Mull"/>
    <s v="Consumer"/>
    <s v="United States"/>
    <s v="New York City"/>
    <s v="New York"/>
    <n v="10024"/>
    <x v="3"/>
    <s v="OFF-AR-10002053"/>
    <x v="1"/>
    <s v="Art"/>
    <s v="Premium Writing Pencils, Soft, #2 by Central Association for the Blind"/>
    <n v="5.96"/>
    <n v="2"/>
    <n v="0"/>
    <n v="1.6688000000000001"/>
  </r>
  <r>
    <x v="192"/>
    <d v="2017-06-10T00:00:00"/>
    <d v="2017-06-13T00:00:00"/>
    <s v="First Class"/>
    <s v="MT-18070"/>
    <s v="Michelle Tran"/>
    <s v="Home Office"/>
    <s v="United States"/>
    <s v="Los Angeles"/>
    <s v="California"/>
    <n v="90045"/>
    <x v="1"/>
    <s v="OFF-LA-10003923"/>
    <x v="1"/>
    <s v="Labels"/>
    <s v="Alphabetical Labels for Top Tab Filing"/>
    <n v="29.6"/>
    <n v="2"/>
    <n v="0"/>
    <n v="14.8"/>
  </r>
  <r>
    <x v="193"/>
    <d v="2014-10-29T00:00:00"/>
    <d v="2014-10-31T00:00:00"/>
    <s v="First Class"/>
    <s v="SA-20830"/>
    <s v="Sue Ann Reed"/>
    <s v="Consumer"/>
    <s v="United States"/>
    <s v="Chicago"/>
    <s v="Illinois"/>
    <n v="60610"/>
    <x v="2"/>
    <s v="TEC-PH-10001363"/>
    <x v="2"/>
    <s v="Phones"/>
    <s v="Apple iPhone 5S"/>
    <n v="2735.9520000000002"/>
    <n v="6"/>
    <n v="0.2"/>
    <n v="341.99400000000003"/>
  </r>
  <r>
    <x v="194"/>
    <d v="2014-06-09T00:00:00"/>
    <d v="2014-06-13T00:00:00"/>
    <s v="Second Class"/>
    <s v="CW-11905"/>
    <s v="Carl Weiss"/>
    <s v="Home Office"/>
    <s v="United States"/>
    <s v="Huntsville"/>
    <s v="Texas"/>
    <n v="77340"/>
    <x v="2"/>
    <s v="TEC-PH-10000376"/>
    <x v="2"/>
    <s v="Phones"/>
    <s v="Square Credit Card Reader"/>
    <n v="7.992"/>
    <n v="1"/>
    <n v="0.2"/>
    <n v="0.59940000000000004"/>
  </r>
  <r>
    <x v="195"/>
    <d v="2014-09-14T00:00:00"/>
    <d v="2014-09-19T00:00:00"/>
    <s v="Standard Class"/>
    <s v="AJ-10960"/>
    <s v="Astrea Jones"/>
    <s v="Consumer"/>
    <s v="United States"/>
    <s v="Rochester"/>
    <s v="New York"/>
    <n v="14609"/>
    <x v="3"/>
    <s v="OFF-ST-10001809"/>
    <x v="1"/>
    <s v="Storage"/>
    <s v="Fellowes Officeware Wire Shelving"/>
    <n v="449.15"/>
    <n v="5"/>
    <n v="0"/>
    <n v="8.9830000000000005"/>
  </r>
  <r>
    <x v="196"/>
    <d v="2016-05-09T00:00:00"/>
    <d v="2016-05-14T00:00:00"/>
    <s v="Standard Class"/>
    <s v="SS-20590"/>
    <s v="Sonia Sunley"/>
    <s v="Consumer"/>
    <s v="United States"/>
    <s v="Seattle"/>
    <s v="Washington"/>
    <n v="98115"/>
    <x v="1"/>
    <s v="TEC-AC-10000991"/>
    <x v="2"/>
    <s v="Accessories"/>
    <s v="Sony Micro Vault Click 8 GB USB 2.0 Flash Drive"/>
    <n v="93.98"/>
    <n v="2"/>
    <n v="0"/>
    <n v="13.1572"/>
  </r>
  <r>
    <x v="197"/>
    <d v="2016-03-18T00:00:00"/>
    <d v="2016-03-21T00:00:00"/>
    <s v="Second Class"/>
    <s v="RO-19780"/>
    <s v="Rose O'Brian"/>
    <s v="Consumer"/>
    <s v="United States"/>
    <s v="Memphis"/>
    <s v="Tennessee"/>
    <n v="38109"/>
    <x v="0"/>
    <s v="FUR-TA-10001857"/>
    <x v="0"/>
    <s v="Tables"/>
    <s v="Balt Solid Wood Rectangular Table"/>
    <n v="189.88200000000001"/>
    <n v="3"/>
    <n v="0.4"/>
    <n v="-94.941000000000003"/>
  </r>
  <r>
    <x v="198"/>
    <d v="2015-12-27T00:00:00"/>
    <d v="2015-12-31T00:00:00"/>
    <s v="Standard Class"/>
    <s v="MD-17350"/>
    <s v="Maribeth Dona"/>
    <s v="Consumer"/>
    <s v="United States"/>
    <s v="Fayetteville"/>
    <s v="Arkansas"/>
    <n v="72701"/>
    <x v="0"/>
    <s v="OFF-EN-10001434"/>
    <x v="1"/>
    <s v="Envelopes"/>
    <s v="Strathmore #10 Envelopes, Ultimate White"/>
    <n v="105.42"/>
    <n v="2"/>
    <n v="0"/>
    <n v="51.655799999999999"/>
  </r>
  <r>
    <x v="199"/>
    <d v="2016-05-30T00:00:00"/>
    <d v="2016-06-04T00:00:00"/>
    <s v="Standard Class"/>
    <s v="MY-17380"/>
    <s v="Maribeth Yedwab"/>
    <s v="Corporate"/>
    <s v="United States"/>
    <s v="Parker"/>
    <s v="Colorado"/>
    <n v="80134"/>
    <x v="1"/>
    <s v="OFF-BI-10001670"/>
    <x v="1"/>
    <s v="Binders"/>
    <s v="Vinyl Sectional Post Binders"/>
    <n v="22.62"/>
    <n v="2"/>
    <n v="0.7"/>
    <n v="-15.08"/>
  </r>
  <r>
    <x v="200"/>
    <d v="2015-03-16T00:00:00"/>
    <d v="2015-03-22T00:00:00"/>
    <s v="Standard Class"/>
    <s v="CM-12385"/>
    <s v="Christopher Martinez"/>
    <s v="Consumer"/>
    <s v="United States"/>
    <s v="Atlanta"/>
    <s v="Georgia"/>
    <n v="30318"/>
    <x v="0"/>
    <s v="OFF-AR-10001662"/>
    <x v="1"/>
    <s v="Art"/>
    <s v="Rogers Handheld Barrel Pencil Sharpener"/>
    <n v="2.74"/>
    <n v="1"/>
    <n v="0"/>
    <n v="0.73980000000000001"/>
  </r>
  <r>
    <x v="201"/>
    <d v="2017-11-26T00:00:00"/>
    <d v="2017-11-27T00:00:00"/>
    <s v="First Class"/>
    <s v="LS-17245"/>
    <s v="Lynn Smith"/>
    <s v="Consumer"/>
    <s v="United States"/>
    <s v="Gladstone"/>
    <s v="Missouri"/>
    <n v="64118"/>
    <x v="2"/>
    <s v="FUR-FU-10001290"/>
    <x v="0"/>
    <s v="Furnishings"/>
    <s v="Executive Impressions Supervisor Wall Clock"/>
    <n v="126.3"/>
    <n v="3"/>
    <n v="0"/>
    <n v="40.415999999999997"/>
  </r>
  <r>
    <x v="202"/>
    <d v="2017-12-21T00:00:00"/>
    <d v="2017-12-25T00:00:00"/>
    <s v="Standard Class"/>
    <s v="BN-11515"/>
    <s v="Bradley Nguyen"/>
    <s v="Consumer"/>
    <s v="United States"/>
    <s v="Los Angeles"/>
    <s v="California"/>
    <n v="90049"/>
    <x v="1"/>
    <s v="OFF-AR-10003811"/>
    <x v="1"/>
    <s v="Art"/>
    <s v="Newell 327"/>
    <n v="6.63"/>
    <n v="3"/>
    <n v="0"/>
    <n v="1.7901"/>
  </r>
  <r>
    <x v="203"/>
    <d v="2015-03-22T00:00:00"/>
    <d v="2015-03-26T00:00:00"/>
    <s v="Standard Class"/>
    <s v="DB-13210"/>
    <s v="Dean Braden"/>
    <s v="Consumer"/>
    <s v="United States"/>
    <s v="Houston"/>
    <s v="Texas"/>
    <n v="77041"/>
    <x v="2"/>
    <s v="TEC-AC-10000171"/>
    <x v="2"/>
    <s v="Accessories"/>
    <s v="Verbatim 25 GB 6x Blu-ray Single Layer Recordable Disc, 25/Pack"/>
    <n v="18.391999999999999"/>
    <n v="1"/>
    <n v="0.2"/>
    <n v="5.2877000000000001"/>
  </r>
  <r>
    <x v="204"/>
    <d v="2017-01-23T00:00:00"/>
    <d v="2017-01-25T00:00:00"/>
    <s v="First Class"/>
    <s v="MC-17605"/>
    <s v="Matt Connell"/>
    <s v="Corporate"/>
    <s v="United States"/>
    <s v="Detroit"/>
    <s v="Michigan"/>
    <n v="48234"/>
    <x v="2"/>
    <s v="FUR-TA-10001857"/>
    <x v="0"/>
    <s v="Tables"/>
    <s v="Balt Solid Wood Rectangular Table"/>
    <n v="210.98"/>
    <n v="2"/>
    <n v="0"/>
    <n v="21.097999999999999"/>
  </r>
  <r>
    <x v="205"/>
    <d v="2015-12-26T00:00:00"/>
    <d v="2016-01-02T00:00:00"/>
    <s v="Standard Class"/>
    <s v="BD-11605"/>
    <s v="Brian Dahlen"/>
    <s v="Consumer"/>
    <s v="United States"/>
    <s v="Lawrence"/>
    <s v="Massachusetts"/>
    <n v="1841"/>
    <x v="3"/>
    <s v="OFF-FA-10002815"/>
    <x v="1"/>
    <s v="Fasteners"/>
    <s v="Staples"/>
    <n v="22.2"/>
    <n v="5"/>
    <n v="0"/>
    <n v="10.433999999999999"/>
  </r>
  <r>
    <x v="206"/>
    <d v="2017-10-21T00:00:00"/>
    <d v="2017-10-26T00:00:00"/>
    <s v="Standard Class"/>
    <s v="PH-18790"/>
    <s v="Patricia Hirasaki"/>
    <s v="Home Office"/>
    <s v="United States"/>
    <s v="Lakeland"/>
    <s v="Florida"/>
    <n v="33801"/>
    <x v="0"/>
    <s v="FUR-CH-10003379"/>
    <x v="0"/>
    <s v="Chairs"/>
    <s v="Global Commerce Series High-Back Swivel/Tilt Chairs"/>
    <n v="683.952"/>
    <n v="3"/>
    <n v="0.2"/>
    <n v="42.747"/>
  </r>
  <r>
    <x v="207"/>
    <d v="2015-09-03T00:00:00"/>
    <d v="2015-09-07T00:00:00"/>
    <s v="Standard Class"/>
    <s v="MG-18145"/>
    <s v="Mike Gockenbach"/>
    <s v="Consumer"/>
    <s v="United States"/>
    <s v="Philadelphia"/>
    <s v="Pennsylvania"/>
    <n v="19134"/>
    <x v="3"/>
    <s v="OFF-ST-10004963"/>
    <x v="1"/>
    <s v="Storage"/>
    <s v="Eldon Gobal File Keepers"/>
    <n v="36.335999999999999"/>
    <n v="3"/>
    <n v="0.2"/>
    <n v="-7.2671999999999999"/>
  </r>
  <r>
    <x v="208"/>
    <d v="2015-11-07T00:00:00"/>
    <d v="2015-11-09T00:00:00"/>
    <s v="Second Class"/>
    <s v="KB-16240"/>
    <s v="Karen Bern"/>
    <s v="Corporate"/>
    <s v="United States"/>
    <s v="Los Angeles"/>
    <s v="California"/>
    <n v="90036"/>
    <x v="1"/>
    <s v="FUR-CH-10000595"/>
    <x v="0"/>
    <s v="Chairs"/>
    <s v="Safco Contoured Stacking Chairs"/>
    <n v="190.72"/>
    <n v="1"/>
    <n v="0.2"/>
    <n v="11.92"/>
  </r>
  <r>
    <x v="209"/>
    <d v="2017-09-07T00:00:00"/>
    <d v="2017-09-11T00:00:00"/>
    <s v="Standard Class"/>
    <s v="JC-15340"/>
    <s v="Jasper Cacioppo"/>
    <s v="Consumer"/>
    <s v="United States"/>
    <s v="Los Angeles"/>
    <s v="California"/>
    <n v="90032"/>
    <x v="1"/>
    <s v="FUR-FU-10000448"/>
    <x v="0"/>
    <s v="Furnishings"/>
    <s v="Tenex Chairmats For Use With Carpeted Floors"/>
    <n v="47.94"/>
    <n v="3"/>
    <n v="0"/>
    <n v="2.3969999999999998"/>
  </r>
  <r>
    <x v="210"/>
    <d v="2016-05-29T00:00:00"/>
    <d v="2016-06-01T00:00:00"/>
    <s v="Second Class"/>
    <s v="RL-19615"/>
    <s v="Rob Lucas"/>
    <s v="Consumer"/>
    <s v="United States"/>
    <s v="Montgomery"/>
    <s v="Alabama"/>
    <n v="36116"/>
    <x v="0"/>
    <s v="TEC-PH-10000984"/>
    <x v="2"/>
    <s v="Phones"/>
    <s v="Panasonic KX-TG9471B"/>
    <n v="979.95"/>
    <n v="5"/>
    <n v="0"/>
    <n v="274.38600000000002"/>
  </r>
  <r>
    <x v="211"/>
    <d v="2016-07-10T00:00:00"/>
    <d v="2016-07-16T00:00:00"/>
    <s v="Standard Class"/>
    <s v="AA-10375"/>
    <s v="Allen Armold"/>
    <s v="Consumer"/>
    <s v="United States"/>
    <s v="Mesa"/>
    <s v="Arizona"/>
    <n v="85204"/>
    <x v="1"/>
    <s v="OFF-ST-10001325"/>
    <x v="1"/>
    <s v="Storage"/>
    <s v="Sterilite Officeware Hinged File Box"/>
    <n v="16.768000000000001"/>
    <n v="2"/>
    <n v="0.2"/>
    <n v="1.4672000000000001"/>
  </r>
  <r>
    <x v="212"/>
    <d v="2017-09-03T00:00:00"/>
    <d v="2017-09-08T00:00:00"/>
    <s v="Second Class"/>
    <s v="EP-13915"/>
    <s v="Emily Phan"/>
    <s v="Consumer"/>
    <s v="United States"/>
    <s v="Chicago"/>
    <s v="Illinois"/>
    <n v="60653"/>
    <x v="2"/>
    <s v="OFF-BI-10002429"/>
    <x v="1"/>
    <s v="Binders"/>
    <s v="Premier Elliptical Ring Binder, Black"/>
    <n v="42.616"/>
    <n v="7"/>
    <n v="0.8"/>
    <n v="-68.185599999999994"/>
  </r>
  <r>
    <x v="213"/>
    <d v="2015-12-07T00:00:00"/>
    <d v="2015-12-11T00:00:00"/>
    <s v="Standard Class"/>
    <s v="DK-12985"/>
    <s v="Darren Koutras"/>
    <s v="Consumer"/>
    <s v="United States"/>
    <s v="Henderson"/>
    <s v="Kentucky"/>
    <n v="42420"/>
    <x v="0"/>
    <s v="OFF-AP-10001271"/>
    <x v="1"/>
    <s v="Appliances"/>
    <s v="Eureka The Boss Cordless Rechargeable Stick Vac"/>
    <n v="152.94"/>
    <n v="3"/>
    <n v="0"/>
    <n v="41.293799999999997"/>
  </r>
  <r>
    <x v="214"/>
    <d v="2014-02-01T00:00:00"/>
    <d v="2014-02-03T00:00:00"/>
    <s v="First Class"/>
    <s v="BD-11500"/>
    <s v="Bradley Drucker"/>
    <s v="Consumer"/>
    <s v="United States"/>
    <s v="Green Bay"/>
    <s v="Wisconsin"/>
    <n v="54302"/>
    <x v="2"/>
    <s v="TEC-AC-10001432"/>
    <x v="2"/>
    <s v="Accessories"/>
    <s v="Enermax Aurora Lite Keyboard"/>
    <n v="468.9"/>
    <n v="6"/>
    <n v="0"/>
    <n v="206.316"/>
  </r>
  <r>
    <x v="215"/>
    <d v="2015-12-18T00:00:00"/>
    <d v="2015-12-23T00:00:00"/>
    <s v="Standard Class"/>
    <s v="LM-17065"/>
    <s v="Liz MacKendrick"/>
    <s v="Consumer"/>
    <s v="United States"/>
    <s v="Springfield"/>
    <s v="Ohio"/>
    <n v="45503"/>
    <x v="3"/>
    <s v="OFF-ST-10001809"/>
    <x v="1"/>
    <s v="Storage"/>
    <s v="Fellowes Officeware Wire Shelving"/>
    <n v="646.77599999999995"/>
    <n v="9"/>
    <n v="0.2"/>
    <n v="-145.52459999999999"/>
  </r>
  <r>
    <x v="216"/>
    <d v="2017-11-19T00:00:00"/>
    <d v="2017-11-22T00:00:00"/>
    <s v="First Class"/>
    <s v="AS-10135"/>
    <s v="Adrian Shami"/>
    <s v="Home Office"/>
    <s v="United States"/>
    <s v="New York City"/>
    <s v="New York"/>
    <n v="10035"/>
    <x v="3"/>
    <s v="OFF-BI-10000404"/>
    <x v="1"/>
    <s v="Binders"/>
    <s v="Avery Printable Repositionable Plastic Tabs"/>
    <n v="41.28"/>
    <n v="6"/>
    <n v="0.2"/>
    <n v="13.932"/>
  </r>
  <r>
    <x v="217"/>
    <d v="2016-04-15T00:00:00"/>
    <d v="2016-04-17T00:00:00"/>
    <s v="Second Class"/>
    <s v="BD-11320"/>
    <s v="Bill Donatelli"/>
    <s v="Consumer"/>
    <s v="United States"/>
    <s v="San Francisco"/>
    <s v="California"/>
    <n v="94110"/>
    <x v="1"/>
    <s v="FUR-CH-10002024"/>
    <x v="0"/>
    <s v="Chairs"/>
    <s v="HON 5400 Series Task Chairs for Big and Tall"/>
    <n v="1121.568"/>
    <n v="2"/>
    <n v="0.2"/>
    <n v="0"/>
  </r>
  <r>
    <x v="218"/>
    <d v="2017-11-24T00:00:00"/>
    <d v="2017-11-28T00:00:00"/>
    <s v="Standard Class"/>
    <s v="GT-14710"/>
    <s v="Greg Tran"/>
    <s v="Consumer"/>
    <s v="United States"/>
    <s v="Houston"/>
    <s v="Texas"/>
    <n v="77070"/>
    <x v="2"/>
    <s v="OFF-FA-10004248"/>
    <x v="1"/>
    <s v="Fasteners"/>
    <s v="Advantus T-Pin Paper Clips"/>
    <n v="10.824"/>
    <n v="3"/>
    <n v="0.2"/>
    <n v="2.5707"/>
  </r>
  <r>
    <x v="219"/>
    <d v="2014-03-03T00:00:00"/>
    <d v="2014-03-07T00:00:00"/>
    <s v="Second Class"/>
    <s v="AJ-10945"/>
    <s v="Ashley Jarboe"/>
    <s v="Consumer"/>
    <s v="United States"/>
    <s v="Wilmington"/>
    <s v="North Carolina"/>
    <n v="28403"/>
    <x v="0"/>
    <s v="OFF-AR-10003560"/>
    <x v="1"/>
    <s v="Art"/>
    <s v="Zebra Zazzle Fluorescent Highlighters"/>
    <n v="19.456"/>
    <n v="4"/>
    <n v="0.2"/>
    <n v="3.4047999999999998"/>
  </r>
  <r>
    <x v="220"/>
    <d v="2016-06-10T00:00:00"/>
    <d v="2016-06-15T00:00:00"/>
    <s v="Standard Class"/>
    <s v="OT-18730"/>
    <s v="Olvera Toch"/>
    <s v="Consumer"/>
    <s v="United States"/>
    <s v="Los Angeles"/>
    <s v="California"/>
    <n v="90045"/>
    <x v="1"/>
    <s v="OFF-LA-10001297"/>
    <x v="1"/>
    <s v="Labels"/>
    <s v="Avery 473"/>
    <n v="20.7"/>
    <n v="2"/>
    <n v="0"/>
    <n v="9.9359999999999999"/>
  </r>
  <r>
    <x v="221"/>
    <d v="2017-11-20T00:00:00"/>
    <d v="2017-11-22T00:00:00"/>
    <s v="Second Class"/>
    <s v="LP-17080"/>
    <s v="Liz Pelletier"/>
    <s v="Consumer"/>
    <s v="United States"/>
    <s v="San Francisco"/>
    <s v="California"/>
    <n v="94110"/>
    <x v="1"/>
    <s v="FUR-FU-10003347"/>
    <x v="0"/>
    <s v="Furnishings"/>
    <s v="Coloredge Poster Frame"/>
    <n v="42.6"/>
    <n v="3"/>
    <n v="0"/>
    <n v="16.614000000000001"/>
  </r>
  <r>
    <x v="222"/>
    <d v="2014-09-14T00:00:00"/>
    <d v="2014-09-18T00:00:00"/>
    <s v="Second Class"/>
    <s v="CA-12775"/>
    <s v="Cynthia Arntzen"/>
    <s v="Consumer"/>
    <s v="United States"/>
    <s v="Tampa"/>
    <s v="Florida"/>
    <n v="33614"/>
    <x v="0"/>
    <s v="OFF-AP-10003914"/>
    <x v="1"/>
    <s v="Appliances"/>
    <s v="Sanitaire Vibra Groomer IR Commercial Upright Vacuum, Replacement Belts"/>
    <n v="13"/>
    <n v="5"/>
    <n v="0.2"/>
    <n v="1.3"/>
  </r>
  <r>
    <x v="223"/>
    <d v="2015-12-07T00:00:00"/>
    <d v="2015-12-09T00:00:00"/>
    <s v="First Class"/>
    <s v="JF-15490"/>
    <s v="Jeremy Farry"/>
    <s v="Consumer"/>
    <s v="United States"/>
    <s v="Seattle"/>
    <s v="Washington"/>
    <n v="98105"/>
    <x v="1"/>
    <s v="OFF-FA-10003467"/>
    <x v="1"/>
    <s v="Fasteners"/>
    <s v="Alliance Big Bands Rubber Bands, 12/Pack"/>
    <n v="3.96"/>
    <n v="2"/>
    <n v="0"/>
    <n v="0"/>
  </r>
  <r>
    <x v="224"/>
    <d v="2017-12-07T00:00:00"/>
    <d v="2017-12-10T00:00:00"/>
    <s v="First Class"/>
    <s v="FP-14320"/>
    <s v="Frank Preis"/>
    <s v="Consumer"/>
    <s v="United States"/>
    <s v="Los Angeles"/>
    <s v="California"/>
    <n v="90008"/>
    <x v="1"/>
    <s v="TEC-PH-10002496"/>
    <x v="2"/>
    <s v="Phones"/>
    <s v="Cisco SPA301"/>
    <n v="374.37599999999998"/>
    <n v="3"/>
    <n v="0.2"/>
    <n v="46.796999999999997"/>
  </r>
  <r>
    <x v="225"/>
    <d v="2017-10-01T00:00:00"/>
    <d v="2017-10-08T00:00:00"/>
    <s v="Standard Class"/>
    <s v="EB-13840"/>
    <s v="Ellis Ballard"/>
    <s v="Corporate"/>
    <s v="United States"/>
    <s v="Seattle"/>
    <s v="Washington"/>
    <n v="98105"/>
    <x v="1"/>
    <s v="OFF-PA-10004530"/>
    <x v="1"/>
    <s v="Paper"/>
    <s v="Personal Creations Ink Jet Cards and Labels"/>
    <n v="91.84"/>
    <n v="8"/>
    <n v="0"/>
    <n v="45.001600000000003"/>
  </r>
  <r>
    <x v="226"/>
    <d v="2017-12-28T00:00:00"/>
    <d v="2018-01-04T00:00:00"/>
    <s v="Standard Class"/>
    <s v="JF-15415"/>
    <s v="Jennifer Ferguson"/>
    <s v="Consumer"/>
    <s v="United States"/>
    <s v="New York City"/>
    <s v="New York"/>
    <n v="10024"/>
    <x v="3"/>
    <s v="OFF-LA-10001297"/>
    <x v="1"/>
    <s v="Labels"/>
    <s v="Avery 473"/>
    <n v="72.45"/>
    <n v="7"/>
    <n v="0"/>
    <n v="34.776000000000003"/>
  </r>
  <r>
    <x v="227"/>
    <d v="2016-11-03T00:00:00"/>
    <d v="2016-11-07T00:00:00"/>
    <s v="Standard Class"/>
    <s v="SF-20200"/>
    <s v="Sarah Foster"/>
    <s v="Consumer"/>
    <s v="United States"/>
    <s v="Marysville"/>
    <s v="Washington"/>
    <n v="98270"/>
    <x v="1"/>
    <s v="OFF-AR-10003394"/>
    <x v="1"/>
    <s v="Art"/>
    <s v="Newell 332"/>
    <n v="8.82"/>
    <n v="3"/>
    <n v="0"/>
    <n v="2.3814000000000002"/>
  </r>
  <r>
    <x v="228"/>
    <d v="2015-09-18T00:00:00"/>
    <d v="2015-09-22T00:00:00"/>
    <s v="Second Class"/>
    <s v="TG-21640"/>
    <s v="Trudy Glocke"/>
    <s v="Consumer"/>
    <s v="United States"/>
    <s v="Long Beach"/>
    <s v="California"/>
    <n v="90805"/>
    <x v="1"/>
    <s v="OFF-PA-10004530"/>
    <x v="1"/>
    <s v="Paper"/>
    <s v="Personal Creations Ink Jet Cards and Labels"/>
    <n v="160.72"/>
    <n v="14"/>
    <n v="0"/>
    <n v="78.752799999999993"/>
  </r>
  <r>
    <x v="229"/>
    <d v="2017-07-20T00:00:00"/>
    <d v="2017-07-26T00:00:00"/>
    <s v="Standard Class"/>
    <s v="CS-11950"/>
    <s v="Carlos Soltero"/>
    <s v="Consumer"/>
    <s v="United States"/>
    <s v="Chicago"/>
    <s v="Illinois"/>
    <n v="60610"/>
    <x v="2"/>
    <s v="OFF-ST-10002974"/>
    <x v="1"/>
    <s v="Storage"/>
    <s v="Trav-L-File Heavy-Duty Shuttle II, Black"/>
    <n v="69.712000000000003"/>
    <n v="2"/>
    <n v="0.2"/>
    <n v="8.7140000000000004"/>
  </r>
  <r>
    <x v="230"/>
    <d v="2015-09-10T00:00:00"/>
    <d v="2015-09-14T00:00:00"/>
    <s v="Standard Class"/>
    <s v="CC-12145"/>
    <s v="Charles Crestani"/>
    <s v="Consumer"/>
    <s v="United States"/>
    <s v="Los Angeles"/>
    <s v="California"/>
    <n v="90004"/>
    <x v="1"/>
    <s v="OFF-SU-10004498"/>
    <x v="1"/>
    <s v="Supplies"/>
    <s v="Martin-Yale Premier Letter Opener"/>
    <n v="51.52"/>
    <n v="4"/>
    <n v="0"/>
    <n v="1.5456000000000001"/>
  </r>
  <r>
    <x v="231"/>
    <d v="2017-12-01T00:00:00"/>
    <d v="2017-12-05T00:00:00"/>
    <s v="Standard Class"/>
    <s v="DV-13465"/>
    <s v="Dianna Vittorini"/>
    <s v="Consumer"/>
    <s v="United States"/>
    <s v="Denver"/>
    <s v="Colorado"/>
    <n v="80219"/>
    <x v="1"/>
    <s v="TEC-PH-10004977"/>
    <x v="2"/>
    <s v="Phones"/>
    <s v="GE 30524EE4"/>
    <n v="470.37599999999998"/>
    <n v="3"/>
    <n v="0.2"/>
    <n v="52.917299999999997"/>
  </r>
  <r>
    <x v="232"/>
    <d v="2015-07-03T00:00:00"/>
    <d v="2015-07-09T00:00:00"/>
    <s v="Standard Class"/>
    <s v="BD-11725"/>
    <s v="Bruce Degenhardt"/>
    <s v="Consumer"/>
    <s v="United States"/>
    <s v="Richmond"/>
    <s v="Kentucky"/>
    <n v="40475"/>
    <x v="0"/>
    <s v="FUR-CH-10003956"/>
    <x v="0"/>
    <s v="Chairs"/>
    <s v="Novimex High-Tech Fabric Mesh Task Chair"/>
    <n v="70.98"/>
    <n v="1"/>
    <n v="0"/>
    <n v="4.9686000000000003"/>
  </r>
  <r>
    <x v="233"/>
    <d v="2016-03-20T00:00:00"/>
    <d v="2016-03-24T00:00:00"/>
    <s v="Standard Class"/>
    <s v="ZC-21910"/>
    <s v="Zuschuss Carroll"/>
    <s v="Consumer"/>
    <s v="United States"/>
    <s v="Salem"/>
    <s v="Oregon"/>
    <n v="97301"/>
    <x v="1"/>
    <s v="TEC-PH-10003800"/>
    <x v="2"/>
    <s v="Phones"/>
    <s v="i.Sound Portable Power - 8000 mAh"/>
    <n v="84.784000000000006"/>
    <n v="2"/>
    <n v="0.2"/>
    <n v="-20.136199999999999"/>
  </r>
  <r>
    <x v="234"/>
    <d v="2014-01-09T00:00:00"/>
    <d v="2014-01-13T00:00:00"/>
    <s v="Standard Class"/>
    <s v="MS-17830"/>
    <s v="Melanie Seite"/>
    <s v="Consumer"/>
    <s v="United States"/>
    <s v="Laredo"/>
    <s v="Texas"/>
    <n v="78041"/>
    <x v="2"/>
    <s v="OFF-AR-10004078"/>
    <x v="1"/>
    <s v="Art"/>
    <s v="Newell 312"/>
    <n v="9.3439999999999994"/>
    <n v="2"/>
    <n v="0.2"/>
    <n v="1.1679999999999999"/>
  </r>
  <r>
    <x v="235"/>
    <d v="2014-08-08T00:00:00"/>
    <d v="2014-08-15T00:00:00"/>
    <s v="Standard Class"/>
    <s v="LR-16915"/>
    <s v="Lena Radford"/>
    <s v="Consumer"/>
    <s v="United States"/>
    <s v="San Diego"/>
    <s v="California"/>
    <n v="92024"/>
    <x v="1"/>
    <s v="OFF-AP-10004708"/>
    <x v="1"/>
    <s v="Appliances"/>
    <s v="Fellowes Superior 10 Outlet Split Surge Protector"/>
    <n v="76.12"/>
    <n v="2"/>
    <n v="0"/>
    <n v="22.0748"/>
  </r>
  <r>
    <x v="236"/>
    <d v="2016-07-14T00:00:00"/>
    <d v="2016-07-16T00:00:00"/>
    <s v="First Class"/>
    <s v="TP-21130"/>
    <s v="Theone Pippenger"/>
    <s v="Consumer"/>
    <s v="United States"/>
    <s v="Philadelphia"/>
    <s v="Pennsylvania"/>
    <n v="19134"/>
    <x v="3"/>
    <s v="OFF-SU-10004115"/>
    <x v="1"/>
    <s v="Supplies"/>
    <s v="Acme Stainless Steel Office Snips"/>
    <n v="11.632"/>
    <n v="2"/>
    <n v="0.2"/>
    <n v="1.0178"/>
  </r>
  <r>
    <x v="237"/>
    <d v="2016-07-16T00:00:00"/>
    <d v="2016-07-21T00:00:00"/>
    <s v="Standard Class"/>
    <s v="CK-12205"/>
    <s v="Chloris Kastensmidt"/>
    <s v="Consumer"/>
    <s v="United States"/>
    <s v="Philadelphia"/>
    <s v="Pennsylvania"/>
    <n v="19120"/>
    <x v="3"/>
    <s v="TEC-PH-10001425"/>
    <x v="2"/>
    <s v="Phones"/>
    <s v="Mophie Juice Pack Helium for iPhone"/>
    <n v="143.982"/>
    <n v="3"/>
    <n v="0.4"/>
    <n v="-28.796399999999998"/>
  </r>
  <r>
    <x v="238"/>
    <d v="2014-03-15T00:00:00"/>
    <d v="2014-03-19T00:00:00"/>
    <s v="Standard Class"/>
    <s v="AS-10240"/>
    <s v="Alan Shonely"/>
    <s v="Consumer"/>
    <s v="United States"/>
    <s v="Tampa"/>
    <s v="Florida"/>
    <n v="33614"/>
    <x v="0"/>
    <s v="OFF-ST-10001490"/>
    <x v="1"/>
    <s v="Storage"/>
    <s v="Hot File 7-Pocket, Floor Stand"/>
    <n v="142.77600000000001"/>
    <n v="1"/>
    <n v="0.2"/>
    <n v="17.847000000000001"/>
  </r>
  <r>
    <x v="239"/>
    <d v="2014-05-23T00:00:00"/>
    <d v="2014-05-27T00:00:00"/>
    <s v="Standard Class"/>
    <s v="AR-10510"/>
    <s v="Andrew Roberts"/>
    <s v="Consumer"/>
    <s v="United States"/>
    <s v="Philadelphia"/>
    <s v="Pennsylvania"/>
    <n v="19134"/>
    <x v="3"/>
    <s v="OFF-BI-10000848"/>
    <x v="1"/>
    <s v="Binders"/>
    <s v="Angle-D Ring Binders"/>
    <n v="3.282"/>
    <n v="2"/>
    <n v="0.7"/>
    <n v="-2.6255999999999999"/>
  </r>
  <r>
    <x v="240"/>
    <d v="2016-04-28T00:00:00"/>
    <d v="2016-05-01T00:00:00"/>
    <s v="First Class"/>
    <s v="NB-18655"/>
    <s v="Nona Balk"/>
    <s v="Corporate"/>
    <s v="United States"/>
    <s v="Dallas"/>
    <s v="Texas"/>
    <n v="75217"/>
    <x v="2"/>
    <s v="TEC-PH-10003012"/>
    <x v="2"/>
    <s v="Phones"/>
    <s v="Nortel Meridian M3904 Professional Digital phone"/>
    <n v="369.57600000000002"/>
    <n v="3"/>
    <n v="0.2"/>
    <n v="41.577300000000001"/>
  </r>
  <r>
    <x v="241"/>
    <d v="2016-09-11T00:00:00"/>
    <d v="2016-09-13T00:00:00"/>
    <s v="Second Class"/>
    <s v="GD-14590"/>
    <s v="Giulietta Dortch"/>
    <s v="Corporate"/>
    <s v="United States"/>
    <s v="Philadelphia"/>
    <s v="Pennsylvania"/>
    <n v="19143"/>
    <x v="3"/>
    <s v="OFF-PA-10001204"/>
    <x v="1"/>
    <s v="Paper"/>
    <s v="Xerox 1972"/>
    <n v="8.4480000000000004"/>
    <n v="2"/>
    <n v="0.2"/>
    <n v="2.64"/>
  </r>
  <r>
    <x v="242"/>
    <d v="2017-11-14T00:00:00"/>
    <d v="2017-11-17T00:00:00"/>
    <s v="Second Class"/>
    <s v="CK-12595"/>
    <s v="Clytie Kelty"/>
    <s v="Consumer"/>
    <s v="United States"/>
    <s v="Grove City"/>
    <s v="Ohio"/>
    <n v="43123"/>
    <x v="3"/>
    <s v="TEC-PH-10000011"/>
    <x v="2"/>
    <s v="Phones"/>
    <s v="PureGear Roll-On Screen Protector"/>
    <n v="119.94"/>
    <n v="10"/>
    <n v="0.4"/>
    <n v="15.992000000000001"/>
  </r>
  <r>
    <x v="243"/>
    <d v="2017-08-18T00:00:00"/>
    <d v="2017-08-23T00:00:00"/>
    <s v="Second Class"/>
    <s v="NG-18355"/>
    <s v="Nat Gilpin"/>
    <s v="Corporate"/>
    <s v="United States"/>
    <s v="New York City"/>
    <s v="New York"/>
    <n v="10011"/>
    <x v="3"/>
    <s v="FUR-FU-10003849"/>
    <x v="0"/>
    <s v="Furnishings"/>
    <s v="DAX Metal Frame, Desktop, Stepped-Edge"/>
    <n v="40.479999999999997"/>
    <n v="2"/>
    <n v="0"/>
    <n v="15.7872"/>
  </r>
  <r>
    <x v="244"/>
    <d v="2014-12-26T00:00:00"/>
    <d v="2014-12-31T00:00:00"/>
    <s v="Standard Class"/>
    <s v="CA-12265"/>
    <s v="Christina Anderson"/>
    <s v="Consumer"/>
    <s v="United States"/>
    <s v="Chicago"/>
    <s v="Illinois"/>
    <n v="60610"/>
    <x v="2"/>
    <s v="OFF-BI-10002103"/>
    <x v="1"/>
    <s v="Binders"/>
    <s v="Cardinal Slant-D Ring Binder, Heavy Gauge Vinyl"/>
    <n v="8.69"/>
    <n v="5"/>
    <n v="0.8"/>
    <n v="-14.773"/>
  </r>
  <r>
    <x v="245"/>
    <d v="2015-11-29T00:00:00"/>
    <d v="2015-12-03T00:00:00"/>
    <s v="Standard Class"/>
    <s v="SF-20965"/>
    <s v="Sylvia Foulston"/>
    <s v="Corporate"/>
    <s v="United States"/>
    <s v="Dearborn"/>
    <s v="Michigan"/>
    <n v="48126"/>
    <x v="2"/>
    <s v="FUR-CH-10004853"/>
    <x v="0"/>
    <s v="Chairs"/>
    <s v="Global Manager's Adjustable Task Chair, Storm"/>
    <n v="301.95999999999998"/>
    <n v="2"/>
    <n v="0"/>
    <n v="87.568399999999997"/>
  </r>
  <r>
    <x v="246"/>
    <d v="2017-09-15T00:00:00"/>
    <d v="2017-09-19T00:00:00"/>
    <s v="Standard Class"/>
    <s v="MO-17800"/>
    <s v="Meg O'Connel"/>
    <s v="Home Office"/>
    <s v="United States"/>
    <s v="New York City"/>
    <s v="New York"/>
    <n v="10009"/>
    <x v="3"/>
    <s v="FUR-FU-10000221"/>
    <x v="0"/>
    <s v="Furnishings"/>
    <s v="Master Caster Door Stop, Brown"/>
    <n v="35.56"/>
    <n v="7"/>
    <n v="0"/>
    <n v="12.090400000000001"/>
  </r>
  <r>
    <x v="247"/>
    <d v="2017-05-19T00:00:00"/>
    <d v="2017-05-23T00:00:00"/>
    <s v="Standard Class"/>
    <s v="AT-10735"/>
    <s v="Annie Thurman"/>
    <s v="Consumer"/>
    <s v="United States"/>
    <s v="Seattle"/>
    <s v="Washington"/>
    <n v="98115"/>
    <x v="1"/>
    <s v="OFF-AP-10001563"/>
    <x v="1"/>
    <s v="Appliances"/>
    <s v="Belkin Premiere Surge Master II 8-outlet surge protector"/>
    <n v="97.16"/>
    <n v="2"/>
    <n v="0"/>
    <n v="28.176400000000001"/>
  </r>
  <r>
    <x v="248"/>
    <d v="2016-12-11T00:00:00"/>
    <d v="2016-12-13T00:00:00"/>
    <s v="Second Class"/>
    <s v="FM-14380"/>
    <s v="Fred McMath"/>
    <s v="Consumer"/>
    <s v="United States"/>
    <s v="Aurora"/>
    <s v="Colorado"/>
    <n v="80013"/>
    <x v="1"/>
    <s v="OFF-ST-10001963"/>
    <x v="1"/>
    <s v="Storage"/>
    <s v="Tennsco Regal Shelving Units"/>
    <n v="243.38399999999999"/>
    <n v="3"/>
    <n v="0.2"/>
    <n v="-51.719099999999997"/>
  </r>
  <r>
    <x v="249"/>
    <d v="2015-10-04T00:00:00"/>
    <d v="2015-10-09T00:00:00"/>
    <s v="Second Class"/>
    <s v="DJ-13420"/>
    <s v="Denny Joy"/>
    <s v="Corporate"/>
    <s v="United States"/>
    <s v="Warner Robins"/>
    <s v="Georgia"/>
    <n v="31088"/>
    <x v="0"/>
    <s v="FUR-CH-10001482"/>
    <x v="0"/>
    <s v="Chairs"/>
    <s v="Office Star - Mesh Screen back chair with Vinyl seat"/>
    <n v="392.94"/>
    <n v="3"/>
    <n v="0"/>
    <n v="43.223399999999998"/>
  </r>
  <r>
    <x v="250"/>
    <d v="2016-08-15T00:00:00"/>
    <d v="2016-08-21T00:00:00"/>
    <s v="Standard Class"/>
    <s v="ME-17725"/>
    <s v="Max Engle"/>
    <s v="Consumer"/>
    <s v="United States"/>
    <s v="Aurora"/>
    <s v="Colorado"/>
    <n v="80013"/>
    <x v="1"/>
    <s v="OFF-BI-10001989"/>
    <x v="1"/>
    <s v="Binders"/>
    <s v="Premium Transparent Presentation Covers by GBC"/>
    <n v="18.882000000000001"/>
    <n v="3"/>
    <n v="0.7"/>
    <n v="-13.8468"/>
  </r>
  <r>
    <x v="251"/>
    <d v="2016-12-18T00:00:00"/>
    <d v="2016-12-22T00:00:00"/>
    <s v="Standard Class"/>
    <s v="JD-16150"/>
    <s v="Justin Deggeller"/>
    <s v="Corporate"/>
    <s v="United States"/>
    <s v="Minneapolis"/>
    <s v="Minnesota"/>
    <n v="55407"/>
    <x v="2"/>
    <s v="FUR-FU-10000732"/>
    <x v="0"/>
    <s v="Furnishings"/>
    <s v="Eldon 200 Class Desk Accessories"/>
    <n v="18.84"/>
    <n v="3"/>
    <n v="0"/>
    <n v="6.0288000000000004"/>
  </r>
  <r>
    <x v="252"/>
    <d v="2017-07-30T00:00:00"/>
    <d v="2017-08-03T00:00:00"/>
    <s v="Second Class"/>
    <s v="JL-15835"/>
    <s v="John Lee"/>
    <s v="Consumer"/>
    <s v="United States"/>
    <s v="Mission Viejo"/>
    <s v="California"/>
    <n v="92691"/>
    <x v="1"/>
    <s v="OFF-ST-10000585"/>
    <x v="1"/>
    <s v="Storage"/>
    <s v="Economy Rollaway Files"/>
    <n v="330.4"/>
    <n v="2"/>
    <n v="0"/>
    <n v="85.903999999999996"/>
  </r>
  <r>
    <x v="253"/>
    <d v="2017-06-10T00:00:00"/>
    <d v="2017-06-15T00:00:00"/>
    <s v="Standard Class"/>
    <s v="SC-20305"/>
    <s v="Sean Christensen"/>
    <s v="Consumer"/>
    <s v="United States"/>
    <s v="Rochester Hills"/>
    <s v="Michigan"/>
    <n v="48307"/>
    <x v="2"/>
    <s v="TEC-AC-10003832"/>
    <x v="2"/>
    <s v="Accessories"/>
    <s v="Imation 16GB Mini TravelDrive USB 2.0 Flash Drive"/>
    <n v="132.52000000000001"/>
    <n v="4"/>
    <n v="0"/>
    <n v="54.333199999999998"/>
  </r>
  <r>
    <x v="254"/>
    <d v="2017-12-30T00:00:00"/>
    <d v="2018-01-05T00:00:00"/>
    <s v="Standard Class"/>
    <s v="CC-12430"/>
    <s v="Chuck Clark"/>
    <s v="Home Office"/>
    <s v="United States"/>
    <s v="Columbus"/>
    <s v="Indiana"/>
    <n v="47201"/>
    <x v="2"/>
    <s v="OFF-AP-10002457"/>
    <x v="1"/>
    <s v="Appliances"/>
    <s v="Eureka The Boss Plus 12-Amp Hard Box Upright Vacuum, Red"/>
    <n v="209.3"/>
    <n v="2"/>
    <n v="0"/>
    <n v="56.511000000000003"/>
  </r>
  <r>
    <x v="255"/>
    <d v="2016-12-11T00:00:00"/>
    <d v="2016-12-16T00:00:00"/>
    <s v="Second Class"/>
    <s v="AR-10825"/>
    <s v="Anthony Rawles"/>
    <s v="Corporate"/>
    <s v="United States"/>
    <s v="Vancouver"/>
    <s v="Washington"/>
    <n v="98661"/>
    <x v="1"/>
    <s v="FUR-FU-10001935"/>
    <x v="0"/>
    <s v="Furnishings"/>
    <s v="3M Hangers With Command Adhesive"/>
    <n v="14.8"/>
    <n v="4"/>
    <n v="0"/>
    <n v="6.0679999999999996"/>
  </r>
  <r>
    <x v="256"/>
    <d v="2016-10-23T00:00:00"/>
    <d v="2016-10-29T00:00:00"/>
    <s v="Standard Class"/>
    <s v="SR-20740"/>
    <s v="Steven Roelle"/>
    <s v="Home Office"/>
    <s v="United States"/>
    <s v="New York City"/>
    <s v="New York"/>
    <n v="10024"/>
    <x v="3"/>
    <s v="OFF-PA-10000482"/>
    <x v="1"/>
    <s v="Paper"/>
    <s v="Snap-A-Way Black Print Carbonless Ruled Speed Letter, Triplicate"/>
    <n v="379.4"/>
    <n v="10"/>
    <n v="0"/>
    <n v="178.31800000000001"/>
  </r>
  <r>
    <x v="257"/>
    <d v="2016-08-22T00:00:00"/>
    <d v="2016-08-28T00:00:00"/>
    <s v="Standard Class"/>
    <s v="CR-12730"/>
    <s v="Craig Reiter"/>
    <s v="Consumer"/>
    <s v="United States"/>
    <s v="Columbus"/>
    <s v="Ohio"/>
    <n v="43229"/>
    <x v="3"/>
    <s v="OFF-AP-10002439"/>
    <x v="1"/>
    <s v="Appliances"/>
    <s v="Tripp Lite Isotel 8 Ultra 8 Outlet Metal Surge"/>
    <n v="113.55200000000001"/>
    <n v="2"/>
    <n v="0.2"/>
    <n v="8.5164000000000009"/>
  </r>
  <r>
    <x v="258"/>
    <d v="2016-09-19T00:00:00"/>
    <d v="2016-09-19T00:00:00"/>
    <s v="Same Day"/>
    <s v="EH-14125"/>
    <s v="Eugene Hildebrand"/>
    <s v="Home Office"/>
    <s v="United States"/>
    <s v="Aurora"/>
    <s v="Illinois"/>
    <n v="60505"/>
    <x v="2"/>
    <s v="FUR-CH-10001215"/>
    <x v="0"/>
    <s v="Chairs"/>
    <s v="Global Troy Executive Leather Low-Back Tilter"/>
    <n v="701.37199999999996"/>
    <n v="2"/>
    <n v="0.3"/>
    <n v="-50.097999999999999"/>
  </r>
  <r>
    <x v="259"/>
    <d v="2016-03-26T00:00:00"/>
    <d v="2016-03-30T00:00:00"/>
    <s v="Standard Class"/>
    <s v="SP-20545"/>
    <s v="Sibella Parks"/>
    <s v="Corporate"/>
    <s v="United States"/>
    <s v="New York City"/>
    <s v="New York"/>
    <n v="10011"/>
    <x v="3"/>
    <s v="OFF-ST-10001522"/>
    <x v="1"/>
    <s v="Storage"/>
    <s v="Gould Plastics 18-Pocket Panel Bin, 34w x 5-1/4d x 20-1/2h"/>
    <n v="459.95"/>
    <n v="5"/>
    <n v="0"/>
    <n v="18.398"/>
  </r>
  <r>
    <x v="260"/>
    <d v="2017-06-08T00:00:00"/>
    <d v="2017-06-10T00:00:00"/>
    <s v="Second Class"/>
    <s v="TH-21235"/>
    <s v="Tiffany House"/>
    <s v="Corporate"/>
    <s v="United States"/>
    <s v="Dallas"/>
    <s v="Texas"/>
    <n v="75081"/>
    <x v="2"/>
    <s v="OFF-SU-10004231"/>
    <x v="1"/>
    <s v="Supplies"/>
    <s v="Acme Tagit Stainless Steel Antibacterial Scissors"/>
    <n v="23.76"/>
    <n v="3"/>
    <n v="0.2"/>
    <n v="2.0790000000000002"/>
  </r>
  <r>
    <x v="261"/>
    <d v="2014-12-24T00:00:00"/>
    <d v="2014-12-26T00:00:00"/>
    <s v="First Class"/>
    <s v="RP-19390"/>
    <s v="Resi Pölking"/>
    <s v="Consumer"/>
    <s v="United States"/>
    <s v="Cleveland"/>
    <s v="Ohio"/>
    <n v="44105"/>
    <x v="3"/>
    <s v="FUR-FU-10003096"/>
    <x v="0"/>
    <s v="Furnishings"/>
    <s v="Master Giant Foot Doorstop, Safety Yellow"/>
    <n v="30.36"/>
    <n v="5"/>
    <n v="0.2"/>
    <n v="8.7285000000000004"/>
  </r>
  <r>
    <x v="262"/>
    <d v="2017-12-05T00:00:00"/>
    <d v="2017-12-08T00:00:00"/>
    <s v="First Class"/>
    <s v="RB-19570"/>
    <s v="Rob Beeghly"/>
    <s v="Consumer"/>
    <s v="United States"/>
    <s v="Columbus"/>
    <s v="Indiana"/>
    <n v="47201"/>
    <x v="2"/>
    <s v="OFF-AP-10004532"/>
    <x v="1"/>
    <s v="Appliances"/>
    <s v="Kensington 6 Outlet Guardian Standard Surge Protector"/>
    <n v="61.44"/>
    <n v="3"/>
    <n v="0"/>
    <n v="16.588799999999999"/>
  </r>
  <r>
    <x v="263"/>
    <d v="2017-03-18T00:00:00"/>
    <d v="2017-03-23T00:00:00"/>
    <s v="Standard Class"/>
    <s v="CD-11980"/>
    <s v="Carol Darley"/>
    <s v="Consumer"/>
    <s v="United States"/>
    <s v="Tyler"/>
    <s v="Texas"/>
    <n v="75701"/>
    <x v="2"/>
    <s v="OFF-AP-10000804"/>
    <x v="1"/>
    <s v="Appliances"/>
    <s v="Hoover Portapower Portable Vacuum"/>
    <n v="2.6880000000000002"/>
    <n v="3"/>
    <n v="0.8"/>
    <n v="-7.3920000000000003"/>
  </r>
  <r>
    <x v="264"/>
    <d v="2016-11-19T00:00:00"/>
    <d v="2016-11-24T00:00:00"/>
    <s v="Standard Class"/>
    <s v="DJ-13630"/>
    <s v="Doug Jacobs"/>
    <s v="Consumer"/>
    <s v="United States"/>
    <s v="New York City"/>
    <s v="New York"/>
    <n v="10024"/>
    <x v="3"/>
    <s v="OFF-BI-10003305"/>
    <x v="1"/>
    <s v="Binders"/>
    <s v="Avery Hanging File Binders"/>
    <n v="14.352"/>
    <n v="3"/>
    <n v="0.2"/>
    <n v="4.6643999999999997"/>
  </r>
  <r>
    <x v="265"/>
    <d v="2017-11-04T00:00:00"/>
    <d v="2017-11-04T00:00:00"/>
    <s v="Same Day"/>
    <s v="GT-14635"/>
    <s v="Grant Thornton"/>
    <s v="Corporate"/>
    <s v="United States"/>
    <s v="Burlington"/>
    <s v="North Carolina"/>
    <n v="27217"/>
    <x v="0"/>
    <s v="TEC-MA-10004125"/>
    <x v="2"/>
    <s v="Machines"/>
    <s v="Cubify CubeX 3D Printer Triple Head Print"/>
    <n v="7999.98"/>
    <n v="4"/>
    <n v="0.5"/>
    <n v="-3839.9904000000001"/>
  </r>
  <r>
    <x v="266"/>
    <d v="2014-07-05T00:00:00"/>
    <d v="2014-07-08T00:00:00"/>
    <s v="First Class"/>
    <s v="MC-17845"/>
    <s v="Michael Chen"/>
    <s v="Consumer"/>
    <s v="United States"/>
    <s v="Jackson"/>
    <s v="Mississippi"/>
    <n v="39212"/>
    <x v="0"/>
    <s v="TEC-AC-10003911"/>
    <x v="2"/>
    <s v="Accessories"/>
    <s v="NETGEAR AC1750 Dual Band Gigabit Smart WiFi Router"/>
    <n v="479.97"/>
    <n v="3"/>
    <n v="0"/>
    <n v="163.18979999999999"/>
  </r>
  <r>
    <x v="267"/>
    <d v="2017-12-25T00:00:00"/>
    <d v="2017-12-29T00:00:00"/>
    <s v="Standard Class"/>
    <s v="RA-19285"/>
    <s v="Ralph Arnett"/>
    <s v="Consumer"/>
    <s v="United States"/>
    <s v="New York City"/>
    <s v="New York"/>
    <n v="10035"/>
    <x v="3"/>
    <s v="FUR-BO-10004015"/>
    <x v="0"/>
    <s v="Bookcases"/>
    <s v="Bush Andora Bookcase, Maple/Graphite Gray Finish"/>
    <n v="191.98400000000001"/>
    <n v="2"/>
    <n v="0.2"/>
    <n v="4.7995999999999999"/>
  </r>
  <r>
    <x v="268"/>
    <d v="2014-06-21T00:00:00"/>
    <d v="2014-06-23T00:00:00"/>
    <s v="Second Class"/>
    <s v="NP-18325"/>
    <s v="Naresj Patel"/>
    <s v="Consumer"/>
    <s v="United States"/>
    <s v="Waynesboro"/>
    <s v="Virginia"/>
    <n v="22980"/>
    <x v="0"/>
    <s v="FUR-FU-10004071"/>
    <x v="0"/>
    <s v="Furnishings"/>
    <s v="Luxo Professional Magnifying Clamp-On Fluorescent Lamps"/>
    <n v="104.01"/>
    <n v="1"/>
    <n v="0"/>
    <n v="14.561400000000001"/>
  </r>
  <r>
    <x v="269"/>
    <d v="2015-03-28T00:00:00"/>
    <d v="2015-04-02T00:00:00"/>
    <s v="Standard Class"/>
    <s v="AB-10165"/>
    <s v="Alan Barnes"/>
    <s v="Consumer"/>
    <s v="United States"/>
    <s v="Los Angeles"/>
    <s v="California"/>
    <n v="90036"/>
    <x v="1"/>
    <s v="TEC-AC-10002253"/>
    <x v="2"/>
    <s v="Accessories"/>
    <s v="Imation Bio 8GB USB Flash Drive Imation Corp"/>
    <n v="166.24"/>
    <n v="1"/>
    <n v="0"/>
    <n v="24.936"/>
  </r>
  <r>
    <x v="270"/>
    <d v="2015-05-14T00:00:00"/>
    <d v="2015-05-17T00:00:00"/>
    <s v="First Class"/>
    <s v="JO-15550"/>
    <s v="Jesus Ocampo"/>
    <s v="Home Office"/>
    <s v="United States"/>
    <s v="Chester"/>
    <s v="Pennsylvania"/>
    <n v="19013"/>
    <x v="3"/>
    <s v="OFF-AR-10003373"/>
    <x v="1"/>
    <s v="Art"/>
    <s v="Boston School Pro Electric Pencil Sharpener, 1670"/>
    <n v="198.27199999999999"/>
    <n v="8"/>
    <n v="0.2"/>
    <n v="17.348800000000001"/>
  </r>
  <r>
    <x v="271"/>
    <d v="2015-04-09T00:00:00"/>
    <d v="2015-04-14T00:00:00"/>
    <s v="Standard Class"/>
    <s v="JK-15370"/>
    <s v="Jay Kimmel"/>
    <s v="Consumer"/>
    <s v="United States"/>
    <s v="Long Beach"/>
    <s v="California"/>
    <n v="90805"/>
    <x v="1"/>
    <s v="FUR-TA-10002774"/>
    <x v="0"/>
    <s v="Tables"/>
    <s v="Laminate Occasional Tables"/>
    <n v="369.91199999999998"/>
    <n v="3"/>
    <n v="0.2"/>
    <n v="-13.871700000000001"/>
  </r>
  <r>
    <x v="272"/>
    <d v="2014-09-12T00:00:00"/>
    <d v="2014-09-17T00:00:00"/>
    <s v="Standard Class"/>
    <s v="BN-11470"/>
    <s v="Brad Norvell"/>
    <s v="Corporate"/>
    <s v="United States"/>
    <s v="Cary"/>
    <s v="North Carolina"/>
    <n v="27511"/>
    <x v="0"/>
    <s v="OFF-PA-10001800"/>
    <x v="1"/>
    <s v="Paper"/>
    <s v="Xerox 220"/>
    <n v="10.368"/>
    <n v="2"/>
    <n v="0.2"/>
    <n v="3.6288"/>
  </r>
  <r>
    <x v="273"/>
    <d v="2014-12-02T00:00:00"/>
    <d v="2014-12-04T00:00:00"/>
    <s v="First Class"/>
    <s v="DP-13165"/>
    <s v="David Philippe"/>
    <s v="Consumer"/>
    <s v="United States"/>
    <s v="New York City"/>
    <s v="New York"/>
    <n v="10035"/>
    <x v="3"/>
    <s v="TEC-AC-10003628"/>
    <x v="2"/>
    <s v="Accessories"/>
    <s v="Logitech 910-002974 M325 Wireless Mouse for Web Scrolling"/>
    <n v="119.96"/>
    <n v="4"/>
    <n v="0"/>
    <n v="52.782400000000003"/>
  </r>
  <r>
    <x v="274"/>
    <d v="2014-04-05T00:00:00"/>
    <d v="2014-04-07T00:00:00"/>
    <s v="First Class"/>
    <s v="TH-21550"/>
    <s v="Tracy Hopkins"/>
    <s v="Home Office"/>
    <s v="United States"/>
    <s v="New York City"/>
    <s v="New York"/>
    <n v="10035"/>
    <x v="3"/>
    <s v="OFF-PA-10004071"/>
    <x v="1"/>
    <s v="Paper"/>
    <s v="Eaton Premium Continuous-Feed Paper, 25% Cotton, Letter Size, White, 1000 Shts/Box"/>
    <n v="55.48"/>
    <n v="1"/>
    <n v="0"/>
    <n v="26.630400000000002"/>
  </r>
  <r>
    <x v="275"/>
    <d v="2017-09-03T00:00:00"/>
    <d v="2017-09-07T00:00:00"/>
    <s v="Standard Class"/>
    <s v="AP-10915"/>
    <s v="Arthur Prichep"/>
    <s v="Consumer"/>
    <s v="United States"/>
    <s v="Palm Coast"/>
    <s v="Florida"/>
    <n v="32137"/>
    <x v="0"/>
    <s v="OFF-EN-10001219"/>
    <x v="1"/>
    <s v="Envelopes"/>
    <s v="#10- 4 1/8&quot; x 9 1/2&quot; Security-Tint Envelopes"/>
    <n v="24.448"/>
    <n v="4"/>
    <n v="0.2"/>
    <n v="8.8623999999999992"/>
  </r>
  <r>
    <x v="276"/>
    <d v="2017-05-19T00:00:00"/>
    <d v="2017-05-24T00:00:00"/>
    <s v="Standard Class"/>
    <s v="RS-19765"/>
    <s v="Roland Schwarz"/>
    <s v="Corporate"/>
    <s v="United States"/>
    <s v="Mount Vernon"/>
    <s v="New York"/>
    <n v="10550"/>
    <x v="3"/>
    <s v="OFF-AP-10001154"/>
    <x v="1"/>
    <s v="Appliances"/>
    <s v="Bionaire Personal Warm Mist Humidifier/Vaporizer"/>
    <n v="281.33999999999997"/>
    <n v="6"/>
    <n v="0"/>
    <n v="109.7226"/>
  </r>
  <r>
    <x v="277"/>
    <d v="2014-01-11T00:00:00"/>
    <d v="2014-01-14T00:00:00"/>
    <s v="First Class"/>
    <s v="SV-20365"/>
    <s v="Seth Vernon"/>
    <s v="Consumer"/>
    <s v="United States"/>
    <s v="Dover"/>
    <s v="Delaware"/>
    <n v="19901"/>
    <x v="3"/>
    <s v="FUR-FU-10000010"/>
    <x v="0"/>
    <s v="Furnishings"/>
    <s v="DAX Value U-Channel Document Frames, Easel Back"/>
    <n v="9.94"/>
    <n v="2"/>
    <n v="0"/>
    <n v="3.0813999999999999"/>
  </r>
  <r>
    <x v="278"/>
    <d v="2014-06-02T00:00:00"/>
    <d v="2014-06-07T00:00:00"/>
    <s v="Standard Class"/>
    <s v="CK-12325"/>
    <s v="Christine Kargatis"/>
    <s v="Home Office"/>
    <s v="United States"/>
    <s v="Orem"/>
    <s v="Utah"/>
    <n v="84057"/>
    <x v="1"/>
    <s v="OFF-BI-10001658"/>
    <x v="1"/>
    <s v="Binders"/>
    <s v="GBC Standard Therm-A-Bind Covers"/>
    <n v="59.808"/>
    <n v="3"/>
    <n v="0.2"/>
    <n v="19.4376"/>
  </r>
  <r>
    <x v="279"/>
    <d v="2016-02-13T00:00:00"/>
    <d v="2016-02-18T00:00:00"/>
    <s v="Standard Class"/>
    <s v="RD-19810"/>
    <s v="Ross DeVincentis"/>
    <s v="Home Office"/>
    <s v="United States"/>
    <s v="Los Angeles"/>
    <s v="California"/>
    <n v="90045"/>
    <x v="1"/>
    <s v="OFF-PA-10004092"/>
    <x v="1"/>
    <s v="Paper"/>
    <s v="Tops Green Bar Computer Printout Paper"/>
    <n v="146.82"/>
    <n v="3"/>
    <n v="0"/>
    <n v="73.41"/>
  </r>
  <r>
    <x v="280"/>
    <d v="2014-10-07T00:00:00"/>
    <d v="2014-10-13T00:00:00"/>
    <s v="Standard Class"/>
    <s v="MR-17545"/>
    <s v="Mathew Reese"/>
    <s v="Home Office"/>
    <s v="United States"/>
    <s v="Philadelphia"/>
    <s v="Pennsylvania"/>
    <n v="19140"/>
    <x v="3"/>
    <s v="FUR-FU-10000222"/>
    <x v="0"/>
    <s v="Furnishings"/>
    <s v="Seth Thomas 16&quot; Steel Case Clock"/>
    <n v="129.91999999999999"/>
    <n v="5"/>
    <n v="0.2"/>
    <n v="21.111999999999998"/>
  </r>
  <r>
    <x v="281"/>
    <d v="2016-07-07T00:00:00"/>
    <d v="2016-07-12T00:00:00"/>
    <s v="Standard Class"/>
    <s v="SC-20695"/>
    <s v="Steve Chapman"/>
    <s v="Corporate"/>
    <s v="United States"/>
    <s v="Hialeah"/>
    <s v="Florida"/>
    <n v="33012"/>
    <x v="0"/>
    <s v="OFF-SU-10004664"/>
    <x v="1"/>
    <s v="Supplies"/>
    <s v="Acme Softgrip Scissors"/>
    <n v="45.584000000000003"/>
    <n v="7"/>
    <n v="0.2"/>
    <n v="5.1281999999999996"/>
  </r>
  <r>
    <x v="282"/>
    <d v="2017-09-16T00:00:00"/>
    <d v="2017-09-20T00:00:00"/>
    <s v="Standard Class"/>
    <s v="JF-15355"/>
    <s v="Jay Fein"/>
    <s v="Consumer"/>
    <s v="United States"/>
    <s v="Austin"/>
    <s v="Texas"/>
    <n v="78745"/>
    <x v="2"/>
    <s v="OFF-EN-10001141"/>
    <x v="1"/>
    <s v="Envelopes"/>
    <s v="Manila Recycled Extra-Heavyweight Clasp Envelopes, 6&quot; x 9&quot;"/>
    <n v="17.568000000000001"/>
    <n v="2"/>
    <n v="0.2"/>
    <n v="6.3684000000000003"/>
  </r>
  <r>
    <x v="283"/>
    <d v="2016-12-03T00:00:00"/>
    <d v="2016-12-06T00:00:00"/>
    <s v="First Class"/>
    <s v="EG-13900"/>
    <s v="Emily Grady"/>
    <s v="Consumer"/>
    <s v="United States"/>
    <s v="Oceanside"/>
    <s v="New York"/>
    <n v="11572"/>
    <x v="3"/>
    <s v="OFF-PA-10001954"/>
    <x v="1"/>
    <s v="Paper"/>
    <s v="Xerox 1964"/>
    <n v="182.72"/>
    <n v="8"/>
    <n v="0"/>
    <n v="84.051199999999994"/>
  </r>
  <r>
    <x v="284"/>
    <d v="2017-01-21T00:00:00"/>
    <d v="2017-01-25T00:00:00"/>
    <s v="Standard Class"/>
    <s v="DS-13030"/>
    <s v="Darrin Sayre"/>
    <s v="Home Office"/>
    <s v="United States"/>
    <s v="Seattle"/>
    <s v="Washington"/>
    <n v="98115"/>
    <x v="1"/>
    <s v="OFF-ST-10000736"/>
    <x v="1"/>
    <s v="Storage"/>
    <s v="Carina Double Wide Media Storage Towers in Natural &amp; Black"/>
    <n v="242.94"/>
    <n v="3"/>
    <n v="0"/>
    <n v="9.7175999999999991"/>
  </r>
  <r>
    <x v="285"/>
    <d v="2014-01-04T00:00:00"/>
    <d v="2014-01-08T00:00:00"/>
    <s v="Standard Class"/>
    <s v="PO-19195"/>
    <s v="Phillina Ober"/>
    <s v="Home Office"/>
    <s v="United States"/>
    <s v="Naperville"/>
    <s v="Illinois"/>
    <n v="60540"/>
    <x v="2"/>
    <s v="OFF-LA-10003223"/>
    <x v="1"/>
    <s v="Labels"/>
    <s v="Avery 508"/>
    <n v="11.784000000000001"/>
    <n v="3"/>
    <n v="0.2"/>
    <n v="4.2717000000000001"/>
  </r>
  <r>
    <x v="286"/>
    <d v="2016-08-27T00:00:00"/>
    <d v="2016-09-01T00:00:00"/>
    <s v="Standard Class"/>
    <s v="SS-20875"/>
    <s v="Sung Shariari"/>
    <s v="Consumer"/>
    <s v="United States"/>
    <s v="Dallas"/>
    <s v="Texas"/>
    <n v="75220"/>
    <x v="2"/>
    <s v="OFF-SU-10004498"/>
    <x v="1"/>
    <s v="Supplies"/>
    <s v="Martin-Yale Premier Letter Opener"/>
    <n v="51.52"/>
    <n v="5"/>
    <n v="0.2"/>
    <n v="-10.948"/>
  </r>
  <r>
    <x v="287"/>
    <d v="2016-03-20T00:00:00"/>
    <d v="2016-03-22T00:00:00"/>
    <s v="Second Class"/>
    <s v="PB-19105"/>
    <s v="Peter Bühler"/>
    <s v="Consumer"/>
    <s v="United States"/>
    <s v="Evanston"/>
    <s v="Illinois"/>
    <n v="60201"/>
    <x v="2"/>
    <s v="TEC-PH-10000004"/>
    <x v="2"/>
    <s v="Phones"/>
    <s v="Belkin iPhone and iPad Lightning Cable"/>
    <n v="11.992000000000001"/>
    <n v="1"/>
    <n v="0.2"/>
    <n v="0.89939999999999998"/>
  </r>
  <r>
    <x v="288"/>
    <d v="2017-10-02T00:00:00"/>
    <d v="2017-10-06T00:00:00"/>
    <s v="Standard Class"/>
    <s v="RF-19735"/>
    <s v="Roland Fjeld"/>
    <s v="Consumer"/>
    <s v="United States"/>
    <s v="Trenton"/>
    <s v="Michigan"/>
    <n v="48183"/>
    <x v="2"/>
    <s v="OFF-BI-10003638"/>
    <x v="1"/>
    <s v="Binders"/>
    <s v="GBC Durable Plastic Covers"/>
    <n v="58.05"/>
    <n v="3"/>
    <n v="0"/>
    <n v="26.702999999999999"/>
  </r>
  <r>
    <x v="289"/>
    <d v="2016-04-07T00:00:00"/>
    <d v="2016-04-09T00:00:00"/>
    <s v="First Class"/>
    <s v="YC-21895"/>
    <s v="Yoseph Carroll"/>
    <s v="Corporate"/>
    <s v="United States"/>
    <s v="San Francisco"/>
    <s v="California"/>
    <n v="94110"/>
    <x v="1"/>
    <s v="TEC-CO-10002095"/>
    <x v="2"/>
    <s v="Copiers"/>
    <s v="Hewlett Packard 610 Color Digital Copier / Printer"/>
    <n v="1199.9760000000001"/>
    <n v="3"/>
    <n v="0.2"/>
    <n v="374.99250000000001"/>
  </r>
  <r>
    <x v="290"/>
    <d v="2014-12-29T00:00:00"/>
    <d v="2015-01-02T00:00:00"/>
    <s v="Standard Class"/>
    <s v="DC-13285"/>
    <s v="Debra Catini"/>
    <s v="Consumer"/>
    <s v="United States"/>
    <s v="Cottage Grove"/>
    <s v="Minnesota"/>
    <n v="55016"/>
    <x v="2"/>
    <s v="OFF-ST-10002444"/>
    <x v="1"/>
    <s v="Storage"/>
    <s v="Recycled Eldon Regeneration Jumbo File"/>
    <n v="24.56"/>
    <n v="2"/>
    <n v="0"/>
    <n v="6.8768000000000002"/>
  </r>
  <r>
    <x v="291"/>
    <d v="2017-07-23T00:00:00"/>
    <d v="2017-07-28T00:00:00"/>
    <s v="Standard Class"/>
    <s v="CP-12340"/>
    <s v="Christine Phan"/>
    <s v="Corporate"/>
    <s v="United States"/>
    <s v="New York City"/>
    <s v="New York"/>
    <n v="10009"/>
    <x v="3"/>
    <s v="OFF-BI-10000848"/>
    <x v="1"/>
    <s v="Binders"/>
    <s v="Angle-D Ring Binders"/>
    <n v="13.128"/>
    <n v="3"/>
    <n v="0.2"/>
    <n v="4.2666000000000004"/>
  </r>
  <r>
    <x v="292"/>
    <d v="2017-09-18T00:00:00"/>
    <d v="2017-09-22T00:00:00"/>
    <s v="Standard Class"/>
    <s v="BF-11020"/>
    <s v="Barry Französisch"/>
    <s v="Corporate"/>
    <s v="United States"/>
    <s v="Green Bay"/>
    <s v="Wisconsin"/>
    <n v="54302"/>
    <x v="2"/>
    <s v="OFF-PA-10002377"/>
    <x v="1"/>
    <s v="Paper"/>
    <s v="Adams Telephone Message Book W/Dividers/Space For Phone Numbers, 5 1/4&quot;X8 1/2&quot;, 200/Messages"/>
    <n v="22.72"/>
    <n v="4"/>
    <n v="0"/>
    <n v="10.224"/>
  </r>
  <r>
    <x v="293"/>
    <d v="2015-02-08T00:00:00"/>
    <d v="2015-02-13T00:00:00"/>
    <s v="Standard Class"/>
    <s v="LH-17020"/>
    <s v="Lisa Hazard"/>
    <s v="Consumer"/>
    <s v="United States"/>
    <s v="Columbus"/>
    <s v="Ohio"/>
    <n v="43229"/>
    <x v="3"/>
    <s v="TEC-PH-10003931"/>
    <x v="2"/>
    <s v="Phones"/>
    <s v="JBL Micro Wireless Portable Bluetooth Speaker"/>
    <n v="107.982"/>
    <n v="3"/>
    <n v="0.4"/>
    <n v="-26.9955"/>
  </r>
  <r>
    <x v="294"/>
    <d v="2014-01-13T00:00:00"/>
    <d v="2014-01-15T00:00:00"/>
    <s v="Second Class"/>
    <s v="CS-12250"/>
    <s v="Chris Selesnick"/>
    <s v="Corporate"/>
    <s v="United States"/>
    <s v="Bossier City"/>
    <s v="Louisiana"/>
    <n v="71111"/>
    <x v="0"/>
    <s v="OFF-EN-10001990"/>
    <x v="1"/>
    <s v="Envelopes"/>
    <s v="Staple envelope"/>
    <n v="11.36"/>
    <n v="2"/>
    <n v="0"/>
    <n v="5.3391999999999999"/>
  </r>
  <r>
    <x v="295"/>
    <d v="2014-05-14T00:00:00"/>
    <d v="2014-05-20T00:00:00"/>
    <s v="Standard Class"/>
    <s v="AJ-10795"/>
    <s v="Anthony Johnson"/>
    <s v="Corporate"/>
    <s v="United States"/>
    <s v="Saint Petersburg"/>
    <s v="Florida"/>
    <n v="33710"/>
    <x v="0"/>
    <s v="FUR-FU-10004306"/>
    <x v="0"/>
    <s v="Furnishings"/>
    <s v="Electrix Halogen Magnifier Lamp"/>
    <n v="310.88"/>
    <n v="2"/>
    <n v="0.2"/>
    <n v="23.315999999999999"/>
  </r>
  <r>
    <x v="296"/>
    <d v="2017-01-30T00:00:00"/>
    <d v="2017-02-05T00:00:00"/>
    <s v="Standard Class"/>
    <s v="BV-11245"/>
    <s v="Benjamin Venier"/>
    <s v="Corporate"/>
    <s v="United States"/>
    <s v="Des Moines"/>
    <s v="Iowa"/>
    <n v="50315"/>
    <x v="2"/>
    <s v="OFF-BI-10001036"/>
    <x v="1"/>
    <s v="Binders"/>
    <s v="Cardinal EasyOpen D-Ring Binders"/>
    <n v="18.28"/>
    <n v="2"/>
    <n v="0"/>
    <n v="9.14"/>
  </r>
  <r>
    <x v="297"/>
    <d v="2014-06-29T00:00:00"/>
    <d v="2014-07-06T00:00:00"/>
    <s v="Standard Class"/>
    <s v="DL-12865"/>
    <s v="Dan Lawera"/>
    <s v="Consumer"/>
    <s v="United States"/>
    <s v="Cincinnati"/>
    <s v="Ohio"/>
    <n v="45231"/>
    <x v="3"/>
    <s v="OFF-AR-10003405"/>
    <x v="1"/>
    <s v="Art"/>
    <s v="Dixon My First Ticonderoga Pencil, #2"/>
    <n v="32.76"/>
    <n v="7"/>
    <n v="0.2"/>
    <n v="3.6855000000000002"/>
  </r>
  <r>
    <x v="298"/>
    <d v="2015-10-03T00:00:00"/>
    <d v="2015-10-06T00:00:00"/>
    <s v="Second Class"/>
    <s v="BM-11785"/>
    <s v="Bryan Mills"/>
    <s v="Consumer"/>
    <s v="United States"/>
    <s v="Columbus"/>
    <s v="Ohio"/>
    <n v="43229"/>
    <x v="3"/>
    <s v="OFF-BI-10001098"/>
    <x v="1"/>
    <s v="Binders"/>
    <s v="Acco D-Ring Binder w/DublLock"/>
    <n v="32.07"/>
    <n v="5"/>
    <n v="0.7"/>
    <n v="-22.449000000000002"/>
  </r>
  <r>
    <x v="299"/>
    <d v="2015-12-12T00:00:00"/>
    <d v="2015-12-16T00:00:00"/>
    <s v="Standard Class"/>
    <s v="LT-17110"/>
    <s v="Liz Thompson"/>
    <s v="Consumer"/>
    <s v="United States"/>
    <s v="Lancaster"/>
    <s v="California"/>
    <n v="93534"/>
    <x v="1"/>
    <s v="FUR-CH-10004675"/>
    <x v="0"/>
    <s v="Chairs"/>
    <s v="Lifetime Advantage Folding Chairs, 4/Carton"/>
    <n v="348.928"/>
    <n v="2"/>
    <n v="0.2"/>
    <n v="34.892800000000001"/>
  </r>
  <r>
    <x v="300"/>
    <d v="2016-05-20T00:00:00"/>
    <d v="2016-05-20T00:00:00"/>
    <s v="Same Day"/>
    <s v="JK-15730"/>
    <s v="Joe Kamberova"/>
    <s v="Consumer"/>
    <s v="United States"/>
    <s v="Asheville"/>
    <s v="North Carolina"/>
    <n v="28806"/>
    <x v="0"/>
    <s v="TEC-PH-10001530"/>
    <x v="2"/>
    <s v="Phones"/>
    <s v="Cisco Unified IP Phone 7945G VoIP phone"/>
    <n v="1363.96"/>
    <n v="5"/>
    <n v="0.2"/>
    <n v="85.247500000000002"/>
  </r>
  <r>
    <x v="301"/>
    <d v="2014-09-20T00:00:00"/>
    <d v="2014-09-26T00:00:00"/>
    <s v="Standard Class"/>
    <s v="ES-14020"/>
    <s v="Erica Smith"/>
    <s v="Consumer"/>
    <s v="United States"/>
    <s v="San Francisco"/>
    <s v="California"/>
    <n v="94110"/>
    <x v="1"/>
    <s v="OFF-LA-10001569"/>
    <x v="1"/>
    <s v="Labels"/>
    <s v="Avery 499"/>
    <n v="9.9600000000000009"/>
    <n v="2"/>
    <n v="0"/>
    <n v="4.5815999999999999"/>
  </r>
  <r>
    <x v="302"/>
    <d v="2017-09-21T00:00:00"/>
    <d v="2017-09-26T00:00:00"/>
    <s v="Standard Class"/>
    <s v="RH-19495"/>
    <s v="Rick Hansen"/>
    <s v="Consumer"/>
    <s v="United States"/>
    <s v="Rochester"/>
    <s v="Minnesota"/>
    <n v="55901"/>
    <x v="2"/>
    <s v="OFF-BI-10000546"/>
    <x v="1"/>
    <s v="Binders"/>
    <s v="Avery Durable Binders"/>
    <n v="20.16"/>
    <n v="7"/>
    <n v="0"/>
    <n v="9.8783999999999992"/>
  </r>
  <r>
    <x v="303"/>
    <d v="2015-11-27T00:00:00"/>
    <d v="2015-12-03T00:00:00"/>
    <s v="Standard Class"/>
    <s v="CD-11920"/>
    <s v="Carlos Daly"/>
    <s v="Consumer"/>
    <s v="United States"/>
    <s v="Lake Elsinore"/>
    <s v="California"/>
    <n v="92530"/>
    <x v="1"/>
    <s v="FUR-CH-10002647"/>
    <x v="0"/>
    <s v="Chairs"/>
    <s v="Situations Contoured Folding Chairs, 4/Set"/>
    <n v="283.92"/>
    <n v="5"/>
    <n v="0.2"/>
    <n v="17.745000000000001"/>
  </r>
  <r>
    <x v="304"/>
    <d v="2017-02-20T00:00:00"/>
    <d v="2017-02-23T00:00:00"/>
    <s v="First Class"/>
    <s v="HW-14935"/>
    <s v="Helen Wasserman"/>
    <s v="Corporate"/>
    <s v="United States"/>
    <s v="San Diego"/>
    <s v="California"/>
    <n v="92105"/>
    <x v="1"/>
    <s v="FUR-FU-10004090"/>
    <x v="0"/>
    <s v="Furnishings"/>
    <s v="Executive Impressions 14&quot; Contract Wall Clock"/>
    <n v="22.23"/>
    <n v="1"/>
    <n v="0"/>
    <n v="7.3358999999999996"/>
  </r>
  <r>
    <x v="305"/>
    <d v="2016-03-12T00:00:00"/>
    <d v="2016-03-17T00:00:00"/>
    <s v="Standard Class"/>
    <s v="MC-18130"/>
    <s v="Mike Caudle"/>
    <s v="Corporate"/>
    <s v="United States"/>
    <s v="Monroe"/>
    <s v="Louisiana"/>
    <n v="71203"/>
    <x v="0"/>
    <s v="OFF-PA-10003953"/>
    <x v="1"/>
    <s v="Paper"/>
    <s v="Xerox 218"/>
    <n v="12.96"/>
    <n v="2"/>
    <n v="0"/>
    <n v="6.2207999999999997"/>
  </r>
  <r>
    <x v="306"/>
    <d v="2017-04-22T00:00:00"/>
    <d v="2017-04-24T00:00:00"/>
    <s v="First Class"/>
    <s v="GM-14440"/>
    <s v="Gary McGarr"/>
    <s v="Consumer"/>
    <s v="United States"/>
    <s v="San Francisco"/>
    <s v="California"/>
    <n v="94122"/>
    <x v="1"/>
    <s v="FUR-FU-10000794"/>
    <x v="0"/>
    <s v="Furnishings"/>
    <s v="Eldon Stackable Tray, Side-Load, Legal, Smoke"/>
    <n v="18.28"/>
    <n v="2"/>
    <n v="0"/>
    <n v="6.2152000000000003"/>
  </r>
  <r>
    <x v="307"/>
    <d v="2017-05-14T00:00:00"/>
    <d v="2017-05-14T00:00:00"/>
    <s v="Same Day"/>
    <s v="PJ-19015"/>
    <s v="Pauline Johnson"/>
    <s v="Consumer"/>
    <s v="United States"/>
    <s v="Santa Ana"/>
    <s v="California"/>
    <n v="92704"/>
    <x v="1"/>
    <s v="FUR-FU-10000794"/>
    <x v="0"/>
    <s v="Furnishings"/>
    <s v="Eldon Stackable Tray, Side-Load, Legal, Smoke"/>
    <n v="18.28"/>
    <n v="2"/>
    <n v="0"/>
    <n v="6.2152000000000003"/>
  </r>
  <r>
    <x v="308"/>
    <d v="2015-03-20T00:00:00"/>
    <d v="2015-03-23T00:00:00"/>
    <s v="First Class"/>
    <s v="BW-11110"/>
    <s v="Bart Watters"/>
    <s v="Corporate"/>
    <s v="United States"/>
    <s v="Milwaukee"/>
    <s v="Wisconsin"/>
    <n v="53209"/>
    <x v="2"/>
    <s v="OFF-PA-10000061"/>
    <x v="1"/>
    <s v="Paper"/>
    <s v="Xerox 205"/>
    <n v="51.84"/>
    <n v="8"/>
    <n v="0"/>
    <n v="24.883199999999999"/>
  </r>
  <r>
    <x v="309"/>
    <d v="2017-06-20T00:00:00"/>
    <d v="2017-06-27T00:00:00"/>
    <s v="Standard Class"/>
    <s v="TR-21325"/>
    <s v="Toby Ritter"/>
    <s v="Consumer"/>
    <s v="United States"/>
    <s v="Belleville"/>
    <s v="New Jersey"/>
    <n v="7109"/>
    <x v="3"/>
    <s v="TEC-AC-10002402"/>
    <x v="2"/>
    <s v="Accessories"/>
    <s v="Razer Kraken PRO Over Ear PC and Music Headset"/>
    <n v="239.97"/>
    <n v="3"/>
    <n v="0"/>
    <n v="71.991"/>
  </r>
  <r>
    <x v="310"/>
    <d v="2014-05-09T00:00:00"/>
    <d v="2014-05-15T00:00:00"/>
    <s v="Standard Class"/>
    <s v="PG-18820"/>
    <s v="Patrick Gardner"/>
    <s v="Consumer"/>
    <s v="United States"/>
    <s v="San Francisco"/>
    <s v="California"/>
    <n v="94110"/>
    <x v="1"/>
    <s v="TEC-AC-10003441"/>
    <x v="2"/>
    <s v="Accessories"/>
    <s v="Kingston Digital DataTraveler 32GB USB 2.0"/>
    <n v="67.8"/>
    <n v="4"/>
    <n v="0"/>
    <n v="4.0679999999999996"/>
  </r>
  <r>
    <x v="311"/>
    <d v="2017-11-04T00:00:00"/>
    <d v="2017-11-11T00:00:00"/>
    <s v="Standard Class"/>
    <s v="JL-15175"/>
    <s v="James Lanier"/>
    <s v="Home Office"/>
    <s v="United States"/>
    <s v="Columbia"/>
    <s v="Tennessee"/>
    <n v="38401"/>
    <x v="0"/>
    <s v="OFF-PA-10001560"/>
    <x v="1"/>
    <s v="Paper"/>
    <s v="Adams Telephone Message Books, 5 1/4” x 11”"/>
    <n v="9.6639999999999997"/>
    <n v="2"/>
    <n v="0.2"/>
    <n v="3.2616000000000001"/>
  </r>
  <r>
    <x v="312"/>
    <d v="2015-11-20T00:00:00"/>
    <d v="2015-11-25T00:00:00"/>
    <s v="Standard Class"/>
    <s v="BM-11650"/>
    <s v="Brian Moss"/>
    <s v="Corporate"/>
    <s v="United States"/>
    <s v="New York City"/>
    <s v="New York"/>
    <n v="10035"/>
    <x v="3"/>
    <s v="OFF-AR-10004648"/>
    <x v="1"/>
    <s v="Art"/>
    <s v="Boston 19500 Mighty Mite Electric Pencil Sharpener"/>
    <n v="60.45"/>
    <n v="3"/>
    <n v="0"/>
    <n v="16.3215"/>
  </r>
  <r>
    <x v="313"/>
    <d v="2016-11-07T00:00:00"/>
    <d v="2016-11-09T00:00:00"/>
    <s v="First Class"/>
    <s v="EM-14095"/>
    <s v="Eudokia Martin"/>
    <s v="Corporate"/>
    <s v="United States"/>
    <s v="Los Angeles"/>
    <s v="California"/>
    <n v="90036"/>
    <x v="1"/>
    <s v="OFF-BI-10001294"/>
    <x v="1"/>
    <s v="Binders"/>
    <s v="Fellowes Binding Cases"/>
    <n v="37.44"/>
    <n v="4"/>
    <n v="0.2"/>
    <n v="11.7"/>
  </r>
  <r>
    <x v="314"/>
    <d v="2015-10-13T00:00:00"/>
    <d v="2015-10-17T00:00:00"/>
    <s v="Standard Class"/>
    <s v="AF-10885"/>
    <s v="Art Foster"/>
    <s v="Consumer"/>
    <s v="United States"/>
    <s v="Louisville"/>
    <s v="Kentucky"/>
    <n v="40214"/>
    <x v="0"/>
    <s v="TEC-PH-10001552"/>
    <x v="2"/>
    <s v="Phones"/>
    <s v="I Need's 3d Hello Kitty Hybrid Silicone Case Cover for HTC One X 4g with 3d Hello Kitty Stylus Pen Green/pink"/>
    <n v="83.72"/>
    <n v="7"/>
    <n v="0"/>
    <n v="23.441600000000001"/>
  </r>
  <r>
    <x v="315"/>
    <d v="2017-01-01T00:00:00"/>
    <d v="2017-01-06T00:00:00"/>
    <s v="Standard Class"/>
    <s v="GA-14725"/>
    <s v="Guy Armstrong"/>
    <s v="Consumer"/>
    <s v="United States"/>
    <s v="Lorain"/>
    <s v="Ohio"/>
    <n v="44052"/>
    <x v="3"/>
    <s v="FUR-FU-10003878"/>
    <x v="0"/>
    <s v="Furnishings"/>
    <s v="Linden 10&quot; Round Wall Clock, Black"/>
    <n v="48.896000000000001"/>
    <n v="4"/>
    <n v="0.2"/>
    <n v="8.5568000000000008"/>
  </r>
  <r>
    <x v="316"/>
    <d v="2014-02-07T00:00:00"/>
    <d v="2014-02-12T00:00:00"/>
    <s v="Standard Class"/>
    <s v="CK-12760"/>
    <s v="Cyma Kinney"/>
    <s v="Corporate"/>
    <s v="United States"/>
    <s v="Linden"/>
    <s v="New Jersey"/>
    <n v="7036"/>
    <x v="3"/>
    <s v="TEC-AC-10000710"/>
    <x v="2"/>
    <s v="Accessories"/>
    <s v="Maxell DVD-RAM Discs"/>
    <n v="115.36"/>
    <n v="7"/>
    <n v="0"/>
    <n v="49.604799999999997"/>
  </r>
  <r>
    <x v="317"/>
    <d v="2016-06-20T00:00:00"/>
    <d v="2016-06-25T00:00:00"/>
    <s v="Second Class"/>
    <s v="DP-13105"/>
    <s v="Dave Poirier"/>
    <s v="Corporate"/>
    <s v="United States"/>
    <s v="Salinas"/>
    <s v="California"/>
    <n v="93905"/>
    <x v="1"/>
    <s v="OFF-AR-10002335"/>
    <x v="1"/>
    <s v="Art"/>
    <s v="DIXON Oriole Pencils"/>
    <n v="5.16"/>
    <n v="2"/>
    <n v="0"/>
    <n v="1.3415999999999999"/>
  </r>
  <r>
    <x v="318"/>
    <d v="2014-08-03T00:00:00"/>
    <d v="2014-08-08T00:00:00"/>
    <s v="Standard Class"/>
    <s v="BK-11260"/>
    <s v="Berenike Kampe"/>
    <s v="Consumer"/>
    <s v="United States"/>
    <s v="New York City"/>
    <s v="New York"/>
    <n v="10035"/>
    <x v="3"/>
    <s v="OFF-PA-10001019"/>
    <x v="1"/>
    <s v="Paper"/>
    <s v="Xerox 1884"/>
    <n v="39.96"/>
    <n v="2"/>
    <n v="0"/>
    <n v="18.781199999999998"/>
  </r>
  <r>
    <x v="319"/>
    <d v="2017-04-10T00:00:00"/>
    <d v="2017-04-15T00:00:00"/>
    <s v="Standard Class"/>
    <s v="SJ-20125"/>
    <s v="Sanjit Jacobs"/>
    <s v="Home Office"/>
    <s v="United States"/>
    <s v="New Brunswick"/>
    <s v="New Jersey"/>
    <n v="8901"/>
    <x v="3"/>
    <s v="OFF-PA-10004569"/>
    <x v="1"/>
    <s v="Paper"/>
    <s v="Wirebound Message Books, Two 4 1/4&quot; x 5&quot; Forms per Page"/>
    <n v="7.61"/>
    <n v="1"/>
    <n v="0"/>
    <n v="3.5767000000000002"/>
  </r>
  <r>
    <x v="320"/>
    <d v="2014-06-09T00:00:00"/>
    <d v="2014-06-16T00:00:00"/>
    <s v="Standard Class"/>
    <s v="CM-12445"/>
    <s v="Chuck Magee"/>
    <s v="Consumer"/>
    <s v="United States"/>
    <s v="San Francisco"/>
    <s v="California"/>
    <n v="94122"/>
    <x v="1"/>
    <s v="OFF-SU-10001225"/>
    <x v="1"/>
    <s v="Supplies"/>
    <s v="Staple remover"/>
    <n v="7.36"/>
    <n v="2"/>
    <n v="0"/>
    <n v="0.1472"/>
  </r>
  <r>
    <x v="321"/>
    <d v="2014-01-10T00:00:00"/>
    <d v="2014-01-15T00:00:00"/>
    <s v="Standard Class"/>
    <s v="AJ-10780"/>
    <s v="Anthony Jacobs"/>
    <s v="Corporate"/>
    <s v="United States"/>
    <s v="Springfield"/>
    <s v="Virginia"/>
    <n v="22153"/>
    <x v="0"/>
    <s v="OFF-LA-10004272"/>
    <x v="1"/>
    <s v="Labels"/>
    <s v="Avery 482"/>
    <n v="2.89"/>
    <n v="1"/>
    <n v="0"/>
    <n v="1.3583000000000001"/>
  </r>
  <r>
    <x v="322"/>
    <d v="2016-09-29T00:00:00"/>
    <d v="2016-10-02T00:00:00"/>
    <s v="First Class"/>
    <s v="LS-16945"/>
    <s v="Linda Southworth"/>
    <s v="Corporate"/>
    <s v="United States"/>
    <s v="Philadelphia"/>
    <s v="Pennsylvania"/>
    <n v="19140"/>
    <x v="3"/>
    <s v="OFF-LA-10004853"/>
    <x v="1"/>
    <s v="Labels"/>
    <s v="Avery 483"/>
    <n v="15.936"/>
    <n v="4"/>
    <n v="0.2"/>
    <n v="5.1791999999999998"/>
  </r>
  <r>
    <x v="323"/>
    <d v="2014-04-06T00:00:00"/>
    <d v="2014-04-10T00:00:00"/>
    <s v="Standard Class"/>
    <s v="GP-14740"/>
    <s v="Guy Phonely"/>
    <s v="Corporate"/>
    <s v="United States"/>
    <s v="Lancaster"/>
    <s v="Pennsylvania"/>
    <n v="17602"/>
    <x v="3"/>
    <s v="OFF-BI-10003719"/>
    <x v="1"/>
    <s v="Binders"/>
    <s v="Large Capacity Hanging Post Binders"/>
    <n v="44.91"/>
    <n v="6"/>
    <n v="0.7"/>
    <n v="-35.927999999999997"/>
  </r>
  <r>
    <x v="324"/>
    <d v="2016-09-03T00:00:00"/>
    <d v="2016-09-05T00:00:00"/>
    <s v="First Class"/>
    <s v="PK-18910"/>
    <s v="Paul Knutson"/>
    <s v="Home Office"/>
    <s v="United States"/>
    <s v="Philadelphia"/>
    <s v="Pennsylvania"/>
    <n v="19143"/>
    <x v="3"/>
    <s v="OFF-BI-10000545"/>
    <x v="1"/>
    <s v="Binders"/>
    <s v="GBC Ibimaster 500 Manual ProClick Binding System"/>
    <n v="1141.47"/>
    <n v="5"/>
    <n v="0.7"/>
    <n v="-760.98"/>
  </r>
  <r>
    <x v="325"/>
    <d v="2014-12-10T00:00:00"/>
    <d v="2014-12-15T00:00:00"/>
    <s v="Standard Class"/>
    <s v="SM-20005"/>
    <s v="Sally Matthias"/>
    <s v="Consumer"/>
    <s v="United States"/>
    <s v="New York City"/>
    <s v="New York"/>
    <n v="10009"/>
    <x v="3"/>
    <s v="OFF-PA-10004470"/>
    <x v="1"/>
    <s v="Paper"/>
    <s v="Adams Write n' Stick Phone Message Book, 11&quot; X 5 1/4&quot;, 200 Messages"/>
    <n v="11.36"/>
    <n v="2"/>
    <n v="0"/>
    <n v="5.2256"/>
  </r>
  <r>
    <x v="326"/>
    <d v="2014-09-17T00:00:00"/>
    <d v="2014-09-21T00:00:00"/>
    <s v="Standard Class"/>
    <s v="AG-10765"/>
    <s v="Anthony Garverick"/>
    <s v="Home Office"/>
    <s v="United States"/>
    <s v="Philadelphia"/>
    <s v="Pennsylvania"/>
    <n v="19120"/>
    <x v="3"/>
    <s v="OFF-BI-10003712"/>
    <x v="1"/>
    <s v="Binders"/>
    <s v="Acco Pressboard Covers with Storage Hooks, 14 7/8&quot; x 11&quot;, Light Blue"/>
    <n v="5.8920000000000003"/>
    <n v="4"/>
    <n v="0.7"/>
    <n v="-4.1243999999999996"/>
  </r>
  <r>
    <x v="327"/>
    <d v="2016-10-22T00:00:00"/>
    <d v="2016-10-24T00:00:00"/>
    <s v="First Class"/>
    <s v="PM-19135"/>
    <s v="Peter McVee"/>
    <s v="Home Office"/>
    <s v="United States"/>
    <s v="Detroit"/>
    <s v="Michigan"/>
    <n v="48227"/>
    <x v="2"/>
    <s v="FUR-FU-10000732"/>
    <x v="0"/>
    <s v="Furnishings"/>
    <s v="Eldon 200 Class Desk Accessories"/>
    <n v="31.4"/>
    <n v="5"/>
    <n v="0"/>
    <n v="10.048"/>
  </r>
  <r>
    <x v="328"/>
    <d v="2014-04-29T00:00:00"/>
    <d v="2014-05-04T00:00:00"/>
    <s v="Standard Class"/>
    <s v="LL-16840"/>
    <s v="Lauren Leatherbury"/>
    <s v="Consumer"/>
    <s v="United States"/>
    <s v="Rochester"/>
    <s v="New York"/>
    <n v="14609"/>
    <x v="3"/>
    <s v="FUR-FU-10001424"/>
    <x v="0"/>
    <s v="Furnishings"/>
    <s v="Dax Clear Box Frame"/>
    <n v="17.46"/>
    <n v="2"/>
    <n v="0"/>
    <n v="5.9363999999999999"/>
  </r>
  <r>
    <x v="329"/>
    <d v="2015-04-25T00:00:00"/>
    <d v="2015-04-28T00:00:00"/>
    <s v="Second Class"/>
    <s v="JS-15595"/>
    <s v="Jill Stevenson"/>
    <s v="Corporate"/>
    <s v="United States"/>
    <s v="Los Angeles"/>
    <s v="California"/>
    <n v="90045"/>
    <x v="1"/>
    <s v="OFF-BI-10002071"/>
    <x v="1"/>
    <s v="Binders"/>
    <s v="Fellowes Black Plastic Comb Bindings"/>
    <n v="13.944000000000001"/>
    <n v="3"/>
    <n v="0.2"/>
    <n v="4.5317999999999996"/>
  </r>
  <r>
    <x v="330"/>
    <d v="2017-10-14T00:00:00"/>
    <d v="2017-10-19T00:00:00"/>
    <s v="Standard Class"/>
    <s v="EL-13735"/>
    <s v="Ed Ludwig"/>
    <s v="Home Office"/>
    <s v="United States"/>
    <s v="Columbia"/>
    <s v="Maryland"/>
    <n v="21044"/>
    <x v="3"/>
    <s v="OFF-BI-10001078"/>
    <x v="1"/>
    <s v="Binders"/>
    <s v="Acco PRESSTEX Data Binder with Storage Hooks, Dark Blue, 14 7/8&quot; X 11&quot;"/>
    <n v="37.659999999999997"/>
    <n v="7"/>
    <n v="0"/>
    <n v="18.453399999999998"/>
  </r>
  <r>
    <x v="331"/>
    <d v="2016-11-10T00:00:00"/>
    <d v="2016-11-12T00:00:00"/>
    <s v="First Class"/>
    <s v="PC-18745"/>
    <s v="Pamela Coakley"/>
    <s v="Corporate"/>
    <s v="United States"/>
    <s v="San Francisco"/>
    <s v="California"/>
    <n v="94122"/>
    <x v="1"/>
    <s v="OFF-ST-10002205"/>
    <x v="1"/>
    <s v="Storage"/>
    <s v="File Shuttle I and Handi-File"/>
    <n v="155.82"/>
    <n v="7"/>
    <n v="0"/>
    <n v="42.071399999999997"/>
  </r>
  <r>
    <x v="332"/>
    <d v="2016-10-03T00:00:00"/>
    <d v="2016-10-06T00:00:00"/>
    <s v="Second Class"/>
    <s v="HL-15040"/>
    <s v="Hunter Lopez"/>
    <s v="Consumer"/>
    <s v="United States"/>
    <s v="Houston"/>
    <s v="Texas"/>
    <n v="77095"/>
    <x v="2"/>
    <s v="OFF-EN-10001099"/>
    <x v="1"/>
    <s v="Envelopes"/>
    <s v="Staple envelope"/>
    <n v="15.648"/>
    <n v="2"/>
    <n v="0.2"/>
    <n v="5.0856000000000003"/>
  </r>
  <r>
    <x v="333"/>
    <d v="2014-09-09T00:00:00"/>
    <d v="2014-09-15T00:00:00"/>
    <s v="Standard Class"/>
    <s v="MS-17365"/>
    <s v="Maribeth Schnelling"/>
    <s v="Consumer"/>
    <s v="United States"/>
    <s v="Detroit"/>
    <s v="Michigan"/>
    <n v="48227"/>
    <x v="2"/>
    <s v="OFF-LA-10003923"/>
    <x v="1"/>
    <s v="Labels"/>
    <s v="Alphabetical Labels for Top Tab Filing"/>
    <n v="103.6"/>
    <n v="7"/>
    <n v="0"/>
    <n v="51.8"/>
  </r>
  <r>
    <x v="334"/>
    <d v="2017-10-29T00:00:00"/>
    <d v="2017-10-31T00:00:00"/>
    <s v="Second Class"/>
    <s v="GB-14530"/>
    <s v="George Bell"/>
    <s v="Corporate"/>
    <s v="United States"/>
    <s v="Auburn"/>
    <s v="New York"/>
    <n v="13021"/>
    <x v="3"/>
    <s v="OFF-PA-10002250"/>
    <x v="1"/>
    <s v="Paper"/>
    <s v="Things To Do Today Pad"/>
    <n v="46.96"/>
    <n v="8"/>
    <n v="0"/>
    <n v="22.540800000000001"/>
  </r>
  <r>
    <x v="335"/>
    <d v="2016-04-10T00:00:00"/>
    <d v="2016-04-12T00:00:00"/>
    <s v="First Class"/>
    <s v="JR-16210"/>
    <s v="Justin Ritter"/>
    <s v="Corporate"/>
    <s v="United States"/>
    <s v="Springfield"/>
    <s v="Ohio"/>
    <n v="45503"/>
    <x v="3"/>
    <s v="OFF-BI-10004716"/>
    <x v="1"/>
    <s v="Binders"/>
    <s v="Wilson Jones Hanging Recycled Pressboard Data Binders"/>
    <n v="8.9039999999999999"/>
    <n v="2"/>
    <n v="0.7"/>
    <n v="-6.5296000000000003"/>
  </r>
  <r>
    <x v="336"/>
    <d v="2017-09-02T00:00:00"/>
    <d v="2017-09-07T00:00:00"/>
    <s v="Standard Class"/>
    <s v="BE-11335"/>
    <s v="Bill Eplett"/>
    <s v="Home Office"/>
    <s v="United States"/>
    <s v="Jackson"/>
    <s v="Michigan"/>
    <n v="49201"/>
    <x v="2"/>
    <s v="TEC-PH-10001494"/>
    <x v="2"/>
    <s v="Phones"/>
    <s v="Polycom CX600 IP Phone VoIP phone"/>
    <n v="1199.8"/>
    <n v="4"/>
    <n v="0"/>
    <n v="323.94600000000003"/>
  </r>
  <r>
    <x v="337"/>
    <d v="2015-05-31T00:00:00"/>
    <d v="2015-06-07T00:00:00"/>
    <s v="Standard Class"/>
    <s v="SC-20050"/>
    <s v="Sample Company A"/>
    <s v="Home Office"/>
    <s v="United States"/>
    <s v="Norwich"/>
    <s v="Connecticut"/>
    <n v="6360"/>
    <x v="3"/>
    <s v="FUR-FU-10001935"/>
    <x v="0"/>
    <s v="Furnishings"/>
    <s v="3M Hangers With Command Adhesive"/>
    <n v="22.2"/>
    <n v="6"/>
    <n v="0"/>
    <n v="9.1020000000000003"/>
  </r>
  <r>
    <x v="338"/>
    <d v="2016-03-05T00:00:00"/>
    <d v="2016-03-11T00:00:00"/>
    <s v="Standard Class"/>
    <s v="RW-19630"/>
    <s v="Rob Williams"/>
    <s v="Corporate"/>
    <s v="United States"/>
    <s v="Dallas"/>
    <s v="Texas"/>
    <n v="75220"/>
    <x v="2"/>
    <s v="OFF-EN-10000056"/>
    <x v="1"/>
    <s v="Envelopes"/>
    <s v="Cameo Buff Policy Envelopes"/>
    <n v="149.352"/>
    <n v="3"/>
    <n v="0.2"/>
    <n v="50.406300000000002"/>
  </r>
  <r>
    <x v="339"/>
    <d v="2015-04-11T00:00:00"/>
    <d v="2015-04-15T00:00:00"/>
    <s v="Standard Class"/>
    <s v="SE-20110"/>
    <s v="Sanjit Engle"/>
    <s v="Consumer"/>
    <s v="United States"/>
    <s v="New York City"/>
    <s v="New York"/>
    <n v="10009"/>
    <x v="3"/>
    <s v="TEC-AC-10002473"/>
    <x v="2"/>
    <s v="Accessories"/>
    <s v="Maxell 4.7GB DVD-R"/>
    <n v="85.14"/>
    <n v="3"/>
    <n v="0"/>
    <n v="34.907400000000003"/>
  </r>
  <r>
    <x v="340"/>
    <d v="2016-09-15T00:00:00"/>
    <d v="2016-09-20T00:00:00"/>
    <s v="Standard Class"/>
    <s v="AH-10075"/>
    <s v="Adam Hart"/>
    <s v="Corporate"/>
    <s v="United States"/>
    <s v="New York City"/>
    <s v="New York"/>
    <n v="10011"/>
    <x v="3"/>
    <s v="OFF-BI-10003650"/>
    <x v="1"/>
    <s v="Binders"/>
    <s v="GBC DocuBind 300 Electric Binding Machine"/>
    <n v="841.56799999999998"/>
    <n v="2"/>
    <n v="0.2"/>
    <n v="294.54880000000003"/>
  </r>
  <r>
    <x v="341"/>
    <d v="2014-09-13T00:00:00"/>
    <d v="2014-09-16T00:00:00"/>
    <s v="First Class"/>
    <s v="JM-15535"/>
    <s v="Jessica Myrick"/>
    <s v="Consumer"/>
    <s v="United States"/>
    <s v="Philadelphia"/>
    <s v="Pennsylvania"/>
    <n v="19143"/>
    <x v="3"/>
    <s v="OFF-PA-10003543"/>
    <x v="1"/>
    <s v="Paper"/>
    <s v="Xerox 1985"/>
    <n v="15.552"/>
    <n v="3"/>
    <n v="0.2"/>
    <n v="5.4432"/>
  </r>
  <r>
    <x v="342"/>
    <d v="2015-10-05T00:00:00"/>
    <d v="2015-10-09T00:00:00"/>
    <s v="Standard Class"/>
    <s v="JJ-15760"/>
    <s v="Joel Jenkins"/>
    <s v="Home Office"/>
    <s v="United States"/>
    <s v="Springfield"/>
    <s v="Virginia"/>
    <n v="22153"/>
    <x v="0"/>
    <s v="OFF-AR-10000658"/>
    <x v="1"/>
    <s v="Art"/>
    <s v="Newell 324"/>
    <n v="46.2"/>
    <n v="4"/>
    <n v="0"/>
    <n v="12.936"/>
  </r>
  <r>
    <x v="343"/>
    <d v="2017-09-02T00:00:00"/>
    <d v="2017-09-06T00:00:00"/>
    <s v="Standard Class"/>
    <s v="RK-19300"/>
    <s v="Ralph Kennedy"/>
    <s v="Consumer"/>
    <s v="United States"/>
    <s v="Philadelphia"/>
    <s v="Pennsylvania"/>
    <n v="19140"/>
    <x v="3"/>
    <s v="OFF-PA-10002195"/>
    <x v="1"/>
    <s v="Paper"/>
    <s v="RSVP Cards &amp; Envelopes, Blank White, 8-1/2&quot; X 11&quot;, 24 Cards/25 Envelopes/Set"/>
    <n v="12.192"/>
    <n v="3"/>
    <n v="0.2"/>
    <n v="4.1147999999999998"/>
  </r>
  <r>
    <x v="344"/>
    <d v="2016-06-20T00:00:00"/>
    <d v="2016-06-24T00:00:00"/>
    <s v="Standard Class"/>
    <s v="CG-12040"/>
    <s v="Catherine Glotzbach"/>
    <s v="Home Office"/>
    <s v="United States"/>
    <s v="Philadelphia"/>
    <s v="Pennsylvania"/>
    <n v="19120"/>
    <x v="3"/>
    <s v="OFF-PA-10001745"/>
    <x v="1"/>
    <s v="Paper"/>
    <s v="Wirebound Message Books, 2 7/8&quot; x 5&quot;, 3 Forms per Page"/>
    <n v="45.055999999999997"/>
    <n v="8"/>
    <n v="0.2"/>
    <n v="15.2064"/>
  </r>
  <r>
    <x v="345"/>
    <d v="2015-12-13T00:00:00"/>
    <d v="2015-12-17T00:00:00"/>
    <s v="Standard Class"/>
    <s v="RP-19270"/>
    <s v="Rachel Payne"/>
    <s v="Corporate"/>
    <s v="United States"/>
    <s v="Riverside"/>
    <s v="California"/>
    <n v="92503"/>
    <x v="1"/>
    <s v="OFF-PA-10000289"/>
    <x v="1"/>
    <s v="Paper"/>
    <s v="Xerox 213"/>
    <n v="12.96"/>
    <n v="2"/>
    <n v="0"/>
    <n v="6.2207999999999997"/>
  </r>
  <r>
    <x v="346"/>
    <d v="2016-06-19T00:00:00"/>
    <d v="2016-06-20T00:00:00"/>
    <s v="First Class"/>
    <s v="KC-16255"/>
    <s v="Karen Carlisle"/>
    <s v="Corporate"/>
    <s v="United States"/>
    <s v="San Francisco"/>
    <s v="California"/>
    <n v="94110"/>
    <x v="1"/>
    <s v="OFF-PA-10000350"/>
    <x v="1"/>
    <s v="Paper"/>
    <s v="Message Book, Standard Line &quot;While You Were Out&quot;, 5 1/2&quot; X 4&quot;, 200 Sets/Book"/>
    <n v="17.12"/>
    <n v="2"/>
    <n v="0"/>
    <n v="8.0464000000000002"/>
  </r>
  <r>
    <x v="347"/>
    <d v="2017-04-03T00:00:00"/>
    <d v="2017-04-07T00:00:00"/>
    <s v="Standard Class"/>
    <s v="KH-16360"/>
    <s v="Katherine Hughes"/>
    <s v="Consumer"/>
    <s v="United States"/>
    <s v="Philadelphia"/>
    <s v="Pennsylvania"/>
    <n v="19143"/>
    <x v="3"/>
    <s v="FUR-FU-10001940"/>
    <x v="0"/>
    <s v="Furnishings"/>
    <s v="Staple-based wall hangings"/>
    <n v="25.472000000000001"/>
    <n v="4"/>
    <n v="0.2"/>
    <n v="7.6416000000000004"/>
  </r>
  <r>
    <x v="348"/>
    <d v="2017-12-28T00:00:00"/>
    <d v="2018-01-01T00:00:00"/>
    <s v="Standard Class"/>
    <s v="GH-14665"/>
    <s v="Greg Hansen"/>
    <s v="Consumer"/>
    <s v="United States"/>
    <s v="Round Rock"/>
    <s v="Texas"/>
    <n v="78664"/>
    <x v="2"/>
    <s v="OFF-AR-10001958"/>
    <x v="1"/>
    <s v="Art"/>
    <s v="Stanley Bostitch Contemporary Electric Pencil Sharpeners"/>
    <n v="27.167999999999999"/>
    <n v="2"/>
    <n v="0.2"/>
    <n v="2.7168000000000001"/>
  </r>
  <r>
    <x v="349"/>
    <d v="2017-11-30T00:00:00"/>
    <d v="2017-12-04T00:00:00"/>
    <s v="Standard Class"/>
    <s v="SW-20275"/>
    <s v="Scott Williamson"/>
    <s v="Consumer"/>
    <s v="United States"/>
    <s v="Jackson"/>
    <s v="Mississippi"/>
    <n v="39212"/>
    <x v="0"/>
    <s v="OFF-ST-10000604"/>
    <x v="1"/>
    <s v="Storage"/>
    <s v="Home/Office Personal File Carts"/>
    <n v="173.8"/>
    <n v="5"/>
    <n v="0"/>
    <n v="43.45"/>
  </r>
  <r>
    <x v="350"/>
    <d v="2017-05-15T00:00:00"/>
    <d v="2017-05-18T00:00:00"/>
    <s v="Second Class"/>
    <s v="JA-15970"/>
    <s v="Joseph Airdo"/>
    <s v="Consumer"/>
    <s v="United States"/>
    <s v="Phoenix"/>
    <s v="Arizona"/>
    <n v="85023"/>
    <x v="1"/>
    <s v="TEC-PH-10002923"/>
    <x v="2"/>
    <s v="Phones"/>
    <s v="Logitech B530 USB Headset - headset - Full size, Binaural"/>
    <n v="29.591999999999999"/>
    <n v="1"/>
    <n v="0.2"/>
    <n v="2.5893000000000002"/>
  </r>
  <r>
    <x v="351"/>
    <d v="2015-09-22T00:00:00"/>
    <d v="2015-09-22T00:00:00"/>
    <s v="Same Day"/>
    <s v="DL-12925"/>
    <s v="Daniel Lacy"/>
    <s v="Consumer"/>
    <s v="United States"/>
    <s v="Oceanside"/>
    <s v="California"/>
    <n v="92054"/>
    <x v="1"/>
    <s v="FUR-FU-10004188"/>
    <x v="0"/>
    <s v="Furnishings"/>
    <s v="Luxo Professional Combination Clamp-On Lamps"/>
    <n v="204.6"/>
    <n v="2"/>
    <n v="0"/>
    <n v="53.195999999999998"/>
  </r>
  <r>
    <x v="352"/>
    <d v="2017-11-14T00:00:00"/>
    <d v="2017-11-19T00:00:00"/>
    <s v="Standard Class"/>
    <s v="LW-16990"/>
    <s v="Lindsay Williams"/>
    <s v="Corporate"/>
    <s v="United States"/>
    <s v="San Francisco"/>
    <s v="California"/>
    <n v="94110"/>
    <x v="1"/>
    <s v="FUR-CH-10002965"/>
    <x v="0"/>
    <s v="Chairs"/>
    <s v="Global Leather Highback Executive Chair with Pneumatic Height Adjustment, Black"/>
    <n v="321.56799999999998"/>
    <n v="2"/>
    <n v="0.2"/>
    <n v="28.1372"/>
  </r>
  <r>
    <x v="353"/>
    <d v="2015-11-27T00:00:00"/>
    <d v="2015-12-01T00:00:00"/>
    <s v="Standard Class"/>
    <s v="TB-21190"/>
    <s v="Thomas Brumley"/>
    <s v="Home Office"/>
    <s v="United States"/>
    <s v="Fayetteville"/>
    <s v="Arkansas"/>
    <n v="72701"/>
    <x v="0"/>
    <s v="OFF-BI-10000145"/>
    <x v="1"/>
    <s v="Binders"/>
    <s v="Zipper Ring Binder Pockets"/>
    <n v="6.24"/>
    <n v="2"/>
    <n v="0"/>
    <n v="3.0575999999999999"/>
  </r>
  <r>
    <x v="354"/>
    <d v="2017-04-09T00:00:00"/>
    <d v="2017-04-11T00:00:00"/>
    <s v="First Class"/>
    <s v="BS-11800"/>
    <s v="Bryan Spruell"/>
    <s v="Home Office"/>
    <s v="United States"/>
    <s v="New York City"/>
    <s v="New York"/>
    <n v="10011"/>
    <x v="3"/>
    <s v="OFF-LA-10004055"/>
    <x v="1"/>
    <s v="Labels"/>
    <s v="Color-Coded Legal Exhibit Labels"/>
    <n v="9.82"/>
    <n v="2"/>
    <n v="0"/>
    <n v="4.8117999999999999"/>
  </r>
  <r>
    <x v="355"/>
    <d v="2016-05-30T00:00:00"/>
    <d v="2016-05-31T00:00:00"/>
    <s v="First Class"/>
    <s v="RW-19690"/>
    <s v="Robert Waldorf"/>
    <s v="Consumer"/>
    <s v="United States"/>
    <s v="Wilmington"/>
    <s v="North Carolina"/>
    <n v="28403"/>
    <x v="0"/>
    <s v="OFF-BI-10000848"/>
    <x v="1"/>
    <s v="Binders"/>
    <s v="Angle-D Ring Binders"/>
    <n v="3.282"/>
    <n v="2"/>
    <n v="0.7"/>
    <n v="-2.6255999999999999"/>
  </r>
  <r>
    <x v="356"/>
    <d v="2014-11-11T00:00:00"/>
    <d v="2014-11-14T00:00:00"/>
    <s v="Second Class"/>
    <s v="TZ-21580"/>
    <s v="Tracy Zic"/>
    <s v="Consumer"/>
    <s v="United States"/>
    <s v="Louisville"/>
    <s v="Colorado"/>
    <n v="80027"/>
    <x v="1"/>
    <s v="OFF-AR-10000034"/>
    <x v="1"/>
    <s v="Art"/>
    <s v="BIC Brite Liner Grip Highlighters, Assorted, 5/Pack"/>
    <n v="3.3919999999999999"/>
    <n v="1"/>
    <n v="0.2"/>
    <n v="0.80559999999999998"/>
  </r>
  <r>
    <x v="357"/>
    <d v="2017-09-29T00:00:00"/>
    <d v="2017-10-05T00:00:00"/>
    <s v="Standard Class"/>
    <s v="AS-10630"/>
    <s v="Ann Steele"/>
    <s v="Home Office"/>
    <s v="United States"/>
    <s v="Pasadena"/>
    <s v="Texas"/>
    <n v="77506"/>
    <x v="2"/>
    <s v="OFF-LA-10001569"/>
    <x v="1"/>
    <s v="Labels"/>
    <s v="Avery 499"/>
    <n v="7.968"/>
    <n v="2"/>
    <n v="0.2"/>
    <n v="2.5895999999999999"/>
  </r>
  <r>
    <x v="358"/>
    <d v="2015-03-10T00:00:00"/>
    <d v="2015-03-10T00:00:00"/>
    <s v="Same Day"/>
    <s v="TS-21340"/>
    <s v="Toby Swindell"/>
    <s v="Consumer"/>
    <s v="United States"/>
    <s v="Houston"/>
    <s v="Texas"/>
    <n v="77041"/>
    <x v="2"/>
    <s v="OFF-BI-10004022"/>
    <x v="1"/>
    <s v="Binders"/>
    <s v="Acco Suede Grain Vinyl Round Ring Binder"/>
    <n v="1.1120000000000001"/>
    <n v="2"/>
    <n v="0.8"/>
    <n v="-1.8904000000000001"/>
  </r>
  <r>
    <x v="359"/>
    <d v="2015-03-29T00:00:00"/>
    <d v="2015-03-31T00:00:00"/>
    <s v="Second Class"/>
    <s v="SL-20155"/>
    <s v="Sara Luxemburg"/>
    <s v="Home Office"/>
    <s v="United States"/>
    <s v="Jacksonville"/>
    <s v="Florida"/>
    <n v="32216"/>
    <x v="0"/>
    <s v="FUR-CH-10004086"/>
    <x v="0"/>
    <s v="Chairs"/>
    <s v="Hon 4070 Series Pagoda Armless Upholstered Stacking Chairs"/>
    <n v="1166.92"/>
    <n v="5"/>
    <n v="0.2"/>
    <n v="131.27850000000001"/>
  </r>
  <r>
    <x v="360"/>
    <d v="2014-05-21T00:00:00"/>
    <d v="2014-05-25T00:00:00"/>
    <s v="Standard Class"/>
    <s v="MW-18235"/>
    <s v="Mitch Willingham"/>
    <s v="Corporate"/>
    <s v="United States"/>
    <s v="Virginia Beach"/>
    <s v="Virginia"/>
    <n v="23464"/>
    <x v="0"/>
    <s v="OFF-BI-10003925"/>
    <x v="1"/>
    <s v="Binders"/>
    <s v="Fellowes PB300 Plastic Comb Binding Machine"/>
    <n v="2715.93"/>
    <n v="7"/>
    <n v="0"/>
    <n v="1276.4871000000001"/>
  </r>
  <r>
    <x v="361"/>
    <d v="2015-10-28T00:00:00"/>
    <d v="2015-11-03T00:00:00"/>
    <s v="Standard Class"/>
    <s v="RD-19585"/>
    <s v="Rob Dowd"/>
    <s v="Consumer"/>
    <s v="United States"/>
    <s v="Henderson"/>
    <s v="Kentucky"/>
    <n v="42420"/>
    <x v="0"/>
    <s v="OFF-EN-10003862"/>
    <x v="1"/>
    <s v="Envelopes"/>
    <s v="Laser &amp; Ink Jet Business Envelopes"/>
    <n v="10.67"/>
    <n v="1"/>
    <n v="0"/>
    <n v="4.9081999999999999"/>
  </r>
  <r>
    <x v="362"/>
    <d v="2015-08-27T00:00:00"/>
    <d v="2015-08-31T00:00:00"/>
    <s v="Standard Class"/>
    <s v="RA-19945"/>
    <s v="Ryan Akin"/>
    <s v="Consumer"/>
    <s v="United States"/>
    <s v="Murrieta"/>
    <s v="California"/>
    <n v="92563"/>
    <x v="1"/>
    <s v="OFF-ST-10000046"/>
    <x v="1"/>
    <s v="Storage"/>
    <s v="Fellowes Super Stor/Drawer Files"/>
    <n v="484.65"/>
    <n v="3"/>
    <n v="0"/>
    <n v="92.083500000000001"/>
  </r>
  <r>
    <x v="363"/>
    <d v="2015-11-06T00:00:00"/>
    <d v="2015-11-09T00:00:00"/>
    <s v="First Class"/>
    <s v="MT-17815"/>
    <s v="Meg Tillman"/>
    <s v="Consumer"/>
    <s v="United States"/>
    <s v="Scottsdale"/>
    <s v="Arizona"/>
    <n v="85254"/>
    <x v="1"/>
    <s v="OFF-EN-10002600"/>
    <x v="1"/>
    <s v="Envelopes"/>
    <s v="Redi-Strip #10 Envelopes, 4 1/8 x 9 1/2"/>
    <n v="7.08"/>
    <n v="3"/>
    <n v="0.2"/>
    <n v="2.4780000000000002"/>
  </r>
  <r>
    <x v="364"/>
    <d v="2014-11-24T00:00:00"/>
    <d v="2014-11-26T00:00:00"/>
    <s v="First Class"/>
    <s v="VG-21790"/>
    <s v="Vivek Gonzalez"/>
    <s v="Consumer"/>
    <s v="United States"/>
    <s v="San Diego"/>
    <s v="California"/>
    <n v="92037"/>
    <x v="1"/>
    <s v="FUR-FU-10001602"/>
    <x v="0"/>
    <s v="Furnishings"/>
    <s v="Eldon Delta Triangular Chair Mat, 52&quot; x 58&quot;, Clear"/>
    <n v="151.72"/>
    <n v="4"/>
    <n v="0"/>
    <n v="27.3096"/>
  </r>
  <r>
    <x v="365"/>
    <d v="2015-12-21T00:00:00"/>
    <d v="2015-12-24T00:00:00"/>
    <s v="Second Class"/>
    <s v="JS-15880"/>
    <s v="John Stevenson"/>
    <s v="Consumer"/>
    <s v="United States"/>
    <s v="Seattle"/>
    <s v="Washington"/>
    <n v="98103"/>
    <x v="1"/>
    <s v="FUR-TA-10003748"/>
    <x v="0"/>
    <s v="Tables"/>
    <s v="Bevis 36 x 72 Conference Tables"/>
    <n v="1618.37"/>
    <n v="13"/>
    <n v="0"/>
    <n v="356.04140000000001"/>
  </r>
  <r>
    <x v="366"/>
    <d v="2015-07-06T00:00:00"/>
    <d v="2015-07-10T00:00:00"/>
    <s v="Standard Class"/>
    <s v="KM-16225"/>
    <s v="Kalyca Meade"/>
    <s v="Corporate"/>
    <s v="United States"/>
    <s v="New York City"/>
    <s v="New York"/>
    <n v="10011"/>
    <x v="3"/>
    <s v="FUR-FU-10002191"/>
    <x v="0"/>
    <s v="Furnishings"/>
    <s v="G.E. Halogen Desk Lamp Bulbs"/>
    <n v="13.96"/>
    <n v="2"/>
    <n v="0"/>
    <n v="6.7008000000000001"/>
  </r>
  <r>
    <x v="367"/>
    <d v="2017-12-17T00:00:00"/>
    <d v="2017-12-20T00:00:00"/>
    <s v="First Class"/>
    <s v="HR-14770"/>
    <s v="Hallie Redmond"/>
    <s v="Home Office"/>
    <s v="United States"/>
    <s v="Los Angeles"/>
    <s v="California"/>
    <n v="90045"/>
    <x v="1"/>
    <s v="OFF-BI-10000320"/>
    <x v="1"/>
    <s v="Binders"/>
    <s v="GBC Plastic Binding Combs"/>
    <n v="11.808"/>
    <n v="2"/>
    <n v="0.2"/>
    <n v="4.2804000000000002"/>
  </r>
  <r>
    <x v="368"/>
    <d v="2016-01-11T00:00:00"/>
    <d v="2016-01-13T00:00:00"/>
    <s v="Second Class"/>
    <s v="DE-13255"/>
    <s v="Deanra Eno"/>
    <s v="Home Office"/>
    <s v="United States"/>
    <s v="Springfield"/>
    <s v="Ohio"/>
    <n v="45503"/>
    <x v="3"/>
    <s v="OFF-PA-10001166"/>
    <x v="1"/>
    <s v="Paper"/>
    <s v="Xerox 2"/>
    <n v="15.552"/>
    <n v="3"/>
    <n v="0.2"/>
    <n v="5.4432"/>
  </r>
  <r>
    <x v="369"/>
    <d v="2016-11-20T00:00:00"/>
    <d v="2016-11-22T00:00:00"/>
    <s v="First Class"/>
    <s v="AG-10390"/>
    <s v="Allen Goldenen"/>
    <s v="Consumer"/>
    <s v="United States"/>
    <s v="Cincinnati"/>
    <s v="Ohio"/>
    <n v="45231"/>
    <x v="3"/>
    <s v="OFF-PA-10000955"/>
    <x v="1"/>
    <s v="Paper"/>
    <s v="Southworth 25% Cotton Granite Paper &amp; Envelopes"/>
    <n v="15.696"/>
    <n v="3"/>
    <n v="0.2"/>
    <n v="5.1012000000000004"/>
  </r>
  <r>
    <x v="370"/>
    <d v="2015-06-13T00:00:00"/>
    <d v="2015-06-14T00:00:00"/>
    <s v="First Class"/>
    <s v="JJ-15445"/>
    <s v="Jennifer Jackson"/>
    <s v="Consumer"/>
    <s v="United States"/>
    <s v="Los Angeles"/>
    <s v="California"/>
    <n v="90004"/>
    <x v="1"/>
    <s v="OFF-BI-10003707"/>
    <x v="1"/>
    <s v="Binders"/>
    <s v="Aluminum Screw Posts"/>
    <n v="36.624000000000002"/>
    <n v="3"/>
    <n v="0.2"/>
    <n v="13.734"/>
  </r>
  <r>
    <x v="371"/>
    <d v="2017-11-20T00:00:00"/>
    <d v="2017-11-21T00:00:00"/>
    <s v="First Class"/>
    <s v="JH-15430"/>
    <s v="Jennifer Halladay"/>
    <s v="Consumer"/>
    <s v="United States"/>
    <s v="Burlington"/>
    <s v="North Carolina"/>
    <n v="27217"/>
    <x v="0"/>
    <s v="OFF-AR-10000203"/>
    <x v="1"/>
    <s v="Art"/>
    <s v="Newell 336"/>
    <n v="23.968"/>
    <n v="7"/>
    <n v="0.2"/>
    <n v="2.6964000000000001"/>
  </r>
  <r>
    <x v="372"/>
    <d v="2016-03-20T00:00:00"/>
    <d v="2016-03-24T00:00:00"/>
    <s v="Standard Class"/>
    <s v="RD-19660"/>
    <s v="Robert Dilbeck"/>
    <s v="Home Office"/>
    <s v="United States"/>
    <s v="Saint Peters"/>
    <s v="Missouri"/>
    <n v="63376"/>
    <x v="2"/>
    <s v="FUR-TA-10001095"/>
    <x v="0"/>
    <s v="Tables"/>
    <s v="Chromcraft Round Conference Tables"/>
    <n v="697.16"/>
    <n v="4"/>
    <n v="0"/>
    <n v="146.40360000000001"/>
  </r>
  <r>
    <x v="373"/>
    <d v="2016-09-06T00:00:00"/>
    <d v="2016-09-09T00:00:00"/>
    <s v="Second Class"/>
    <s v="MO-17500"/>
    <s v="Mary O'Rourke"/>
    <s v="Consumer"/>
    <s v="United States"/>
    <s v="New York City"/>
    <s v="New York"/>
    <n v="10035"/>
    <x v="3"/>
    <s v="TEC-AC-10004761"/>
    <x v="2"/>
    <s v="Accessories"/>
    <s v="Maxell 4.7GB DVD+RW 3/Pack"/>
    <n v="31.86"/>
    <n v="2"/>
    <n v="0"/>
    <n v="11.151"/>
  </r>
  <r>
    <x v="374"/>
    <d v="2017-07-09T00:00:00"/>
    <d v="2017-07-12T00:00:00"/>
    <s v="First Class"/>
    <s v="NS-18640"/>
    <s v="Noel Staavos"/>
    <s v="Corporate"/>
    <s v="United States"/>
    <s v="Chicago"/>
    <s v="Illinois"/>
    <n v="60610"/>
    <x v="2"/>
    <s v="OFF-AR-10001130"/>
    <x v="1"/>
    <s v="Art"/>
    <s v="Quartet Alpha White Chalk, 12/Pack"/>
    <n v="8.84"/>
    <n v="5"/>
    <n v="0.2"/>
    <n v="2.9834999999999998"/>
  </r>
  <r>
    <x v="375"/>
    <d v="2015-07-03T00:00:00"/>
    <d v="2015-07-05T00:00:00"/>
    <s v="First Class"/>
    <s v="DG-13300"/>
    <s v="Deirdre Greer"/>
    <s v="Corporate"/>
    <s v="United States"/>
    <s v="Philadelphia"/>
    <s v="Pennsylvania"/>
    <n v="19134"/>
    <x v="3"/>
    <s v="FUR-FU-10000293"/>
    <x v="0"/>
    <s v="Furnishings"/>
    <s v="Eldon Antistatic Chair Mats for Low to Medium Pile Carpets"/>
    <n v="168.464"/>
    <n v="2"/>
    <n v="0.2"/>
    <n v="-29.481200000000001"/>
  </r>
  <r>
    <x v="376"/>
    <d v="2015-04-04T00:00:00"/>
    <d v="2015-04-08T00:00:00"/>
    <s v="Standard Class"/>
    <s v="NF-18595"/>
    <s v="Nicole Fjeld"/>
    <s v="Home Office"/>
    <s v="United States"/>
    <s v="New York City"/>
    <s v="New York"/>
    <n v="10009"/>
    <x v="3"/>
    <s v="OFF-AR-10000716"/>
    <x v="1"/>
    <s v="Art"/>
    <s v="DIXON Ticonderoga Erasable Checking Pencils"/>
    <n v="11.16"/>
    <n v="2"/>
    <n v="0"/>
    <n v="4.3524000000000003"/>
  </r>
  <r>
    <x v="377"/>
    <d v="2016-11-24T00:00:00"/>
    <d v="2016-12-01T00:00:00"/>
    <s v="Standard Class"/>
    <s v="MG-17650"/>
    <s v="Matthew Grinstein"/>
    <s v="Home Office"/>
    <s v="United States"/>
    <s v="Philadelphia"/>
    <s v="Pennsylvania"/>
    <n v="19143"/>
    <x v="3"/>
    <s v="OFF-FA-10001754"/>
    <x v="1"/>
    <s v="Fasteners"/>
    <s v="Stockwell Gold Paper Clips"/>
    <n v="4.4160000000000004"/>
    <n v="3"/>
    <n v="0.2"/>
    <n v="1.6008"/>
  </r>
  <r>
    <x v="378"/>
    <d v="2015-04-16T00:00:00"/>
    <d v="2015-04-21T00:00:00"/>
    <s v="Standard Class"/>
    <s v="TS-21160"/>
    <s v="Theresa Swint"/>
    <s v="Corporate"/>
    <s v="United States"/>
    <s v="Toledo"/>
    <s v="Ohio"/>
    <n v="43615"/>
    <x v="3"/>
    <s v="OFF-AP-10002350"/>
    <x v="1"/>
    <s v="Appliances"/>
    <s v="Belkin F9H710-06 7 Outlet SurgeMaster Surge Protector"/>
    <n v="45.216000000000001"/>
    <n v="3"/>
    <n v="0.2"/>
    <n v="4.5216000000000003"/>
  </r>
  <r>
    <x v="379"/>
    <d v="2016-10-01T00:00:00"/>
    <d v="2016-10-02T00:00:00"/>
    <s v="First Class"/>
    <s v="BD-11620"/>
    <s v="Brian DeCherney"/>
    <s v="Consumer"/>
    <s v="United States"/>
    <s v="San Francisco"/>
    <s v="California"/>
    <n v="94122"/>
    <x v="1"/>
    <s v="FUR-CH-10001146"/>
    <x v="0"/>
    <s v="Chairs"/>
    <s v="Global Value Mid-Back Manager's Chair, Gray"/>
    <n v="194.84800000000001"/>
    <n v="4"/>
    <n v="0.2"/>
    <n v="12.178000000000001"/>
  </r>
  <r>
    <x v="380"/>
    <d v="2017-09-28T00:00:00"/>
    <d v="2017-09-30T00:00:00"/>
    <s v="Second Class"/>
    <s v="CM-12160"/>
    <s v="Charles McCrossin"/>
    <s v="Consumer"/>
    <s v="United States"/>
    <s v="Brownsville"/>
    <s v="Texas"/>
    <n v="78521"/>
    <x v="2"/>
    <s v="OFF-SU-10001935"/>
    <x v="1"/>
    <s v="Supplies"/>
    <s v="Staple remover"/>
    <n v="1.744"/>
    <n v="1"/>
    <n v="0.2"/>
    <n v="-0.3488"/>
  </r>
  <r>
    <x v="381"/>
    <d v="2015-11-20T00:00:00"/>
    <d v="2015-11-26T00:00:00"/>
    <s v="Standard Class"/>
    <s v="SN-20560"/>
    <s v="Skye Norling"/>
    <s v="Home Office"/>
    <s v="United States"/>
    <s v="Los Angeles"/>
    <s v="California"/>
    <n v="90008"/>
    <x v="1"/>
    <s v="OFF-AR-10003732"/>
    <x v="1"/>
    <s v="Art"/>
    <s v="Newell 333"/>
    <n v="19.46"/>
    <n v="7"/>
    <n v="0"/>
    <n v="5.0595999999999997"/>
  </r>
  <r>
    <x v="382"/>
    <d v="2016-04-28T00:00:00"/>
    <d v="2016-05-02T00:00:00"/>
    <s v="Standard Class"/>
    <s v="EH-14005"/>
    <s v="Erica Hernandez"/>
    <s v="Home Office"/>
    <s v="United States"/>
    <s v="Denver"/>
    <s v="Colorado"/>
    <n v="80219"/>
    <x v="1"/>
    <s v="OFF-PA-10001970"/>
    <x v="1"/>
    <s v="Paper"/>
    <s v="Xerox 1881"/>
    <n v="29.472000000000001"/>
    <n v="3"/>
    <n v="0.2"/>
    <n v="9.9467999999999996"/>
  </r>
  <r>
    <x v="383"/>
    <d v="2017-11-14T00:00:00"/>
    <d v="2017-11-19T00:00:00"/>
    <s v="Standard Class"/>
    <s v="FO-14305"/>
    <s v="Frank Olsen"/>
    <s v="Consumer"/>
    <s v="United States"/>
    <s v="New York City"/>
    <s v="New York"/>
    <n v="10035"/>
    <x v="3"/>
    <s v="OFF-BI-10003669"/>
    <x v="1"/>
    <s v="Binders"/>
    <s v="3M Organizer Strips"/>
    <n v="8.64"/>
    <n v="2"/>
    <n v="0.2"/>
    <n v="3.024"/>
  </r>
  <r>
    <x v="384"/>
    <d v="2016-11-12T00:00:00"/>
    <d v="2016-11-19T00:00:00"/>
    <s v="Standard Class"/>
    <s v="MS-17710"/>
    <s v="Maurice Satty"/>
    <s v="Consumer"/>
    <s v="United States"/>
    <s v="Mesa"/>
    <s v="Arizona"/>
    <n v="85204"/>
    <x v="1"/>
    <s v="OFF-BI-10003727"/>
    <x v="1"/>
    <s v="Binders"/>
    <s v="Avery Durable Slant Ring Binders With Label Holder"/>
    <n v="6.27"/>
    <n v="5"/>
    <n v="0.7"/>
    <n v="-4.5979999999999999"/>
  </r>
  <r>
    <x v="385"/>
    <d v="2016-09-29T00:00:00"/>
    <d v="2016-09-30T00:00:00"/>
    <s v="First Class"/>
    <s v="CC-12100"/>
    <s v="Chad Cunningham"/>
    <s v="Home Office"/>
    <s v="United States"/>
    <s v="Columbus"/>
    <s v="Indiana"/>
    <n v="47201"/>
    <x v="2"/>
    <s v="OFF-AR-10000255"/>
    <x v="1"/>
    <s v="Art"/>
    <s v="Newell 328"/>
    <n v="40.880000000000003"/>
    <n v="7"/>
    <n v="0"/>
    <n v="10.6288"/>
  </r>
  <r>
    <x v="386"/>
    <d v="2017-09-23T00:00:00"/>
    <d v="2017-09-25T00:00:00"/>
    <s v="Second Class"/>
    <s v="DW-13540"/>
    <s v="Don Weiss"/>
    <s v="Consumer"/>
    <s v="United States"/>
    <s v="Seattle"/>
    <s v="Washington"/>
    <n v="98105"/>
    <x v="1"/>
    <s v="OFF-AP-10002191"/>
    <x v="1"/>
    <s v="Appliances"/>
    <s v="Belkin 8 Outlet SurgeMaster II Gold Surge Protector"/>
    <n v="119.96"/>
    <n v="2"/>
    <n v="0"/>
    <n v="33.588799999999999"/>
  </r>
  <r>
    <x v="387"/>
    <d v="2015-11-29T00:00:00"/>
    <d v="2015-12-04T00:00:00"/>
    <s v="Standard Class"/>
    <s v="BT-11395"/>
    <s v="Bill Tyler"/>
    <s v="Corporate"/>
    <s v="United States"/>
    <s v="Detroit"/>
    <s v="Michigan"/>
    <n v="48227"/>
    <x v="2"/>
    <s v="OFF-PA-10000349"/>
    <x v="1"/>
    <s v="Paper"/>
    <s v="Easy-staple paper"/>
    <n v="19.920000000000002"/>
    <n v="4"/>
    <n v="0"/>
    <n v="9.3623999999999992"/>
  </r>
  <r>
    <x v="388"/>
    <d v="2016-08-15T00:00:00"/>
    <d v="2016-08-20T00:00:00"/>
    <s v="Second Class"/>
    <s v="CY-12745"/>
    <s v="Craig Yedwab"/>
    <s v="Corporate"/>
    <s v="United States"/>
    <s v="Oakland"/>
    <s v="California"/>
    <n v="94601"/>
    <x v="1"/>
    <s v="TEC-PH-10004896"/>
    <x v="2"/>
    <s v="Phones"/>
    <s v="Nokia Lumia 521 (T-Mobile)"/>
    <n v="71.975999999999999"/>
    <n v="3"/>
    <n v="0.2"/>
    <n v="7.1976000000000004"/>
  </r>
  <r>
    <x v="389"/>
    <d v="2015-12-27T00:00:00"/>
    <d v="2015-12-31T00:00:00"/>
    <s v="Standard Class"/>
    <s v="BT-11485"/>
    <s v="Brad Thomas"/>
    <s v="Home Office"/>
    <s v="United States"/>
    <s v="Clinton"/>
    <s v="Maryland"/>
    <n v="20735"/>
    <x v="3"/>
    <s v="OFF-PA-10000605"/>
    <x v="1"/>
    <s v="Paper"/>
    <s v="Xerox 1950"/>
    <n v="28.9"/>
    <n v="5"/>
    <n v="0"/>
    <n v="14.161"/>
  </r>
  <r>
    <x v="390"/>
    <d v="2017-01-21T00:00:00"/>
    <d v="2017-01-26T00:00:00"/>
    <s v="Standard Class"/>
    <s v="PS-19045"/>
    <s v="Penelope Sewall"/>
    <s v="Home Office"/>
    <s v="United States"/>
    <s v="Charlotte"/>
    <s v="North Carolina"/>
    <n v="28205"/>
    <x v="0"/>
    <s v="OFF-ST-10004340"/>
    <x v="1"/>
    <s v="Storage"/>
    <s v="Fellowes Mobile File Cart, Black"/>
    <n v="348.20800000000003"/>
    <n v="7"/>
    <n v="0.2"/>
    <n v="30.4682"/>
  </r>
  <r>
    <x v="391"/>
    <d v="2016-06-14T00:00:00"/>
    <d v="2016-06-17T00:00:00"/>
    <s v="First Class"/>
    <s v="PV-18985"/>
    <s v="Paul Van Hugh"/>
    <s v="Home Office"/>
    <s v="United States"/>
    <s v="San Francisco"/>
    <s v="California"/>
    <n v="94122"/>
    <x v="1"/>
    <s v="OFF-AR-10001545"/>
    <x v="1"/>
    <s v="Art"/>
    <s v="Newell 326"/>
    <n v="7.04"/>
    <n v="4"/>
    <n v="0"/>
    <n v="2.0415999999999999"/>
  </r>
  <r>
    <x v="392"/>
    <d v="2016-10-21T00:00:00"/>
    <d v="2016-10-27T00:00:00"/>
    <s v="Standard Class"/>
    <s v="NM-18520"/>
    <s v="Neoma Murray"/>
    <s v="Consumer"/>
    <s v="United States"/>
    <s v="Riverside"/>
    <s v="California"/>
    <n v="92503"/>
    <x v="1"/>
    <s v="OFF-PA-10001892"/>
    <x v="1"/>
    <s v="Paper"/>
    <s v="Rediform Wirebound &quot;Phone Memo&quot; Message Book, 11 x 5-3/4"/>
    <n v="22.92"/>
    <n v="3"/>
    <n v="0"/>
    <n v="11.2308"/>
  </r>
  <r>
    <x v="393"/>
    <d v="2016-07-22T00:00:00"/>
    <d v="2016-07-24T00:00:00"/>
    <s v="Second Class"/>
    <s v="DL-13495"/>
    <s v="Dionis Lloyd"/>
    <s v="Corporate"/>
    <s v="United States"/>
    <s v="San Francisco"/>
    <s v="California"/>
    <n v="94110"/>
    <x v="1"/>
    <s v="OFF-LA-10003766"/>
    <x v="1"/>
    <s v="Labels"/>
    <s v="Self-Adhesive Removable Labels"/>
    <n v="6.3"/>
    <n v="2"/>
    <n v="0"/>
    <n v="3.024"/>
  </r>
  <r>
    <x v="394"/>
    <d v="2015-09-04T00:00:00"/>
    <d v="2015-09-08T00:00:00"/>
    <s v="Standard Class"/>
    <s v="CS-12355"/>
    <s v="Christine Sundaresam"/>
    <s v="Consumer"/>
    <s v="United States"/>
    <s v="Roswell"/>
    <s v="Georgia"/>
    <n v="30076"/>
    <x v="0"/>
    <s v="OFF-PA-10001970"/>
    <x v="1"/>
    <s v="Paper"/>
    <s v="Xerox 1908"/>
    <n v="279.89999999999998"/>
    <n v="5"/>
    <n v="0"/>
    <n v="137.15100000000001"/>
  </r>
  <r>
    <x v="395"/>
    <d v="2016-11-12T00:00:00"/>
    <d v="2016-11-15T00:00:00"/>
    <s v="Second Class"/>
    <s v="FH-14275"/>
    <s v="Frank Hawley"/>
    <s v="Corporate"/>
    <s v="United States"/>
    <s v="La Porte"/>
    <s v="Indiana"/>
    <n v="46350"/>
    <x v="2"/>
    <s v="OFF-EN-10002831"/>
    <x v="1"/>
    <s v="Envelopes"/>
    <s v="Tyvek  Top-Opening Peel &amp; Seel  Envelopes, Gray"/>
    <n v="287.52"/>
    <n v="8"/>
    <n v="0"/>
    <n v="129.38399999999999"/>
  </r>
  <r>
    <x v="396"/>
    <d v="2015-04-04T00:00:00"/>
    <d v="2015-04-04T00:00:00"/>
    <s v="Same Day"/>
    <s v="NC-18340"/>
    <s v="Nat Carroll"/>
    <s v="Consumer"/>
    <s v="United States"/>
    <s v="Lansing"/>
    <s v="Michigan"/>
    <n v="48911"/>
    <x v="2"/>
    <s v="OFF-AP-10003849"/>
    <x v="1"/>
    <s v="Appliances"/>
    <s v="Hoover Shoulder Vac Commercial Portable Vacuum"/>
    <n v="644.07600000000002"/>
    <n v="2"/>
    <n v="0.1"/>
    <n v="107.346"/>
  </r>
  <r>
    <x v="397"/>
    <d v="2017-06-29T00:00:00"/>
    <d v="2017-07-04T00:00:00"/>
    <s v="Standard Class"/>
    <s v="AA-10315"/>
    <s v="Alex Avila"/>
    <s v="Consumer"/>
    <s v="United States"/>
    <s v="Minneapolis"/>
    <s v="Minnesota"/>
    <n v="55407"/>
    <x v="2"/>
    <s v="OFF-AP-10000576"/>
    <x v="1"/>
    <s v="Appliances"/>
    <s v="Belkin 325VA UPS Surge Protector, 6'"/>
    <n v="362.94"/>
    <n v="3"/>
    <n v="0"/>
    <n v="90.734999999999999"/>
  </r>
  <r>
    <x v="398"/>
    <d v="2014-09-01T00:00:00"/>
    <d v="2014-09-05T00:00:00"/>
    <s v="Second Class"/>
    <s v="LT-16765"/>
    <s v="Larry Tron"/>
    <s v="Consumer"/>
    <s v="United States"/>
    <s v="Escondido"/>
    <s v="California"/>
    <n v="92025"/>
    <x v="1"/>
    <s v="OFF-AR-10004042"/>
    <x v="1"/>
    <s v="Art"/>
    <s v="BOSTON Model 1800 Electric Pencil Sharpeners, Putty/Woodgrain"/>
    <n v="53.94"/>
    <n v="3"/>
    <n v="0"/>
    <n v="15.6426"/>
  </r>
  <r>
    <x v="399"/>
    <d v="2014-03-03T00:00:00"/>
    <d v="2014-03-08T00:00:00"/>
    <s v="Standard Class"/>
    <s v="AP-10720"/>
    <s v="Anne Pryor"/>
    <s v="Home Office"/>
    <s v="United States"/>
    <s v="New York City"/>
    <s v="New York"/>
    <n v="10035"/>
    <x v="3"/>
    <s v="TEC-PH-10004700"/>
    <x v="2"/>
    <s v="Phones"/>
    <s v="PowerGen Dual USB Car Charger"/>
    <n v="9.99"/>
    <n v="1"/>
    <n v="0"/>
    <n v="4.5953999999999997"/>
  </r>
  <r>
    <x v="400"/>
    <d v="2014-05-04T00:00:00"/>
    <d v="2014-05-08T00:00:00"/>
    <s v="Standard Class"/>
    <s v="PM-18940"/>
    <s v="Paul MacIntyre"/>
    <s v="Consumer"/>
    <s v="United States"/>
    <s v="Jackson"/>
    <s v="Michigan"/>
    <n v="49201"/>
    <x v="2"/>
    <s v="OFF-BI-10001294"/>
    <x v="1"/>
    <s v="Binders"/>
    <s v="Fellowes Binding Cases"/>
    <n v="46.8"/>
    <n v="4"/>
    <n v="0"/>
    <n v="21.06"/>
  </r>
  <r>
    <x v="401"/>
    <d v="2014-12-27T00:00:00"/>
    <d v="2014-12-30T00:00:00"/>
    <s v="Second Class"/>
    <s v="AT-10435"/>
    <s v="Alyssa Tate"/>
    <s v="Home Office"/>
    <s v="United States"/>
    <s v="Los Angeles"/>
    <s v="California"/>
    <n v="90004"/>
    <x v="1"/>
    <s v="OFF-LA-10004425"/>
    <x v="1"/>
    <s v="Labels"/>
    <s v="Staple-on labels"/>
    <n v="11.56"/>
    <n v="4"/>
    <n v="0"/>
    <n v="5.4332000000000003"/>
  </r>
  <r>
    <x v="402"/>
    <d v="2016-04-24T00:00:00"/>
    <d v="2016-04-27T00:00:00"/>
    <s v="Second Class"/>
    <s v="CA-12055"/>
    <s v="Cathy Armstrong"/>
    <s v="Home Office"/>
    <s v="United States"/>
    <s v="Houston"/>
    <s v="Texas"/>
    <n v="77070"/>
    <x v="2"/>
    <s v="TEC-AC-10003174"/>
    <x v="2"/>
    <s v="Accessories"/>
    <s v="Plantronics S12 Corded Telephone Headset System"/>
    <n v="258.69600000000003"/>
    <n v="3"/>
    <n v="0.2"/>
    <n v="64.674000000000007"/>
  </r>
  <r>
    <x v="403"/>
    <d v="2014-11-24T00:00:00"/>
    <d v="2014-11-30T00:00:00"/>
    <s v="Standard Class"/>
    <s v="HR-14830"/>
    <s v="Harold Ryan"/>
    <s v="Corporate"/>
    <s v="United States"/>
    <s v="Seattle"/>
    <s v="Washington"/>
    <n v="98103"/>
    <x v="1"/>
    <s v="OFF-BI-10004656"/>
    <x v="1"/>
    <s v="Binders"/>
    <s v="Peel &amp; Stick Add-On Corner Pockets"/>
    <n v="12.096"/>
    <n v="7"/>
    <n v="0.2"/>
    <n v="4.2336"/>
  </r>
  <r>
    <x v="404"/>
    <d v="2017-02-26T00:00:00"/>
    <d v="2017-02-28T00:00:00"/>
    <s v="Second Class"/>
    <s v="BT-11530"/>
    <s v="Bradley Talbott"/>
    <s v="Home Office"/>
    <s v="United States"/>
    <s v="Los Angeles"/>
    <s v="California"/>
    <n v="90036"/>
    <x v="1"/>
    <s v="OFF-AP-10004532"/>
    <x v="1"/>
    <s v="Appliances"/>
    <s v="Kensington 6 Outlet Guardian Standard Surge Protector"/>
    <n v="81.92"/>
    <n v="4"/>
    <n v="0"/>
    <n v="22.118400000000001"/>
  </r>
  <r>
    <x v="405"/>
    <d v="2017-08-01T00:00:00"/>
    <d v="2017-08-04T00:00:00"/>
    <s v="First Class"/>
    <s v="LH-16750"/>
    <s v="Larry Hughes"/>
    <s v="Consumer"/>
    <s v="United States"/>
    <s v="Charlotte"/>
    <s v="North Carolina"/>
    <n v="28205"/>
    <x v="0"/>
    <s v="TEC-PH-10002660"/>
    <x v="2"/>
    <s v="Phones"/>
    <s v="Nortel Networks T7316 E Nt8 B27"/>
    <n v="271.95999999999998"/>
    <n v="5"/>
    <n v="0.2"/>
    <n v="16.997499999999999"/>
  </r>
  <r>
    <x v="406"/>
    <d v="2016-07-14T00:00:00"/>
    <d v="2016-07-18T00:00:00"/>
    <s v="Second Class"/>
    <s v="SW-20755"/>
    <s v="Steven Ward"/>
    <s v="Corporate"/>
    <s v="United States"/>
    <s v="New York City"/>
    <s v="New York"/>
    <n v="10009"/>
    <x v="3"/>
    <s v="OFF-ST-10004634"/>
    <x v="1"/>
    <s v="Storage"/>
    <s v="Personal Folder Holder, Ebony"/>
    <n v="11.21"/>
    <n v="1"/>
    <n v="0"/>
    <n v="3.363"/>
  </r>
  <r>
    <x v="407"/>
    <d v="2017-09-09T00:00:00"/>
    <d v="2017-09-13T00:00:00"/>
    <s v="Standard Class"/>
    <s v="SP-20620"/>
    <s v="Stefania Perrino"/>
    <s v="Corporate"/>
    <s v="United States"/>
    <s v="Philadelphia"/>
    <s v="Pennsylvania"/>
    <n v="19134"/>
    <x v="3"/>
    <s v="FUR-CH-10004860"/>
    <x v="0"/>
    <s v="Chairs"/>
    <s v="Global Low Back Tilter Chair"/>
    <n v="141.37200000000001"/>
    <n v="2"/>
    <n v="0.3"/>
    <n v="-48.470399999999998"/>
  </r>
  <r>
    <x v="408"/>
    <d v="2014-07-12T00:00:00"/>
    <d v="2014-07-16T00:00:00"/>
    <s v="Standard Class"/>
    <s v="BF-11170"/>
    <s v="Ben Ferrer"/>
    <s v="Home Office"/>
    <s v="United States"/>
    <s v="Los Angeles"/>
    <s v="California"/>
    <n v="90036"/>
    <x v="1"/>
    <s v="OFF-ST-10000107"/>
    <x v="1"/>
    <s v="Storage"/>
    <s v="Fellowes Super Stor/Drawer"/>
    <n v="249.75"/>
    <n v="9"/>
    <n v="0"/>
    <n v="44.954999999999998"/>
  </r>
  <r>
    <x v="409"/>
    <d v="2015-10-31T00:00:00"/>
    <d v="2015-11-02T00:00:00"/>
    <s v="Second Class"/>
    <s v="KT-16480"/>
    <s v="Kean Thornton"/>
    <s v="Consumer"/>
    <s v="United States"/>
    <s v="Buffalo"/>
    <s v="New York"/>
    <n v="14215"/>
    <x v="3"/>
    <s v="OFF-AR-10000369"/>
    <x v="1"/>
    <s v="Art"/>
    <s v="Design Ebony Sketching Pencil"/>
    <n v="2.78"/>
    <n v="2"/>
    <n v="0"/>
    <n v="0.7228"/>
  </r>
  <r>
    <x v="410"/>
    <d v="2016-05-30T00:00:00"/>
    <d v="2016-06-01T00:00:00"/>
    <s v="First Class"/>
    <s v="BG-11695"/>
    <s v="Brooke Gillingham"/>
    <s v="Corporate"/>
    <s v="United States"/>
    <s v="Cincinnati"/>
    <s v="Ohio"/>
    <n v="45231"/>
    <x v="3"/>
    <s v="TEC-CO-10001046"/>
    <x v="2"/>
    <s v="Copiers"/>
    <s v="Canon Imageclass D680 Copier / Fax"/>
    <n v="839.98800000000006"/>
    <n v="2"/>
    <n v="0.4"/>
    <n v="69.998999999999995"/>
  </r>
  <r>
    <x v="411"/>
    <d v="2014-08-11T00:00:00"/>
    <d v="2014-08-15T00:00:00"/>
    <s v="Standard Class"/>
    <s v="GM-14680"/>
    <s v="Greg Matthias"/>
    <s v="Consumer"/>
    <s v="United States"/>
    <s v="Seattle"/>
    <s v="Washington"/>
    <n v="98105"/>
    <x v="1"/>
    <s v="FUR-FU-10003691"/>
    <x v="0"/>
    <s v="Furnishings"/>
    <s v="Eldon Image Series Desk Accessories, Ebony"/>
    <n v="12.35"/>
    <n v="1"/>
    <n v="0"/>
    <n v="5.4340000000000002"/>
  </r>
  <r>
    <x v="412"/>
    <d v="2017-05-14T00:00:00"/>
    <d v="2017-05-21T00:00:00"/>
    <s v="Standard Class"/>
    <s v="EJ-14155"/>
    <s v="Eva Jacobs"/>
    <s v="Consumer"/>
    <s v="United States"/>
    <s v="Gulfport"/>
    <s v="Mississippi"/>
    <n v="39503"/>
    <x v="0"/>
    <s v="OFF-EN-10004955"/>
    <x v="1"/>
    <s v="Envelopes"/>
    <s v="Fashion Color Clasp Envelopes"/>
    <n v="48.69"/>
    <n v="9"/>
    <n v="0"/>
    <n v="23.8581"/>
  </r>
  <r>
    <x v="413"/>
    <d v="2014-12-12T00:00:00"/>
    <d v="2014-12-14T00:00:00"/>
    <s v="Second Class"/>
    <s v="NP-18700"/>
    <s v="Nora Preis"/>
    <s v="Consumer"/>
    <s v="United States"/>
    <s v="Fresno"/>
    <s v="California"/>
    <n v="93727"/>
    <x v="1"/>
    <s v="FUR-TA-10004619"/>
    <x v="0"/>
    <s v="Tables"/>
    <s v="Hon Non-Folding Utility Tables"/>
    <n v="764.68799999999999"/>
    <n v="6"/>
    <n v="0.2"/>
    <n v="95.585999999999999"/>
  </r>
  <r>
    <x v="414"/>
    <d v="2017-03-10T00:00:00"/>
    <d v="2017-03-14T00:00:00"/>
    <s v="Standard Class"/>
    <s v="MH-18115"/>
    <s v="Mick Hernandez"/>
    <s v="Home Office"/>
    <s v="United States"/>
    <s v="Chester"/>
    <s v="Pennsylvania"/>
    <n v="19013"/>
    <x v="3"/>
    <s v="OFF-AR-10003958"/>
    <x v="1"/>
    <s v="Art"/>
    <s v="Newell 337"/>
    <n v="5.2480000000000002"/>
    <n v="2"/>
    <n v="0.2"/>
    <n v="0.59040000000000004"/>
  </r>
  <r>
    <x v="415"/>
    <d v="2017-10-23T00:00:00"/>
    <d v="2017-10-27T00:00:00"/>
    <s v="Standard Class"/>
    <s v="JR-15700"/>
    <s v="Jocasta Rupert"/>
    <s v="Consumer"/>
    <s v="United States"/>
    <s v="Jacksonville"/>
    <s v="Florida"/>
    <n v="32216"/>
    <x v="0"/>
    <s v="TEC-PH-10004586"/>
    <x v="2"/>
    <s v="Phones"/>
    <s v="Wilson SignalBoost 841262 DB PRO Amplifier Kit"/>
    <n v="863.88"/>
    <n v="3"/>
    <n v="0.2"/>
    <n v="107.985"/>
  </r>
  <r>
    <x v="416"/>
    <d v="2016-10-28T00:00:00"/>
    <d v="2016-11-04T00:00:00"/>
    <s v="Standard Class"/>
    <s v="SM-20950"/>
    <s v="Suzanne McNair"/>
    <s v="Corporate"/>
    <s v="United States"/>
    <s v="Greenville"/>
    <s v="North Carolina"/>
    <n v="27834"/>
    <x v="0"/>
    <s v="OFF-BI-10004236"/>
    <x v="1"/>
    <s v="Binders"/>
    <s v="XtraLife ClearVue Slant-D Ring Binder, White, 3&quot;"/>
    <n v="17.616"/>
    <n v="4"/>
    <n v="0.7"/>
    <n v="-14.0928"/>
  </r>
  <r>
    <x v="417"/>
    <d v="2016-10-01T00:00:00"/>
    <d v="2016-10-02T00:00:00"/>
    <s v="First Class"/>
    <s v="CC-12220"/>
    <s v="Chris Cortes"/>
    <s v="Consumer"/>
    <s v="United States"/>
    <s v="La Porte"/>
    <s v="Indiana"/>
    <n v="46350"/>
    <x v="2"/>
    <s v="TEC-PH-10000215"/>
    <x v="2"/>
    <s v="Phones"/>
    <s v="Plantronics Cordless Phone Headset with In-line Volume - M214C"/>
    <n v="69.900000000000006"/>
    <n v="2"/>
    <n v="0"/>
    <n v="18.873000000000001"/>
  </r>
  <r>
    <x v="418"/>
    <d v="2017-09-02T00:00:00"/>
    <d v="2017-09-07T00:00:00"/>
    <s v="Standard Class"/>
    <s v="PF-19225"/>
    <s v="Phillip Flathmann"/>
    <s v="Consumer"/>
    <s v="United States"/>
    <s v="San Francisco"/>
    <s v="California"/>
    <n v="94122"/>
    <x v="1"/>
    <s v="OFF-AR-10000422"/>
    <x v="1"/>
    <s v="Art"/>
    <s v="Pencil and Crayon Sharpener"/>
    <n v="6.57"/>
    <n v="3"/>
    <n v="0"/>
    <n v="1.7739"/>
  </r>
  <r>
    <x v="419"/>
    <d v="2017-06-04T00:00:00"/>
    <d v="2017-06-08T00:00:00"/>
    <s v="Standard Class"/>
    <s v="DC-12850"/>
    <s v="Dan Campbell"/>
    <s v="Consumer"/>
    <s v="United States"/>
    <s v="Florence"/>
    <s v="Alabama"/>
    <n v="35630"/>
    <x v="0"/>
    <s v="OFF-PA-10002870"/>
    <x v="1"/>
    <s v="Paper"/>
    <s v="Ampad Phone Message Book, Recycled, 400 Message Capacity, 5 ¾” x 11”"/>
    <n v="12.48"/>
    <n v="2"/>
    <n v="0"/>
    <n v="5.6159999999999997"/>
  </r>
  <r>
    <x v="420"/>
    <d v="2016-05-02T00:00:00"/>
    <d v="2016-05-07T00:00:00"/>
    <s v="Standard Class"/>
    <s v="BD-11770"/>
    <s v="Bryan Davis"/>
    <s v="Consumer"/>
    <s v="United States"/>
    <s v="Houston"/>
    <s v="Texas"/>
    <n v="77070"/>
    <x v="2"/>
    <s v="OFF-AR-10004022"/>
    <x v="1"/>
    <s v="Art"/>
    <s v="Panasonic KP-380BK Classic Electric Pencil Sharpener"/>
    <n v="86.352000000000004"/>
    <n v="3"/>
    <n v="0.2"/>
    <n v="5.3970000000000002"/>
  </r>
  <r>
    <x v="421"/>
    <d v="2016-06-26T00:00:00"/>
    <d v="2016-07-03T00:00:00"/>
    <s v="Standard Class"/>
    <s v="GM-14500"/>
    <s v="Gene McClure"/>
    <s v="Consumer"/>
    <s v="United States"/>
    <s v="Providence"/>
    <s v="Rhode Island"/>
    <n v="2908"/>
    <x v="3"/>
    <s v="OFF-ST-10000617"/>
    <x v="1"/>
    <s v="Storage"/>
    <s v="Woodgrain Magazine Files by Perma"/>
    <n v="14.9"/>
    <n v="5"/>
    <n v="0"/>
    <n v="1.0429999999999999"/>
  </r>
  <r>
    <x v="422"/>
    <d v="2016-11-22T00:00:00"/>
    <d v="2016-11-26T00:00:00"/>
    <s v="Standard Class"/>
    <s v="TB-21355"/>
    <s v="Todd Boyes"/>
    <s v="Corporate"/>
    <s v="United States"/>
    <s v="New York City"/>
    <s v="New York"/>
    <n v="10009"/>
    <x v="3"/>
    <s v="FUR-FU-10000397"/>
    <x v="0"/>
    <s v="Furnishings"/>
    <s v="Luxo Economy Swing Arm Lamp"/>
    <n v="39.880000000000003"/>
    <n v="2"/>
    <n v="0"/>
    <n v="11.166399999999999"/>
  </r>
  <r>
    <x v="423"/>
    <d v="2015-05-25T00:00:00"/>
    <d v="2015-05-29T00:00:00"/>
    <s v="Standard Class"/>
    <s v="JH-16180"/>
    <s v="Justin Hirsh"/>
    <s v="Consumer"/>
    <s v="United States"/>
    <s v="Pueblo"/>
    <s v="Colorado"/>
    <n v="81001"/>
    <x v="1"/>
    <s v="OFF-AP-10004487"/>
    <x v="1"/>
    <s v="Appliances"/>
    <s v="Kensington 4 Outlet MasterPiece Compact Power Control Center"/>
    <n v="845.72799999999995"/>
    <n v="13"/>
    <n v="0.2"/>
    <n v="84.572800000000001"/>
  </r>
  <r>
    <x v="424"/>
    <d v="2017-12-30T00:00:00"/>
    <d v="2018-01-03T00:00:00"/>
    <s v="Standard Class"/>
    <s v="EB-13975"/>
    <s v="Erica Bern"/>
    <s v="Corporate"/>
    <s v="United States"/>
    <s v="Fairfield"/>
    <s v="California"/>
    <n v="94533"/>
    <x v="1"/>
    <s v="OFF-BI-10002103"/>
    <x v="1"/>
    <s v="Binders"/>
    <s v="Cardinal Slant-D Ring Binder, Heavy Gauge Vinyl"/>
    <n v="13.904"/>
    <n v="2"/>
    <n v="0.2"/>
    <n v="4.5187999999999997"/>
  </r>
  <r>
    <x v="425"/>
    <d v="2016-12-08T00:00:00"/>
    <d v="2016-12-12T00:00:00"/>
    <s v="Second Class"/>
    <s v="QJ-19255"/>
    <s v="Quincy Jones"/>
    <s v="Corporate"/>
    <s v="United States"/>
    <s v="Saint Paul"/>
    <s v="Minnesota"/>
    <n v="55106"/>
    <x v="2"/>
    <s v="TEC-PH-10003555"/>
    <x v="2"/>
    <s v="Phones"/>
    <s v="Motorola HK250 Universal Bluetooth Headset"/>
    <n v="114.95"/>
    <n v="5"/>
    <n v="0"/>
    <n v="2.2989999999999999"/>
  </r>
  <r>
    <x v="426"/>
    <d v="2015-09-19T00:00:00"/>
    <d v="2015-09-24T00:00:00"/>
    <s v="Second Class"/>
    <s v="TC-21535"/>
    <s v="Tracy Collins"/>
    <s v="Home Office"/>
    <s v="United States"/>
    <s v="Arlington"/>
    <s v="Virginia"/>
    <n v="22204"/>
    <x v="0"/>
    <s v="FUR-BO-10003433"/>
    <x v="0"/>
    <s v="Bookcases"/>
    <s v="Sauder Cornerstone Collection Library"/>
    <n v="61.96"/>
    <n v="2"/>
    <n v="0"/>
    <n v="4.3372000000000002"/>
  </r>
  <r>
    <x v="427"/>
    <d v="2017-07-03T00:00:00"/>
    <d v="2017-07-07T00:00:00"/>
    <s v="Standard Class"/>
    <s v="CS-12460"/>
    <s v="Chuck Sachs"/>
    <s v="Consumer"/>
    <s v="United States"/>
    <s v="Columbus"/>
    <s v="Georgia"/>
    <n v="31907"/>
    <x v="0"/>
    <s v="FUR-FU-10002554"/>
    <x v="0"/>
    <s v="Furnishings"/>
    <s v="Westinghouse Floor Lamp with Metal Mesh Shade, Black"/>
    <n v="23.99"/>
    <n v="1"/>
    <n v="0"/>
    <n v="5.5176999999999996"/>
  </r>
  <r>
    <x v="428"/>
    <d v="2016-12-18T00:00:00"/>
    <d v="2016-12-23T00:00:00"/>
    <s v="Standard Class"/>
    <s v="HG-14965"/>
    <s v="Henry Goldwyn"/>
    <s v="Corporate"/>
    <s v="United States"/>
    <s v="Los Angeles"/>
    <s v="California"/>
    <n v="90032"/>
    <x v="1"/>
    <s v="OFF-PA-10003072"/>
    <x v="1"/>
    <s v="Paper"/>
    <s v="Eureka Recycled Copy Paper 8 1/2&quot; x 11&quot;, Ream"/>
    <n v="38.880000000000003"/>
    <n v="6"/>
    <n v="0"/>
    <n v="18.662400000000002"/>
  </r>
  <r>
    <x v="429"/>
    <d v="2014-07-01T00:00:00"/>
    <d v="2014-07-05T00:00:00"/>
    <s v="Standard Class"/>
    <s v="LW-16825"/>
    <s v="Laurel Workman"/>
    <s v="Corporate"/>
    <s v="United States"/>
    <s v="Deltona"/>
    <s v="Florida"/>
    <n v="32725"/>
    <x v="0"/>
    <s v="TEC-PH-10004586"/>
    <x v="2"/>
    <s v="Phones"/>
    <s v="Wilson SignalBoost 841262 DB PRO Amplifier Kit"/>
    <n v="575.91999999999996"/>
    <n v="2"/>
    <n v="0.2"/>
    <n v="71.989999999999995"/>
  </r>
  <r>
    <x v="430"/>
    <d v="2017-02-03T00:00:00"/>
    <d v="2017-02-08T00:00:00"/>
    <s v="Standard Class"/>
    <s v="MC-17575"/>
    <s v="Matt Collins"/>
    <s v="Consumer"/>
    <s v="United States"/>
    <s v="Cincinnati"/>
    <s v="Ohio"/>
    <n v="45231"/>
    <x v="3"/>
    <s v="OFF-BI-10002071"/>
    <x v="1"/>
    <s v="Binders"/>
    <s v="Fellowes Black Plastic Comb Bindings"/>
    <n v="5.2290000000000001"/>
    <n v="3"/>
    <n v="0.7"/>
    <n v="-4.1832000000000003"/>
  </r>
  <r>
    <x v="431"/>
    <d v="2017-03-03T00:00:00"/>
    <d v="2017-03-08T00:00:00"/>
    <s v="Standard Class"/>
    <s v="LP-17095"/>
    <s v="Liz Preis"/>
    <s v="Consumer"/>
    <s v="United States"/>
    <s v="Murray"/>
    <s v="Kentucky"/>
    <n v="42071"/>
    <x v="0"/>
    <s v="OFF-AP-10004859"/>
    <x v="1"/>
    <s v="Appliances"/>
    <s v="Acco 6 Outlet Guardian Premium Surge Suppressor"/>
    <n v="72.8"/>
    <n v="5"/>
    <n v="0"/>
    <n v="19.655999999999999"/>
  </r>
  <r>
    <x v="432"/>
    <d v="2017-10-09T00:00:00"/>
    <d v="2017-10-10T00:00:00"/>
    <s v="First Class"/>
    <s v="EB-14170"/>
    <s v="Evan Bailliet"/>
    <s v="Consumer"/>
    <s v="United States"/>
    <s v="Wilmington"/>
    <s v="North Carolina"/>
    <n v="28403"/>
    <x v="0"/>
    <s v="OFF-PA-10002659"/>
    <x v="1"/>
    <s v="Paper"/>
    <s v="Avoid Verbal Orders Carbonless Minifold Book"/>
    <n v="10.816000000000001"/>
    <n v="4"/>
    <n v="0.2"/>
    <n v="3.5152000000000001"/>
  </r>
  <r>
    <x v="433"/>
    <d v="2014-09-28T00:00:00"/>
    <d v="2014-10-03T00:00:00"/>
    <s v="Standard Class"/>
    <s v="GZ-14545"/>
    <s v="George Zrebassa"/>
    <s v="Corporate"/>
    <s v="United States"/>
    <s v="Lawrence"/>
    <s v="Massachusetts"/>
    <n v="1841"/>
    <x v="3"/>
    <s v="OFF-ST-10001321"/>
    <x v="1"/>
    <s v="Storage"/>
    <s v="Decoflex Hanging Personal Folder File, Blue"/>
    <n v="46.26"/>
    <n v="3"/>
    <n v="0"/>
    <n v="12.4902"/>
  </r>
  <r>
    <x v="434"/>
    <d v="2016-03-30T00:00:00"/>
    <d v="2016-04-01T00:00:00"/>
    <s v="First Class"/>
    <s v="CP-12085"/>
    <s v="Cathy Prescott"/>
    <s v="Corporate"/>
    <s v="United States"/>
    <s v="Norwich"/>
    <s v="Connecticut"/>
    <n v="6360"/>
    <x v="3"/>
    <s v="OFF-PA-10004156"/>
    <x v="1"/>
    <s v="Paper"/>
    <s v="Xerox 188"/>
    <n v="11.34"/>
    <n v="1"/>
    <n v="0"/>
    <n v="5.5566000000000004"/>
  </r>
  <r>
    <x v="435"/>
    <d v="2017-10-15T00:00:00"/>
    <d v="2017-10-18T00:00:00"/>
    <s v="Second Class"/>
    <s v="FG-14260"/>
    <s v="Frank Gastineau"/>
    <s v="Home Office"/>
    <s v="United States"/>
    <s v="San Francisco"/>
    <s v="California"/>
    <n v="94110"/>
    <x v="1"/>
    <s v="OFF-AR-10002818"/>
    <x v="1"/>
    <s v="Art"/>
    <s v="Panasonic KP-310 Heavy-Duty Electric Pencil Sharpener"/>
    <n v="87.92"/>
    <n v="4"/>
    <n v="0"/>
    <n v="26.376000000000001"/>
  </r>
  <r>
    <x v="436"/>
    <d v="2016-05-23T00:00:00"/>
    <d v="2016-05-27T00:00:00"/>
    <s v="Standard Class"/>
    <s v="LD-17005"/>
    <s v="Lisa DeCherney"/>
    <s v="Consumer"/>
    <s v="United States"/>
    <s v="San Francisco"/>
    <s v="California"/>
    <n v="94109"/>
    <x v="1"/>
    <s v="FUR-FU-10003691"/>
    <x v="0"/>
    <s v="Furnishings"/>
    <s v="Eldon Image Series Desk Accessories, Ebony"/>
    <n v="37.049999999999997"/>
    <n v="3"/>
    <n v="0"/>
    <n v="16.302"/>
  </r>
  <r>
    <x v="437"/>
    <d v="2017-06-02T00:00:00"/>
    <d v="2017-06-06T00:00:00"/>
    <s v="Standard Class"/>
    <s v="AB-10255"/>
    <s v="Alejandro Ballentine"/>
    <s v="Home Office"/>
    <s v="United States"/>
    <s v="Lorain"/>
    <s v="Ohio"/>
    <n v="44052"/>
    <x v="3"/>
    <s v="TEC-PH-10000347"/>
    <x v="2"/>
    <s v="Phones"/>
    <s v="Cush Cases Heavy Duty Rugged Cover Case for Samsung Galaxy S5 - Purple"/>
    <n v="2.97"/>
    <n v="1"/>
    <n v="0.4"/>
    <n v="-0.64349999999999996"/>
  </r>
  <r>
    <x v="438"/>
    <d v="2014-02-16T00:00:00"/>
    <d v="2014-02-21T00:00:00"/>
    <s v="Standard Class"/>
    <s v="MN-17935"/>
    <s v="Michael Nguyen"/>
    <s v="Consumer"/>
    <s v="United States"/>
    <s v="Dallas"/>
    <s v="Texas"/>
    <n v="75220"/>
    <x v="2"/>
    <s v="OFF-BI-10002012"/>
    <x v="1"/>
    <s v="Binders"/>
    <s v="Wilson Jones Easy Flow II Sheet Lifters"/>
    <n v="1.08"/>
    <n v="3"/>
    <n v="0.8"/>
    <n v="-1.728"/>
  </r>
  <r>
    <x v="439"/>
    <d v="2016-05-16T00:00:00"/>
    <d v="2016-05-23T00:00:00"/>
    <s v="Standard Class"/>
    <s v="JR-15670"/>
    <s v="Jim Radford"/>
    <s v="Consumer"/>
    <s v="United States"/>
    <s v="Middletown"/>
    <s v="Connecticut"/>
    <n v="6457"/>
    <x v="3"/>
    <s v="OFF-ST-10002574"/>
    <x v="1"/>
    <s v="Storage"/>
    <s v="SAFCO Commercial Wire Shelving, Black"/>
    <n v="552.55999999999995"/>
    <n v="4"/>
    <n v="0"/>
    <n v="0"/>
  </r>
  <r>
    <x v="440"/>
    <d v="2017-04-02T00:00:00"/>
    <d v="2017-04-07T00:00:00"/>
    <s v="Standard Class"/>
    <s v="JF-15190"/>
    <s v="Jamie Frazer"/>
    <s v="Consumer"/>
    <s v="United States"/>
    <s v="Los Angeles"/>
    <s v="California"/>
    <n v="90008"/>
    <x v="1"/>
    <s v="FUR-FU-10003724"/>
    <x v="0"/>
    <s v="Furnishings"/>
    <s v="Westinghouse Clip-On Gooseneck Lamps"/>
    <n v="25.11"/>
    <n v="3"/>
    <n v="0"/>
    <n v="6.5286"/>
  </r>
  <r>
    <x v="441"/>
    <d v="2017-03-31T00:00:00"/>
    <d v="2017-04-02T00:00:00"/>
    <s v="Second Class"/>
    <s v="CM-12115"/>
    <s v="Chad McGuire"/>
    <s v="Consumer"/>
    <s v="United States"/>
    <s v="New York City"/>
    <s v="New York"/>
    <n v="10011"/>
    <x v="3"/>
    <s v="FUR-FU-10004018"/>
    <x v="0"/>
    <s v="Furnishings"/>
    <s v="Tensor Computer Mounted Lamp"/>
    <n v="29.78"/>
    <n v="2"/>
    <n v="0"/>
    <n v="8.0405999999999995"/>
  </r>
  <r>
    <x v="442"/>
    <d v="2017-01-02T00:00:00"/>
    <d v="2017-01-04T00:00:00"/>
    <s v="First Class"/>
    <s v="AS-10045"/>
    <s v="Aaron Smayling"/>
    <s v="Corporate"/>
    <s v="United States"/>
    <s v="Jacksonville"/>
    <s v="North Carolina"/>
    <n v="28540"/>
    <x v="0"/>
    <s v="TEC-MA-10002178"/>
    <x v="2"/>
    <s v="Machines"/>
    <s v="Cisco CP-7937G Unified IP Conference Station Phone"/>
    <n v="695.7"/>
    <n v="2"/>
    <n v="0.5"/>
    <n v="-27.827999999999999"/>
  </r>
  <r>
    <x v="443"/>
    <d v="2014-10-03T00:00:00"/>
    <d v="2014-10-08T00:00:00"/>
    <s v="Second Class"/>
    <s v="BP-11290"/>
    <s v="Beth Paige"/>
    <s v="Consumer"/>
    <s v="United States"/>
    <s v="Evanston"/>
    <s v="Illinois"/>
    <n v="60201"/>
    <x v="2"/>
    <s v="FUR-CH-10002880"/>
    <x v="0"/>
    <s v="Chairs"/>
    <s v="Global High-Back Leather Tilter, Burgundy"/>
    <n v="258.279"/>
    <n v="3"/>
    <n v="0.3"/>
    <n v="-70.104299999999995"/>
  </r>
  <r>
    <x v="444"/>
    <d v="2016-05-05T00:00:00"/>
    <d v="2016-05-07T00:00:00"/>
    <s v="First Class"/>
    <s v="ND-18370"/>
    <s v="Natalie DeCherney"/>
    <s v="Consumer"/>
    <s v="United States"/>
    <s v="Louisville"/>
    <s v="Kentucky"/>
    <n v="40214"/>
    <x v="0"/>
    <s v="OFF-PA-10003641"/>
    <x v="1"/>
    <s v="Paper"/>
    <s v="Xerox 1909"/>
    <n v="79.14"/>
    <n v="3"/>
    <n v="0"/>
    <n v="36.404400000000003"/>
  </r>
  <r>
    <x v="445"/>
    <d v="2017-04-26T00:00:00"/>
    <d v="2017-04-27T00:00:00"/>
    <s v="First Class"/>
    <s v="LB-16735"/>
    <s v="Larry Blacks"/>
    <s v="Consumer"/>
    <s v="United States"/>
    <s v="Fort Worth"/>
    <s v="Texas"/>
    <n v="76106"/>
    <x v="2"/>
    <s v="FUR-FU-10000010"/>
    <x v="0"/>
    <s v="Furnishings"/>
    <s v="DAX Value U-Channel Document Frames, Easel Back"/>
    <n v="1.988"/>
    <n v="1"/>
    <n v="0.6"/>
    <n v="-1.4413"/>
  </r>
  <r>
    <x v="446"/>
    <d v="2014-09-26T00:00:00"/>
    <d v="2014-10-01T00:00:00"/>
    <s v="Second Class"/>
    <s v="KT-16465"/>
    <s v="Kean Takahito"/>
    <s v="Consumer"/>
    <s v="United States"/>
    <s v="Los Angeles"/>
    <s v="California"/>
    <n v="90049"/>
    <x v="1"/>
    <s v="FUR-CH-10002961"/>
    <x v="0"/>
    <s v="Chairs"/>
    <s v="Leather Task Chair, Black"/>
    <n v="145.56800000000001"/>
    <n v="2"/>
    <n v="0.2"/>
    <n v="0"/>
  </r>
  <r>
    <x v="447"/>
    <d v="2017-10-19T00:00:00"/>
    <d v="2017-10-25T00:00:00"/>
    <s v="Standard Class"/>
    <s v="HM-14860"/>
    <s v="Harry Marie"/>
    <s v="Corporate"/>
    <s v="United States"/>
    <s v="Philadelphia"/>
    <s v="Pennsylvania"/>
    <n v="19120"/>
    <x v="3"/>
    <s v="OFF-AR-10002956"/>
    <x v="1"/>
    <s v="Art"/>
    <s v="Boston 16801 Nautilus Battery Pencil Sharpener"/>
    <n v="123.256"/>
    <n v="7"/>
    <n v="0.2"/>
    <n v="9.2441999999999993"/>
  </r>
  <r>
    <x v="448"/>
    <d v="2017-11-10T00:00:00"/>
    <d v="2017-11-11T00:00:00"/>
    <s v="First Class"/>
    <s v="AB-10600"/>
    <s v="Ann Blume"/>
    <s v="Corporate"/>
    <s v="United States"/>
    <s v="Tucson"/>
    <s v="Arizona"/>
    <n v="85705"/>
    <x v="1"/>
    <s v="OFF-BI-10001036"/>
    <x v="1"/>
    <s v="Binders"/>
    <s v="Cardinal EasyOpen D-Ring Binders"/>
    <n v="38.387999999999998"/>
    <n v="14"/>
    <n v="0.7"/>
    <n v="-25.591999999999999"/>
  </r>
  <r>
    <x v="449"/>
    <d v="2017-07-08T00:00:00"/>
    <d v="2017-07-11T00:00:00"/>
    <s v="First Class"/>
    <s v="SZ-20035"/>
    <s v="Sam Zeldin"/>
    <s v="Home Office"/>
    <s v="United States"/>
    <s v="Pico Rivera"/>
    <s v="California"/>
    <n v="90660"/>
    <x v="1"/>
    <s v="FUR-FU-10001588"/>
    <x v="0"/>
    <s v="Furnishings"/>
    <s v="Deflect-o SuperTray Unbreakable Stackable Tray, Letter, Black"/>
    <n v="145.9"/>
    <n v="5"/>
    <n v="0"/>
    <n v="62.737000000000002"/>
  </r>
  <r>
    <x v="450"/>
    <d v="2017-03-07T00:00:00"/>
    <d v="2017-03-12T00:00:00"/>
    <s v="Standard Class"/>
    <s v="MG-17890"/>
    <s v="Michael Granlund"/>
    <s v="Home Office"/>
    <s v="United States"/>
    <s v="Clinton"/>
    <s v="Maryland"/>
    <n v="20735"/>
    <x v="3"/>
    <s v="TEC-AC-10004510"/>
    <x v="2"/>
    <s v="Accessories"/>
    <s v="Logitech Desktop MK120 Mouse and keyboard Combo"/>
    <n v="49.08"/>
    <n v="3"/>
    <n v="0"/>
    <n v="4.9080000000000004"/>
  </r>
  <r>
    <x v="451"/>
    <d v="2016-09-03T00:00:00"/>
    <d v="2016-09-09T00:00:00"/>
    <s v="Standard Class"/>
    <s v="JK-16120"/>
    <s v="Julie Kriz"/>
    <s v="Home Office"/>
    <s v="United States"/>
    <s v="Aurora"/>
    <s v="Illinois"/>
    <n v="60505"/>
    <x v="2"/>
    <s v="FUR-FU-10003394"/>
    <x v="0"/>
    <s v="Furnishings"/>
    <s v="Tenex &quot;The Solids&quot; Textured Chair Mats"/>
    <n v="83.951999999999998"/>
    <n v="3"/>
    <n v="0.6"/>
    <n v="-90.248400000000004"/>
  </r>
  <r>
    <x v="452"/>
    <d v="2016-02-05T00:00:00"/>
    <d v="2016-02-05T00:00:00"/>
    <s v="Same Day"/>
    <s v="PP-18955"/>
    <s v="Paul Prost"/>
    <s v="Home Office"/>
    <s v="United States"/>
    <s v="Smyrna"/>
    <s v="Georgia"/>
    <n v="30080"/>
    <x v="0"/>
    <s v="OFF-ST-10002344"/>
    <x v="1"/>
    <s v="Storage"/>
    <s v="Carina 42&quot;Hx23 3/4&quot;W Media Storage Unit"/>
    <n v="80.98"/>
    <n v="1"/>
    <n v="0"/>
    <n v="1.6195999999999999"/>
  </r>
  <r>
    <x v="453"/>
    <d v="2017-07-03T00:00:00"/>
    <d v="2017-07-04T00:00:00"/>
    <s v="First Class"/>
    <s v="YS-21880"/>
    <s v="Yana Sorensen"/>
    <s v="Corporate"/>
    <s v="United States"/>
    <s v="Burlington"/>
    <s v="North Carolina"/>
    <n v="27217"/>
    <x v="0"/>
    <s v="OFF-AR-10003514"/>
    <x v="1"/>
    <s v="Art"/>
    <s v="4009 Highlighters by Sanford"/>
    <n v="9.5519999999999996"/>
    <n v="3"/>
    <n v="0.2"/>
    <n v="1.5522"/>
  </r>
  <r>
    <x v="454"/>
    <d v="2016-11-01T00:00:00"/>
    <d v="2016-11-05T00:00:00"/>
    <s v="Standard Class"/>
    <s v="KM-16375"/>
    <s v="Katherine Murray"/>
    <s v="Home Office"/>
    <s v="United States"/>
    <s v="Salem"/>
    <s v="Virginia"/>
    <n v="24153"/>
    <x v="0"/>
    <s v="TEC-PH-10003988"/>
    <x v="2"/>
    <s v="Phones"/>
    <s v="LF Elite 3D Dazzle Designer Hard Case Cover, Lf Stylus Pen and Wiper For Apple Iphone 5c Mini Lite"/>
    <n v="21.8"/>
    <n v="2"/>
    <n v="0"/>
    <n v="6.1040000000000001"/>
  </r>
  <r>
    <x v="455"/>
    <d v="2016-09-25T00:00:00"/>
    <d v="2016-09-30T00:00:00"/>
    <s v="Standard Class"/>
    <s v="AB-10105"/>
    <s v="Adrian Barton"/>
    <s v="Consumer"/>
    <s v="United States"/>
    <s v="Phoenix"/>
    <s v="Arizona"/>
    <n v="85023"/>
    <x v="1"/>
    <s v="FUR-TA-10002356"/>
    <x v="0"/>
    <s v="Tables"/>
    <s v="Bevis Boat-Shaped Conference Table"/>
    <n v="393.16500000000002"/>
    <n v="3"/>
    <n v="0.5"/>
    <n v="-204.44579999999999"/>
  </r>
  <r>
    <x v="456"/>
    <d v="2014-06-30T00:00:00"/>
    <d v="2014-07-05T00:00:00"/>
    <s v="Standard Class"/>
    <s v="HA-14905"/>
    <s v="Helen Abelman"/>
    <s v="Consumer"/>
    <s v="United States"/>
    <s v="New York City"/>
    <s v="New York"/>
    <n v="10024"/>
    <x v="3"/>
    <s v="OFF-BI-10002867"/>
    <x v="1"/>
    <s v="Binders"/>
    <s v="GBC Recycled Regency Composition Covers"/>
    <n v="334.76799999999997"/>
    <n v="7"/>
    <n v="0.2"/>
    <n v="108.7996"/>
  </r>
  <r>
    <x v="457"/>
    <d v="2017-01-28T00:00:00"/>
    <d v="2017-01-31T00:00:00"/>
    <s v="Second Class"/>
    <s v="BT-11305"/>
    <s v="Beth Thompson"/>
    <s v="Home Office"/>
    <s v="United States"/>
    <s v="Costa Mesa"/>
    <s v="California"/>
    <n v="92627"/>
    <x v="1"/>
    <s v="TEC-AC-10000580"/>
    <x v="2"/>
    <s v="Accessories"/>
    <s v="Logitech G13 Programmable Gameboard with LCD Display"/>
    <n v="239.97"/>
    <n v="3"/>
    <n v="0"/>
    <n v="26.396699999999999"/>
  </r>
  <r>
    <x v="458"/>
    <d v="2015-09-21T00:00:00"/>
    <d v="2015-09-24T00:00:00"/>
    <s v="First Class"/>
    <s v="SV-20815"/>
    <s v="Stuart Van"/>
    <s v="Corporate"/>
    <s v="United States"/>
    <s v="Houston"/>
    <s v="Texas"/>
    <n v="77041"/>
    <x v="2"/>
    <s v="TEC-PH-10002922"/>
    <x v="2"/>
    <s v="Phones"/>
    <s v="ShoreTel ShorePhone IP 230 VoIP phone"/>
    <n v="946.34400000000005"/>
    <n v="7"/>
    <n v="0.2"/>
    <n v="118.29300000000001"/>
  </r>
  <r>
    <x v="459"/>
    <d v="2015-09-26T00:00:00"/>
    <d v="2015-09-30T00:00:00"/>
    <s v="Standard Class"/>
    <s v="RW-19540"/>
    <s v="Rick Wilson"/>
    <s v="Corporate"/>
    <s v="United States"/>
    <s v="Mesa"/>
    <s v="Arizona"/>
    <n v="85204"/>
    <x v="1"/>
    <s v="OFF-PA-10000501"/>
    <x v="1"/>
    <s v="Paper"/>
    <s v="Petty Cash Envelope"/>
    <n v="86.272000000000006"/>
    <n v="4"/>
    <n v="0.2"/>
    <n v="31.273599999999998"/>
  </r>
  <r>
    <x v="460"/>
    <d v="2015-10-31T00:00:00"/>
    <d v="2015-11-04T00:00:00"/>
    <s v="Second Class"/>
    <s v="DK-12835"/>
    <s v="Damala Kotsonis"/>
    <s v="Corporate"/>
    <s v="United States"/>
    <s v="Salinas"/>
    <s v="California"/>
    <n v="93905"/>
    <x v="1"/>
    <s v="OFF-BI-10002949"/>
    <x v="1"/>
    <s v="Binders"/>
    <s v="Prestige Round Ring Binders"/>
    <n v="9.7279999999999998"/>
    <n v="2"/>
    <n v="0.2"/>
    <n v="3.2831999999999999"/>
  </r>
  <r>
    <x v="461"/>
    <d v="2017-06-20T00:00:00"/>
    <d v="2017-06-27T00:00:00"/>
    <s v="Standard Class"/>
    <s v="ST-20530"/>
    <s v="Shui Tom"/>
    <s v="Consumer"/>
    <s v="United States"/>
    <s v="Parma"/>
    <s v="Ohio"/>
    <n v="44134"/>
    <x v="3"/>
    <s v="OFF-PA-10001639"/>
    <x v="1"/>
    <s v="Paper"/>
    <s v="Xerox 203"/>
    <n v="31.103999999999999"/>
    <n v="6"/>
    <n v="0.2"/>
    <n v="10.8864"/>
  </r>
  <r>
    <x v="462"/>
    <d v="2017-12-19T00:00:00"/>
    <d v="2017-12-24T00:00:00"/>
    <s v="Second Class"/>
    <s v="MM-17920"/>
    <s v="Michael Moore"/>
    <s v="Consumer"/>
    <s v="United States"/>
    <s v="San Francisco"/>
    <s v="California"/>
    <n v="94110"/>
    <x v="1"/>
    <s v="OFF-BI-10001510"/>
    <x v="1"/>
    <s v="Binders"/>
    <s v="Deluxe Heavy-Duty Vinyl Round Ring Binder"/>
    <n v="36.671999999999997"/>
    <n v="2"/>
    <n v="0.2"/>
    <n v="11.46"/>
  </r>
  <r>
    <x v="463"/>
    <d v="2017-08-05T00:00:00"/>
    <d v="2017-08-08T00:00:00"/>
    <s v="First Class"/>
    <s v="PW-19030"/>
    <s v="Pauline Webber"/>
    <s v="Corporate"/>
    <s v="United States"/>
    <s v="Richmond"/>
    <s v="Kentucky"/>
    <n v="40475"/>
    <x v="0"/>
    <s v="OFF-PA-10002713"/>
    <x v="1"/>
    <s v="Paper"/>
    <s v="Adams Phone Message Book, 200 Message Capacity, 8 1/16” x 11”"/>
    <n v="13.76"/>
    <n v="2"/>
    <n v="0"/>
    <n v="6.3296000000000001"/>
  </r>
  <r>
    <x v="464"/>
    <d v="2015-10-01T00:00:00"/>
    <d v="2015-10-06T00:00:00"/>
    <s v="Standard Class"/>
    <s v="SC-20440"/>
    <s v="Shaun Chance"/>
    <s v="Corporate"/>
    <s v="United States"/>
    <s v="Aurora"/>
    <s v="Colorado"/>
    <n v="80013"/>
    <x v="1"/>
    <s v="OFF-ST-10002974"/>
    <x v="1"/>
    <s v="Storage"/>
    <s v="Trav-L-File Heavy-Duty Shuttle II, Black"/>
    <n v="139.42400000000001"/>
    <n v="4"/>
    <n v="0.2"/>
    <n v="17.428000000000001"/>
  </r>
  <r>
    <x v="465"/>
    <d v="2015-07-19T00:00:00"/>
    <d v="2015-07-20T00:00:00"/>
    <s v="First Class"/>
    <s v="TS-21085"/>
    <s v="Thais Sissman"/>
    <s v="Consumer"/>
    <s v="United States"/>
    <s v="Phoenix"/>
    <s v="Arizona"/>
    <n v="85023"/>
    <x v="1"/>
    <s v="OFF-BI-10004352"/>
    <x v="1"/>
    <s v="Binders"/>
    <s v="Wilson Jones DublLock D-Ring Binders"/>
    <n v="2.0249999999999999"/>
    <n v="1"/>
    <n v="0.7"/>
    <n v="-1.35"/>
  </r>
  <r>
    <x v="466"/>
    <d v="2016-11-26T00:00:00"/>
    <d v="2016-11-29T00:00:00"/>
    <s v="First Class"/>
    <s v="MC-17425"/>
    <s v="Mark Cousins"/>
    <s v="Corporate"/>
    <s v="United States"/>
    <s v="Mobile"/>
    <s v="Alabama"/>
    <n v="36608"/>
    <x v="0"/>
    <s v="OFF-PA-10001685"/>
    <x v="1"/>
    <s v="Paper"/>
    <s v="Easy-staple paper"/>
    <n v="70.98"/>
    <n v="7"/>
    <n v="0"/>
    <n v="34.780200000000001"/>
  </r>
  <r>
    <x v="467"/>
    <d v="2017-06-12T00:00:00"/>
    <d v="2017-06-19T00:00:00"/>
    <s v="Standard Class"/>
    <s v="ME-17320"/>
    <s v="Maria Etezadi"/>
    <s v="Home Office"/>
    <s v="United States"/>
    <s v="Columbus"/>
    <s v="Georgia"/>
    <n v="31907"/>
    <x v="0"/>
    <s v="OFF-BI-10000977"/>
    <x v="1"/>
    <s v="Binders"/>
    <s v="Ibico Plastic Spiral Binding Combs"/>
    <n v="91.2"/>
    <n v="3"/>
    <n v="0"/>
    <n v="41.951999999999998"/>
  </r>
  <r>
    <x v="468"/>
    <d v="2016-09-25T00:00:00"/>
    <d v="2016-10-01T00:00:00"/>
    <s v="Standard Class"/>
    <s v="NH-18610"/>
    <s v="Nicole Hansen"/>
    <s v="Corporate"/>
    <s v="United States"/>
    <s v="Irving"/>
    <s v="Texas"/>
    <n v="75061"/>
    <x v="2"/>
    <s v="OFF-LA-10001569"/>
    <x v="1"/>
    <s v="Labels"/>
    <s v="Avery 499"/>
    <n v="15.936"/>
    <n v="4"/>
    <n v="0.2"/>
    <n v="5.1791999999999998"/>
  </r>
  <r>
    <x v="469"/>
    <d v="2016-03-11T00:00:00"/>
    <d v="2016-03-15T00:00:00"/>
    <s v="Standard Class"/>
    <s v="MB-18085"/>
    <s v="Mick Brown"/>
    <s v="Consumer"/>
    <s v="United States"/>
    <s v="Vineland"/>
    <s v="New Jersey"/>
    <n v="8360"/>
    <x v="3"/>
    <s v="FUR-TA-10001095"/>
    <x v="0"/>
    <s v="Tables"/>
    <s v="Chromcraft Round Conference Tables"/>
    <n v="244.006"/>
    <n v="2"/>
    <n v="0.3"/>
    <n v="-31.372199999999999"/>
  </r>
  <r>
    <x v="470"/>
    <d v="2016-12-16T00:00:00"/>
    <d v="2016-12-19T00:00:00"/>
    <s v="First Class"/>
    <s v="KD-16495"/>
    <s v="Keith Dawkins"/>
    <s v="Corporate"/>
    <s v="United States"/>
    <s v="New York City"/>
    <s v="New York"/>
    <n v="10009"/>
    <x v="3"/>
    <s v="OFF-FA-10001754"/>
    <x v="1"/>
    <s v="Fasteners"/>
    <s v="Stockwell Gold Paper Clips"/>
    <n v="3.68"/>
    <n v="2"/>
    <n v="0"/>
    <n v="1.8031999999999999"/>
  </r>
  <r>
    <x v="471"/>
    <d v="2017-07-11T00:00:00"/>
    <d v="2017-07-15T00:00:00"/>
    <s v="Standard Class"/>
    <s v="KN-16390"/>
    <s v="Katherine Nockton"/>
    <s v="Corporate"/>
    <s v="United States"/>
    <s v="Los Angeles"/>
    <s v="California"/>
    <n v="90004"/>
    <x v="1"/>
    <s v="OFF-LA-10004272"/>
    <x v="1"/>
    <s v="Labels"/>
    <s v="Avery 482"/>
    <n v="8.67"/>
    <n v="3"/>
    <n v="0"/>
    <n v="4.0749000000000004"/>
  </r>
  <r>
    <x v="472"/>
    <d v="2016-11-19T00:00:00"/>
    <d v="2016-11-25T00:00:00"/>
    <s v="Standard Class"/>
    <s v="NP-18685"/>
    <s v="Nora Pelletier"/>
    <s v="Home Office"/>
    <s v="United States"/>
    <s v="Niagara Falls"/>
    <s v="New York"/>
    <n v="14304"/>
    <x v="3"/>
    <s v="OFF-AR-10003770"/>
    <x v="1"/>
    <s v="Art"/>
    <s v="Newell 340"/>
    <n v="17.28"/>
    <n v="6"/>
    <n v="0"/>
    <n v="5.0111999999999997"/>
  </r>
  <r>
    <x v="473"/>
    <d v="2016-11-13T00:00:00"/>
    <d v="2016-11-17T00:00:00"/>
    <s v="Standard Class"/>
    <s v="CS-12505"/>
    <s v="Cindy Stewart"/>
    <s v="Consumer"/>
    <s v="United States"/>
    <s v="Thomasville"/>
    <s v="North Carolina"/>
    <n v="27360"/>
    <x v="0"/>
    <s v="OFF-SU-10000381"/>
    <x v="1"/>
    <s v="Supplies"/>
    <s v="Acme Forged Steel Scissors with Black Enamel Handles"/>
    <n v="52.136000000000003"/>
    <n v="7"/>
    <n v="0.2"/>
    <n v="5.8653000000000004"/>
  </r>
  <r>
    <x v="474"/>
    <d v="2014-11-27T00:00:00"/>
    <d v="2014-12-03T00:00:00"/>
    <s v="Standard Class"/>
    <s v="MS-17770"/>
    <s v="Maxwell Schwartz"/>
    <s v="Consumer"/>
    <s v="United States"/>
    <s v="New York City"/>
    <s v="New York"/>
    <n v="10035"/>
    <x v="3"/>
    <s v="OFF-FA-10003021"/>
    <x v="1"/>
    <s v="Fasteners"/>
    <s v="Staples"/>
    <n v="3.76"/>
    <n v="2"/>
    <n v="0"/>
    <n v="1.3160000000000001"/>
  </r>
  <r>
    <x v="475"/>
    <d v="2015-11-03T00:00:00"/>
    <d v="2015-11-07T00:00:00"/>
    <s v="Standard Class"/>
    <s v="CM-12655"/>
    <s v="Corinna Mitchell"/>
    <s v="Home Office"/>
    <s v="United States"/>
    <s v="Los Angeles"/>
    <s v="California"/>
    <n v="90008"/>
    <x v="1"/>
    <s v="TEC-PH-10003580"/>
    <x v="2"/>
    <s v="Phones"/>
    <s v="Cisco IP Phone 7961G-GE VoIP phone"/>
    <n v="1212.848"/>
    <n v="7"/>
    <n v="0.2"/>
    <n v="106.1242"/>
  </r>
  <r>
    <x v="476"/>
    <d v="2014-11-29T00:00:00"/>
    <d v="2014-12-06T00:00:00"/>
    <s v="Standard Class"/>
    <s v="Co-12640"/>
    <s v="Corey-Lock"/>
    <s v="Consumer"/>
    <s v="United States"/>
    <s v="Philadelphia"/>
    <s v="Pennsylvania"/>
    <n v="19143"/>
    <x v="3"/>
    <s v="OFF-LA-10000452"/>
    <x v="1"/>
    <s v="Labels"/>
    <s v="Avery 488"/>
    <n v="5.04"/>
    <n v="2"/>
    <n v="0.2"/>
    <n v="1.764"/>
  </r>
  <r>
    <x v="477"/>
    <d v="2017-11-24T00:00:00"/>
    <d v="2017-11-28T00:00:00"/>
    <s v="Standard Class"/>
    <s v="TS-21370"/>
    <s v="Todd Sumrall"/>
    <s v="Corporate"/>
    <s v="United States"/>
    <s v="New York City"/>
    <s v="New York"/>
    <n v="10035"/>
    <x v="3"/>
    <s v="OFF-PA-10001838"/>
    <x v="1"/>
    <s v="Paper"/>
    <s v="Adams Telephone Message Book W/Dividers/Space For Phone Numbers, 5 1/4&quot;X8 1/2&quot;, 300/Messages"/>
    <n v="5.88"/>
    <n v="1"/>
    <n v="0"/>
    <n v="2.8812000000000002"/>
  </r>
  <r>
    <x v="478"/>
    <d v="2017-10-30T00:00:00"/>
    <d v="2017-11-03T00:00:00"/>
    <s v="Standard Class"/>
    <s v="JW-15220"/>
    <s v="Jane Waco"/>
    <s v="Corporate"/>
    <s v="United States"/>
    <s v="Vancouver"/>
    <s v="Washington"/>
    <n v="98661"/>
    <x v="1"/>
    <s v="FUR-FU-10002885"/>
    <x v="0"/>
    <s v="Furnishings"/>
    <s v="Magna Visual Magnetic Picture Hangers"/>
    <n v="9.64"/>
    <n v="2"/>
    <n v="0"/>
    <n v="3.6631999999999998"/>
  </r>
  <r>
    <x v="479"/>
    <d v="2017-09-04T00:00:00"/>
    <d v="2017-09-08T00:00:00"/>
    <s v="Standard Class"/>
    <s v="JD-15790"/>
    <s v="John Dryer"/>
    <s v="Consumer"/>
    <s v="United States"/>
    <s v="Coppell"/>
    <s v="Texas"/>
    <n v="75019"/>
    <x v="2"/>
    <s v="OFF-AR-10003759"/>
    <x v="1"/>
    <s v="Art"/>
    <s v="Crayola Anti Dust Chalk, 12/Pack"/>
    <n v="10.192"/>
    <n v="7"/>
    <n v="0.2"/>
    <n v="3.1850000000000001"/>
  </r>
  <r>
    <x v="480"/>
    <d v="2015-08-01T00:00:00"/>
    <d v="2015-08-07T00:00:00"/>
    <s v="Standard Class"/>
    <s v="PC-19000"/>
    <s v="Pauline Chand"/>
    <s v="Home Office"/>
    <s v="United States"/>
    <s v="Los Angeles"/>
    <s v="California"/>
    <n v="90004"/>
    <x v="1"/>
    <s v="OFF-AR-10001868"/>
    <x v="1"/>
    <s v="Art"/>
    <s v="Prang Dustless Chalk Sticks"/>
    <n v="6.72"/>
    <n v="4"/>
    <n v="0"/>
    <n v="3.36"/>
  </r>
  <r>
    <x v="481"/>
    <d v="2017-12-24T00:00:00"/>
    <d v="2017-12-29T00:00:00"/>
    <s v="Standard Class"/>
    <s v="AR-10540"/>
    <s v="Andy Reiter"/>
    <s v="Consumer"/>
    <s v="United States"/>
    <s v="New York City"/>
    <s v="New York"/>
    <n v="10024"/>
    <x v="3"/>
    <s v="OFF-BI-10003708"/>
    <x v="1"/>
    <s v="Binders"/>
    <s v="Acco Four Pocket Poly Ring Binder with Label Holder, Smoke, 1&quot;"/>
    <n v="17.88"/>
    <n v="3"/>
    <n v="0.2"/>
    <n v="5.5875000000000004"/>
  </r>
  <r>
    <x v="482"/>
    <d v="2017-12-11T00:00:00"/>
    <d v="2017-12-17T00:00:00"/>
    <s v="Standard Class"/>
    <s v="AI-10855"/>
    <s v="Arianne Irving"/>
    <s v="Consumer"/>
    <s v="United States"/>
    <s v="Philadelphia"/>
    <s v="Pennsylvania"/>
    <n v="19120"/>
    <x v="3"/>
    <s v="FUR-CH-10002961"/>
    <x v="0"/>
    <s v="Chairs"/>
    <s v="Leather Task Chair, Black"/>
    <n v="63.686"/>
    <n v="1"/>
    <n v="0.3"/>
    <n v="-9.0980000000000008"/>
  </r>
  <r>
    <x v="483"/>
    <d v="2014-02-03T00:00:00"/>
    <d v="2014-02-06T00:00:00"/>
    <s v="Second Class"/>
    <s v="TB-21400"/>
    <s v="Tom Boeckenhauer"/>
    <s v="Consumer"/>
    <s v="United States"/>
    <s v="Seattle"/>
    <s v="Washington"/>
    <n v="98105"/>
    <x v="1"/>
    <s v="OFF-BI-10004593"/>
    <x v="1"/>
    <s v="Binders"/>
    <s v="Ibico Laser Imprintable Binding System Covers"/>
    <n v="83.84"/>
    <n v="2"/>
    <n v="0.2"/>
    <n v="27.248000000000001"/>
  </r>
  <r>
    <x v="484"/>
    <d v="2017-04-16T00:00:00"/>
    <d v="2017-04-21T00:00:00"/>
    <s v="Standard Class"/>
    <s v="PL-18925"/>
    <s v="Paul Lucas"/>
    <s v="Home Office"/>
    <s v="United States"/>
    <s v="Chicago"/>
    <s v="Illinois"/>
    <n v="60610"/>
    <x v="2"/>
    <s v="OFF-AR-10001419"/>
    <x v="1"/>
    <s v="Art"/>
    <s v="Newell 325"/>
    <n v="16.52"/>
    <n v="5"/>
    <n v="0.2"/>
    <n v="2.0649999999999999"/>
  </r>
  <r>
    <x v="485"/>
    <d v="2015-12-06T00:00:00"/>
    <d v="2015-12-11T00:00:00"/>
    <s v="Standard Class"/>
    <s v="GH-14425"/>
    <s v="Gary Hwang"/>
    <s v="Consumer"/>
    <s v="United States"/>
    <s v="Tucson"/>
    <s v="Arizona"/>
    <n v="85705"/>
    <x v="1"/>
    <s v="FUR-FU-10002253"/>
    <x v="0"/>
    <s v="Furnishings"/>
    <s v="Howard Miller 13&quot; Diameter Pewter Finish Round Wall Clock"/>
    <n v="206.11199999999999"/>
    <n v="6"/>
    <n v="0.2"/>
    <n v="48.951599999999999"/>
  </r>
  <r>
    <x v="486"/>
    <d v="2017-02-10T00:00:00"/>
    <d v="2017-02-14T00:00:00"/>
    <s v="Standard Class"/>
    <s v="MP-18175"/>
    <s v="Mike Pelletier"/>
    <s v="Home Office"/>
    <s v="United States"/>
    <s v="Laguna Niguel"/>
    <s v="California"/>
    <n v="92677"/>
    <x v="1"/>
    <s v="FUR-BO-10004015"/>
    <x v="0"/>
    <s v="Bookcases"/>
    <s v="Bush Andora Bookcase, Maple/Graphite Gray Finish"/>
    <n v="203.983"/>
    <n v="2"/>
    <n v="0.15"/>
    <n v="16.7986"/>
  </r>
  <r>
    <x v="487"/>
    <d v="2016-10-29T00:00:00"/>
    <d v="2016-11-02T00:00:00"/>
    <s v="Standard Class"/>
    <s v="JM-15655"/>
    <s v="Jim Mitchum"/>
    <s v="Corporate"/>
    <s v="United States"/>
    <s v="Bridgeton"/>
    <s v="New Jersey"/>
    <n v="8302"/>
    <x v="3"/>
    <s v="OFF-ST-10000419"/>
    <x v="1"/>
    <s v="Storage"/>
    <s v="Rogers Jumbo File, Granite"/>
    <n v="40.74"/>
    <n v="3"/>
    <n v="0"/>
    <n v="0.40739999999999998"/>
  </r>
  <r>
    <x v="488"/>
    <d v="2017-09-15T00:00:00"/>
    <d v="2017-09-17T00:00:00"/>
    <s v="Second Class"/>
    <s v="CL-11890"/>
    <s v="Carl Ludwig"/>
    <s v="Consumer"/>
    <s v="United States"/>
    <s v="Everett"/>
    <s v="Massachusetts"/>
    <n v="2149"/>
    <x v="3"/>
    <s v="TEC-PH-10000439"/>
    <x v="2"/>
    <s v="Phones"/>
    <s v="GE DSL Phone Line Filter"/>
    <n v="39.99"/>
    <n v="1"/>
    <n v="0"/>
    <n v="11.597099999999999"/>
  </r>
  <r>
    <x v="489"/>
    <d v="2014-02-04T00:00:00"/>
    <d v="2014-02-08T00:00:00"/>
    <s v="Standard Class"/>
    <s v="DB-13270"/>
    <s v="Deborah Brumfield"/>
    <s v="Home Office"/>
    <s v="United States"/>
    <s v="San Diego"/>
    <s v="California"/>
    <n v="92024"/>
    <x v="1"/>
    <s v="OFF-BI-10004230"/>
    <x v="1"/>
    <s v="Binders"/>
    <s v="GBC Recycled Grain Textured Covers"/>
    <n v="82.896000000000001"/>
    <n v="3"/>
    <n v="0.2"/>
    <n v="29.0136"/>
  </r>
  <r>
    <x v="490"/>
    <d v="2016-06-17T00:00:00"/>
    <d v="2016-06-22T00:00:00"/>
    <s v="Standard Class"/>
    <s v="IG-15085"/>
    <s v="Ivan Gibson"/>
    <s v="Consumer"/>
    <s v="United States"/>
    <s v="San Diego"/>
    <s v="California"/>
    <n v="92024"/>
    <x v="1"/>
    <s v="OFF-PA-10000806"/>
    <x v="1"/>
    <s v="Paper"/>
    <s v="Xerox 1934"/>
    <n v="111.96"/>
    <n v="2"/>
    <n v="0"/>
    <n v="54.860399999999998"/>
  </r>
  <r>
    <x v="491"/>
    <d v="2017-10-16T00:00:00"/>
    <d v="2017-10-21T00:00:00"/>
    <s v="Standard Class"/>
    <s v="BO-11425"/>
    <s v="Bobby Odegard"/>
    <s v="Consumer"/>
    <s v="United States"/>
    <s v="Richmond"/>
    <s v="Kentucky"/>
    <n v="40475"/>
    <x v="0"/>
    <s v="OFF-BI-10003719"/>
    <x v="1"/>
    <s v="Binders"/>
    <s v="Large Capacity Hanging Post Binders"/>
    <n v="124.75"/>
    <n v="5"/>
    <n v="0"/>
    <n v="57.384999999999998"/>
  </r>
  <r>
    <x v="492"/>
    <d v="2017-09-04T00:00:00"/>
    <d v="2017-09-08T00:00:00"/>
    <s v="Standard Class"/>
    <s v="AB-10150"/>
    <s v="Aimee Bixby"/>
    <s v="Consumer"/>
    <s v="United States"/>
    <s v="Long Beach"/>
    <s v="New York"/>
    <n v="11561"/>
    <x v="3"/>
    <s v="TEC-AC-10000171"/>
    <x v="2"/>
    <s v="Accessories"/>
    <s v="Verbatim 25 GB 6x Blu-ray Single Layer Recordable Disc, 25/Pack"/>
    <n v="91.96"/>
    <n v="4"/>
    <n v="0"/>
    <n v="39.5428"/>
  </r>
  <r>
    <x v="493"/>
    <d v="2016-05-09T00:00:00"/>
    <d v="2016-05-15T00:00:00"/>
    <s v="Standard Class"/>
    <s v="JW-16075"/>
    <s v="Julia West"/>
    <s v="Consumer"/>
    <s v="United States"/>
    <s v="Philadelphia"/>
    <s v="Pennsylvania"/>
    <n v="19140"/>
    <x v="3"/>
    <s v="OFF-EN-10003134"/>
    <x v="1"/>
    <s v="Envelopes"/>
    <s v="Staple envelope"/>
    <n v="9.3439999999999994"/>
    <n v="1"/>
    <n v="0.2"/>
    <n v="3.504"/>
  </r>
  <r>
    <x v="494"/>
    <d v="2016-04-09T00:00:00"/>
    <d v="2016-04-13T00:00:00"/>
    <s v="Standard Class"/>
    <s v="EB-13750"/>
    <s v="Edward Becker"/>
    <s v="Corporate"/>
    <s v="United States"/>
    <s v="Seattle"/>
    <s v="Washington"/>
    <n v="98103"/>
    <x v="1"/>
    <s v="OFF-BI-10003712"/>
    <x v="1"/>
    <s v="Binders"/>
    <s v="Acco Pressboard Covers with Storage Hooks, 14 7/8&quot; x 11&quot;, Light Blue"/>
    <n v="35.351999999999997"/>
    <n v="9"/>
    <n v="0.2"/>
    <n v="12.815099999999999"/>
  </r>
  <r>
    <x v="495"/>
    <d v="2017-06-30T00:00:00"/>
    <d v="2017-06-30T00:00:00"/>
    <s v="Same Day"/>
    <s v="SG-20470"/>
    <s v="Sheri Gordon"/>
    <s v="Consumer"/>
    <s v="United States"/>
    <s v="New York City"/>
    <s v="New York"/>
    <n v="10011"/>
    <x v="3"/>
    <s v="FUR-TA-10000577"/>
    <x v="0"/>
    <s v="Tables"/>
    <s v="Bretford CR4500 Series Slim Rectangular Table"/>
    <n v="1044.6300000000001"/>
    <n v="5"/>
    <n v="0.4"/>
    <n v="-295.9785"/>
  </r>
  <r>
    <x v="496"/>
    <d v="2015-11-09T00:00:00"/>
    <d v="2015-11-09T00:00:00"/>
    <s v="Same Day"/>
    <s v="CM-12190"/>
    <s v="Charlotte Melton"/>
    <s v="Consumer"/>
    <s v="United States"/>
    <s v="Philadelphia"/>
    <s v="Pennsylvania"/>
    <n v="19134"/>
    <x v="3"/>
    <s v="OFF-PA-10004000"/>
    <x v="1"/>
    <s v="Paper"/>
    <s v="While You Were Out Pads, 50 per Pad, 4 x 5 1/4, Green Cycle"/>
    <n v="11.352"/>
    <n v="3"/>
    <n v="0.2"/>
    <n v="4.1151"/>
  </r>
  <r>
    <x v="497"/>
    <d v="2015-11-29T00:00:00"/>
    <d v="2015-11-30T00:00:00"/>
    <s v="First Class"/>
    <s v="AW-10840"/>
    <s v="Anthony Witt"/>
    <s v="Consumer"/>
    <s v="United States"/>
    <s v="Allen"/>
    <s v="Texas"/>
    <n v="75002"/>
    <x v="2"/>
    <s v="TEC-AC-10003038"/>
    <x v="2"/>
    <s v="Accessories"/>
    <s v="Kingston Digital DataTraveler 16GB USB 2.0"/>
    <n v="21.48"/>
    <n v="3"/>
    <n v="0.2"/>
    <n v="-0.26850000000000002"/>
  </r>
  <r>
    <x v="498"/>
    <d v="2014-12-15T00:00:00"/>
    <d v="2014-12-18T00:00:00"/>
    <s v="First Class"/>
    <s v="MC-18100"/>
    <s v="Mick Crebagga"/>
    <s v="Consumer"/>
    <s v="United States"/>
    <s v="El Paso"/>
    <s v="Texas"/>
    <n v="79907"/>
    <x v="2"/>
    <s v="TEC-PH-10000169"/>
    <x v="2"/>
    <s v="Phones"/>
    <s v="ARKON Windshield Dashboard Air Vent Car Mount Holder"/>
    <n v="40.68"/>
    <n v="3"/>
    <n v="0.2"/>
    <n v="-9.1530000000000005"/>
  </r>
  <r>
    <x v="499"/>
    <d v="2016-04-22T00:00:00"/>
    <d v="2016-04-27T00:00:00"/>
    <s v="Standard Class"/>
    <s v="TT-21460"/>
    <s v="Tonja Turnell"/>
    <s v="Home Office"/>
    <s v="United States"/>
    <s v="Aurora"/>
    <s v="Illinois"/>
    <n v="60505"/>
    <x v="2"/>
    <s v="OFF-ST-10002406"/>
    <x v="1"/>
    <s v="Storage"/>
    <s v="Pizazz Global Quick File"/>
    <n v="23.952000000000002"/>
    <n v="2"/>
    <n v="0.2"/>
    <n v="2.3952"/>
  </r>
  <r>
    <x v="500"/>
    <d v="2016-05-12T00:00:00"/>
    <d v="2016-05-16T00:00:00"/>
    <s v="Standard Class"/>
    <s v="VG-21805"/>
    <s v="Vivek Grady"/>
    <s v="Corporate"/>
    <s v="United States"/>
    <s v="Virginia Beach"/>
    <s v="Virginia"/>
    <n v="23464"/>
    <x v="0"/>
    <s v="OFF-AR-10001662"/>
    <x v="1"/>
    <s v="Art"/>
    <s v="Rogers Handheld Barrel Pencil Sharpener"/>
    <n v="10.96"/>
    <n v="4"/>
    <n v="0"/>
    <n v="2.9592000000000001"/>
  </r>
  <r>
    <x v="501"/>
    <d v="2016-04-15T00:00:00"/>
    <d v="2016-04-19T00:00:00"/>
    <s v="Standard Class"/>
    <s v="MY-18295"/>
    <s v="Muhammed Yedwab"/>
    <s v="Corporate"/>
    <s v="United States"/>
    <s v="Grapevine"/>
    <s v="Texas"/>
    <n v="76051"/>
    <x v="2"/>
    <s v="OFF-AR-10001221"/>
    <x v="1"/>
    <s v="Art"/>
    <s v="Dixon Ticonderoga Erasable Colored Pencil Set, 12-Color"/>
    <n v="33.488"/>
    <n v="7"/>
    <n v="0.2"/>
    <n v="5.8604000000000003"/>
  </r>
  <r>
    <x v="502"/>
    <d v="2015-06-23T00:00:00"/>
    <d v="2015-06-25T00:00:00"/>
    <s v="Second Class"/>
    <s v="RD-19480"/>
    <s v="Rick Duston"/>
    <s v="Consumer"/>
    <s v="United States"/>
    <s v="Olympia"/>
    <s v="Washington"/>
    <n v="98502"/>
    <x v="1"/>
    <s v="TEC-PH-10004830"/>
    <x v="2"/>
    <s v="Phones"/>
    <s v="Pyle PRT45 Retro Home Telephone"/>
    <n v="201.56800000000001"/>
    <n v="4"/>
    <n v="0.2"/>
    <n v="22.676400000000001"/>
  </r>
  <r>
    <x v="503"/>
    <d v="2015-03-24T00:00:00"/>
    <d v="2015-03-27T00:00:00"/>
    <s v="First Class"/>
    <s v="DP-13390"/>
    <s v="Dennis Pardue"/>
    <s v="Home Office"/>
    <s v="United States"/>
    <s v="Peoria"/>
    <s v="Illinois"/>
    <n v="61604"/>
    <x v="2"/>
    <s v="FUR-BO-10000362"/>
    <x v="0"/>
    <s v="Bookcases"/>
    <s v="Sauder Inglewood Library Bookcases"/>
    <n v="359.05799999999999"/>
    <n v="3"/>
    <n v="0.3"/>
    <n v="-35.905799999999999"/>
  </r>
  <r>
    <x v="504"/>
    <d v="2014-05-26T00:00:00"/>
    <d v="2014-05-30T00:00:00"/>
    <s v="Standard Class"/>
    <s v="ML-17395"/>
    <s v="Marina Lichtenstein"/>
    <s v="Corporate"/>
    <s v="United States"/>
    <s v="Los Angeles"/>
    <s v="California"/>
    <n v="90008"/>
    <x v="1"/>
    <s v="FUR-BO-10000362"/>
    <x v="0"/>
    <s v="Bookcases"/>
    <s v="Sauder Inglewood Library Bookcases"/>
    <n v="290.666"/>
    <n v="2"/>
    <n v="0.15"/>
    <n v="27.3568"/>
  </r>
  <r>
    <x v="505"/>
    <d v="2017-07-08T00:00:00"/>
    <d v="2017-07-15T00:00:00"/>
    <s v="Standard Class"/>
    <s v="JC-15385"/>
    <s v="Jenna Caffey"/>
    <s v="Consumer"/>
    <s v="United States"/>
    <s v="Kent"/>
    <s v="Washington"/>
    <n v="98031"/>
    <x v="1"/>
    <s v="FUR-FU-10002937"/>
    <x v="0"/>
    <s v="Furnishings"/>
    <s v="GE 48&quot; Fluorescent Tube, Cool White Energy Saver, 34 Watts, 30/Box"/>
    <n v="198.46"/>
    <n v="2"/>
    <n v="0"/>
    <n v="99.23"/>
  </r>
  <r>
    <x v="506"/>
    <d v="2015-12-19T00:00:00"/>
    <d v="2015-12-24T00:00:00"/>
    <s v="Standard Class"/>
    <s v="JG-15160"/>
    <s v="James Galang"/>
    <s v="Consumer"/>
    <s v="United States"/>
    <s v="Los Angeles"/>
    <s v="California"/>
    <n v="90049"/>
    <x v="1"/>
    <s v="TEC-PH-10002922"/>
    <x v="2"/>
    <s v="Phones"/>
    <s v="ShoreTel ShorePhone IP 230 VoIP phone"/>
    <n v="675.96"/>
    <n v="5"/>
    <n v="0.2"/>
    <n v="84.495000000000005"/>
  </r>
  <r>
    <x v="507"/>
    <d v="2015-09-24T00:00:00"/>
    <d v="2015-09-30T00:00:00"/>
    <s v="Standard Class"/>
    <s v="MC-17275"/>
    <s v="Marc Crier"/>
    <s v="Consumer"/>
    <s v="United States"/>
    <s v="Lafayette"/>
    <s v="Louisiana"/>
    <n v="70506"/>
    <x v="0"/>
    <s v="FUR-CH-10001270"/>
    <x v="0"/>
    <s v="Chairs"/>
    <s v="Harbour Creations Steel Folding Chair"/>
    <n v="517.5"/>
    <n v="6"/>
    <n v="0"/>
    <n v="155.25"/>
  </r>
  <r>
    <x v="508"/>
    <d v="2014-11-26T00:00:00"/>
    <d v="2014-12-02T00:00:00"/>
    <s v="Standard Class"/>
    <s v="NW-18400"/>
    <s v="Natalie Webber"/>
    <s v="Consumer"/>
    <s v="United States"/>
    <s v="Tigard"/>
    <s v="Oregon"/>
    <n v="97224"/>
    <x v="1"/>
    <s v="OFF-PA-10001166"/>
    <x v="1"/>
    <s v="Paper"/>
    <s v="Xerox 2"/>
    <n v="15.552"/>
    <n v="3"/>
    <n v="0.2"/>
    <n v="5.4432"/>
  </r>
  <r>
    <x v="509"/>
    <d v="2016-05-26T00:00:00"/>
    <d v="2016-06-01T00:00:00"/>
    <s v="Standard Class"/>
    <s v="TB-21280"/>
    <s v="Toby Braunhardt"/>
    <s v="Consumer"/>
    <s v="United States"/>
    <s v="Washington"/>
    <s v="District of Columbia"/>
    <n v="20016"/>
    <x v="3"/>
    <s v="OFF-PA-10002689"/>
    <x v="1"/>
    <s v="Paper"/>
    <s v="Weyerhaeuser First Choice Laser/Copy Paper (20Lb. and 88 Bright)"/>
    <n v="19.440000000000001"/>
    <n v="3"/>
    <n v="0"/>
    <n v="9.3312000000000008"/>
  </r>
  <r>
    <x v="510"/>
    <d v="2014-11-29T00:00:00"/>
    <d v="2014-12-04T00:00:00"/>
    <s v="Standard Class"/>
    <s v="BS-11380"/>
    <s v="Bill Stewart"/>
    <s v="Corporate"/>
    <s v="United States"/>
    <s v="Skokie"/>
    <s v="Illinois"/>
    <n v="60076"/>
    <x v="2"/>
    <s v="OFF-FA-10003112"/>
    <x v="1"/>
    <s v="Fasteners"/>
    <s v="Staples"/>
    <n v="12.624000000000001"/>
    <n v="2"/>
    <n v="0.2"/>
    <n v="3.9449999999999998"/>
  </r>
  <r>
    <x v="511"/>
    <d v="2014-08-29T00:00:00"/>
    <d v="2014-08-29T00:00:00"/>
    <s v="Same Day"/>
    <s v="HH-15010"/>
    <s v="Hilary Holden"/>
    <s v="Corporate"/>
    <s v="United States"/>
    <s v="San Francisco"/>
    <s v="California"/>
    <n v="94110"/>
    <x v="1"/>
    <s v="OFF-PA-10004475"/>
    <x v="1"/>
    <s v="Paper"/>
    <s v="Xerox 1940"/>
    <n v="109.92"/>
    <n v="2"/>
    <n v="0"/>
    <n v="53.860799999999998"/>
  </r>
  <r>
    <x v="512"/>
    <d v="2017-11-18T00:00:00"/>
    <d v="2017-11-21T00:00:00"/>
    <s v="First Class"/>
    <s v="CD-12280"/>
    <s v="Christina DeMoss"/>
    <s v="Consumer"/>
    <s v="United States"/>
    <s v="Seattle"/>
    <s v="Washington"/>
    <n v="98105"/>
    <x v="1"/>
    <s v="OFF-ST-10003442"/>
    <x v="1"/>
    <s v="Storage"/>
    <s v="Eldon Portable Mobile Manager"/>
    <n v="169.68"/>
    <n v="6"/>
    <n v="0"/>
    <n v="45.813600000000001"/>
  </r>
  <r>
    <x v="513"/>
    <d v="2017-01-20T00:00:00"/>
    <d v="2017-01-26T00:00:00"/>
    <s v="Standard Class"/>
    <s v="TH-21100"/>
    <s v="Thea Hendricks"/>
    <s v="Consumer"/>
    <s v="United States"/>
    <s v="Los Angeles"/>
    <s v="California"/>
    <n v="90045"/>
    <x v="1"/>
    <s v="TEC-PH-10004922"/>
    <x v="2"/>
    <s v="Phones"/>
    <s v="RCA Visys Integrated PBX 8-Line Router"/>
    <n v="160.77600000000001"/>
    <n v="3"/>
    <n v="0.2"/>
    <n v="10.048500000000001"/>
  </r>
  <r>
    <x v="514"/>
    <d v="2017-10-30T00:00:00"/>
    <d v="2017-11-06T00:00:00"/>
    <s v="Standard Class"/>
    <s v="MM-18055"/>
    <s v="Michelle Moray"/>
    <s v="Consumer"/>
    <s v="United States"/>
    <s v="Seattle"/>
    <s v="Washington"/>
    <n v="98115"/>
    <x v="1"/>
    <s v="OFF-BI-10004330"/>
    <x v="1"/>
    <s v="Binders"/>
    <s v="GBC Velobind Prepunched Cover Sets, Regency Series"/>
    <n v="88.751999999999995"/>
    <n v="3"/>
    <n v="0.2"/>
    <n v="27.734999999999999"/>
  </r>
  <r>
    <x v="515"/>
    <d v="2016-11-24T00:00:00"/>
    <d v="2016-11-26T00:00:00"/>
    <s v="Second Class"/>
    <s v="NS-18505"/>
    <s v="Neola Schneider"/>
    <s v="Consumer"/>
    <s v="United States"/>
    <s v="Dallas"/>
    <s v="Texas"/>
    <n v="75217"/>
    <x v="2"/>
    <s v="OFF-ST-10001325"/>
    <x v="1"/>
    <s v="Storage"/>
    <s v="Sterilite Officeware Hinged File Box"/>
    <n v="41.92"/>
    <n v="5"/>
    <n v="0.2"/>
    <n v="3.6680000000000001"/>
  </r>
  <r>
    <x v="516"/>
    <d v="2016-03-22T00:00:00"/>
    <d v="2016-03-25T00:00:00"/>
    <s v="First Class"/>
    <s v="RB-19645"/>
    <s v="Robert Barroso"/>
    <s v="Corporate"/>
    <s v="United States"/>
    <s v="North Las Vegas"/>
    <s v="Nevada"/>
    <n v="89031"/>
    <x v="1"/>
    <s v="TEC-AC-10001013"/>
    <x v="2"/>
    <s v="Accessories"/>
    <s v="Logitech ClearChat Comfort/USB Headset H390"/>
    <n v="58.58"/>
    <n v="2"/>
    <n v="0"/>
    <n v="19.331399999999999"/>
  </r>
  <r>
    <x v="517"/>
    <d v="2015-12-11T00:00:00"/>
    <d v="2015-12-12T00:00:00"/>
    <s v="First Class"/>
    <s v="SW-20455"/>
    <s v="Shaun Weien"/>
    <s v="Consumer"/>
    <s v="United States"/>
    <s v="Suffolk"/>
    <s v="Virginia"/>
    <n v="23434"/>
    <x v="0"/>
    <s v="OFF-LA-10003930"/>
    <x v="1"/>
    <s v="Labels"/>
    <s v="Dot Matrix Printer Tape Reel Labels, White, 5000/Box"/>
    <n v="196.62"/>
    <n v="2"/>
    <n v="0"/>
    <n v="96.343800000000002"/>
  </r>
  <r>
    <x v="518"/>
    <d v="2016-05-18T00:00:00"/>
    <d v="2016-05-24T00:00:00"/>
    <s v="Standard Class"/>
    <s v="EB-13930"/>
    <s v="Eric Barreto"/>
    <s v="Consumer"/>
    <s v="United States"/>
    <s v="San Francisco"/>
    <s v="California"/>
    <n v="94110"/>
    <x v="1"/>
    <s v="OFF-ST-10000604"/>
    <x v="1"/>
    <s v="Storage"/>
    <s v="Home/Office Personal File Carts"/>
    <n v="104.28"/>
    <n v="3"/>
    <n v="0"/>
    <n v="26.07"/>
  </r>
  <r>
    <x v="519"/>
    <d v="2016-09-29T00:00:00"/>
    <d v="2016-10-01T00:00:00"/>
    <s v="Second Class"/>
    <s v="PS-18760"/>
    <s v="Pamela Stobb"/>
    <s v="Consumer"/>
    <s v="United States"/>
    <s v="Los Angeles"/>
    <s v="California"/>
    <n v="90008"/>
    <x v="1"/>
    <s v="OFF-PA-10000176"/>
    <x v="1"/>
    <s v="Paper"/>
    <s v="Xerox 1887"/>
    <n v="18.97"/>
    <n v="1"/>
    <n v="0"/>
    <n v="9.1056000000000008"/>
  </r>
  <r>
    <x v="520"/>
    <d v="2017-12-09T00:00:00"/>
    <d v="2017-12-15T00:00:00"/>
    <s v="Standard Class"/>
    <s v="HF-14995"/>
    <s v="Herbert Flentye"/>
    <s v="Consumer"/>
    <s v="United States"/>
    <s v="Indianapolis"/>
    <s v="Indiana"/>
    <n v="46203"/>
    <x v="2"/>
    <s v="OFF-PA-10000575"/>
    <x v="1"/>
    <s v="Paper"/>
    <s v="Wirebound Message Books, Four 2 3/4 x 5 White Forms per Page"/>
    <n v="33.450000000000003"/>
    <n v="5"/>
    <n v="0"/>
    <n v="15.387"/>
  </r>
  <r>
    <x v="521"/>
    <d v="2016-03-14T00:00:00"/>
    <d v="2016-03-19T00:00:00"/>
    <s v="Standard Class"/>
    <s v="HZ-14950"/>
    <s v="Henia Zydlo"/>
    <s v="Consumer"/>
    <s v="United States"/>
    <s v="Columbus"/>
    <s v="Ohio"/>
    <n v="43229"/>
    <x v="3"/>
    <s v="FUR-FU-10004020"/>
    <x v="0"/>
    <s v="Furnishings"/>
    <s v="Advantus Panel Wall Acrylic Frame"/>
    <n v="21.88"/>
    <n v="5"/>
    <n v="0.2"/>
    <n v="6.2904999999999998"/>
  </r>
  <r>
    <x v="522"/>
    <d v="2014-02-02T00:00:00"/>
    <d v="2014-02-06T00:00:00"/>
    <s v="Standard Class"/>
    <s v="CD-12790"/>
    <s v="Cynthia Delaney"/>
    <s v="Home Office"/>
    <s v="United States"/>
    <s v="San Diego"/>
    <s v="California"/>
    <n v="92037"/>
    <x v="1"/>
    <s v="OFF-FA-10001843"/>
    <x v="1"/>
    <s v="Fasteners"/>
    <s v="Staples"/>
    <n v="12.35"/>
    <n v="5"/>
    <n v="0"/>
    <n v="5.8045"/>
  </r>
  <r>
    <x v="523"/>
    <d v="2017-10-30T00:00:00"/>
    <d v="2017-11-05T00:00:00"/>
    <s v="Standard Class"/>
    <s v="JK-15205"/>
    <s v="Jamie Kunitz"/>
    <s v="Consumer"/>
    <s v="United States"/>
    <s v="San Francisco"/>
    <s v="California"/>
    <n v="94122"/>
    <x v="1"/>
    <s v="OFF-LA-10003077"/>
    <x v="1"/>
    <s v="Labels"/>
    <s v="Avery 500"/>
    <n v="43.86"/>
    <n v="6"/>
    <n v="0"/>
    <n v="20.6142"/>
  </r>
  <r>
    <x v="524"/>
    <d v="2017-04-29T00:00:00"/>
    <d v="2017-05-04T00:00:00"/>
    <s v="Second Class"/>
    <s v="FM-14215"/>
    <s v="Filia McAdams"/>
    <s v="Corporate"/>
    <s v="United States"/>
    <s v="Dublin"/>
    <s v="Ohio"/>
    <n v="43017"/>
    <x v="3"/>
    <s v="FUR-TA-10001307"/>
    <x v="0"/>
    <s v="Tables"/>
    <s v="SAFCO PlanMaster Heigh-Adjustable Drafting Table Base, 43w x 30d x 30-37h, Black"/>
    <n v="1048.3499999999999"/>
    <n v="5"/>
    <n v="0.4"/>
    <n v="-69.89"/>
  </r>
  <r>
    <x v="525"/>
    <d v="2014-08-09T00:00:00"/>
    <d v="2014-08-16T00:00:00"/>
    <s v="Standard Class"/>
    <s v="ED-13885"/>
    <s v="Emily Ducich"/>
    <s v="Home Office"/>
    <s v="United States"/>
    <s v="San Diego"/>
    <s v="California"/>
    <n v="92037"/>
    <x v="1"/>
    <s v="OFF-LA-10000262"/>
    <x v="1"/>
    <s v="Labels"/>
    <s v="Avery 494"/>
    <n v="20.88"/>
    <n v="8"/>
    <n v="0"/>
    <n v="9.6047999999999991"/>
  </r>
  <r>
    <x v="526"/>
    <d v="2014-04-25T00:00:00"/>
    <d v="2014-04-29T00:00:00"/>
    <s v="Standard Class"/>
    <s v="DA-13450"/>
    <s v="Dianna Arnett"/>
    <s v="Home Office"/>
    <s v="United States"/>
    <s v="Houston"/>
    <s v="Texas"/>
    <n v="77095"/>
    <x v="2"/>
    <s v="OFF-PA-10003543"/>
    <x v="1"/>
    <s v="Paper"/>
    <s v="Xerox 1985"/>
    <n v="10.368"/>
    <n v="2"/>
    <n v="0.2"/>
    <n v="3.6288"/>
  </r>
  <r>
    <x v="527"/>
    <d v="2017-10-14T00:00:00"/>
    <d v="2017-10-17T00:00:00"/>
    <s v="First Class"/>
    <s v="JW-15955"/>
    <s v="Joni Wasserman"/>
    <s v="Consumer"/>
    <s v="United States"/>
    <s v="Oakland"/>
    <s v="California"/>
    <n v="94601"/>
    <x v="1"/>
    <s v="FUR-FU-10001918"/>
    <x v="0"/>
    <s v="Furnishings"/>
    <s v="C-Line Cubicle Keepers Polyproplyene Holder With Velcro Backings"/>
    <n v="9.4600000000000009"/>
    <n v="2"/>
    <n v="0"/>
    <n v="3.6894"/>
  </r>
  <r>
    <x v="528"/>
    <d v="2014-05-11T00:00:00"/>
    <d v="2014-05-17T00:00:00"/>
    <s v="Standard Class"/>
    <s v="RM-19375"/>
    <s v="Raymond Messe"/>
    <s v="Consumer"/>
    <s v="United States"/>
    <s v="Houston"/>
    <s v="Texas"/>
    <n v="77095"/>
    <x v="2"/>
    <s v="TEC-AC-10001013"/>
    <x v="2"/>
    <s v="Accessories"/>
    <s v="Logitech ClearChat Comfort/USB Headset H390"/>
    <n v="46.863999999999997"/>
    <n v="2"/>
    <n v="0.2"/>
    <n v="7.6154000000000002"/>
  </r>
  <r>
    <x v="529"/>
    <d v="2016-08-04T00:00:00"/>
    <d v="2016-08-08T00:00:00"/>
    <s v="Standard Class"/>
    <s v="ML-17755"/>
    <s v="Max Ludwig"/>
    <s v="Home Office"/>
    <s v="United States"/>
    <s v="Suffolk"/>
    <s v="Virginia"/>
    <n v="23434"/>
    <x v="0"/>
    <s v="OFF-SU-10002573"/>
    <x v="1"/>
    <s v="Supplies"/>
    <s v="Acme 10&quot; Easy Grip Assistive Scissors"/>
    <n v="35.06"/>
    <n v="2"/>
    <n v="0"/>
    <n v="10.518000000000001"/>
  </r>
  <r>
    <x v="530"/>
    <d v="2014-03-22T00:00:00"/>
    <d v="2014-03-26T00:00:00"/>
    <s v="Standard Class"/>
    <s v="CC-12685"/>
    <s v="Craig Carroll"/>
    <s v="Consumer"/>
    <s v="United States"/>
    <s v="Greensboro"/>
    <s v="North Carolina"/>
    <n v="27405"/>
    <x v="0"/>
    <s v="OFF-BI-10004410"/>
    <x v="1"/>
    <s v="Binders"/>
    <s v="C-Line Peel &amp; Stick Add-On Filing Pockets, 8-3/4 x 5-1/8, 10/Pack"/>
    <n v="7.6440000000000001"/>
    <n v="4"/>
    <n v="0.7"/>
    <n v="-5.8604000000000003"/>
  </r>
  <r>
    <x v="531"/>
    <d v="2017-09-22T00:00:00"/>
    <d v="2017-09-26T00:00:00"/>
    <s v="Standard Class"/>
    <s v="JE-15610"/>
    <s v="Jim Epp"/>
    <s v="Corporate"/>
    <s v="United States"/>
    <s v="Milwaukee"/>
    <s v="Wisconsin"/>
    <n v="53209"/>
    <x v="2"/>
    <s v="OFF-PA-10004475"/>
    <x v="1"/>
    <s v="Paper"/>
    <s v="Xerox 1940"/>
    <n v="219.84"/>
    <n v="4"/>
    <n v="0"/>
    <n v="107.7216"/>
  </r>
  <r>
    <x v="532"/>
    <d v="2015-02-15T00:00:00"/>
    <d v="2015-02-19T00:00:00"/>
    <s v="Standard Class"/>
    <s v="RP-19855"/>
    <s v="Roy Phan"/>
    <s v="Corporate"/>
    <s v="United States"/>
    <s v="Kenosha"/>
    <s v="Wisconsin"/>
    <n v="53142"/>
    <x v="2"/>
    <s v="TEC-PH-10001819"/>
    <x v="2"/>
    <s v="Phones"/>
    <s v="Innergie mMini Combo Duo USB Travel Charging Kit"/>
    <n v="134.97"/>
    <n v="3"/>
    <n v="0"/>
    <n v="64.785600000000002"/>
  </r>
  <r>
    <x v="533"/>
    <d v="2014-12-08T00:00:00"/>
    <d v="2014-12-13T00:00:00"/>
    <s v="Standard Class"/>
    <s v="TB-21175"/>
    <s v="Thomas Boland"/>
    <s v="Corporate"/>
    <s v="United States"/>
    <s v="Houston"/>
    <s v="Texas"/>
    <n v="77041"/>
    <x v="2"/>
    <s v="OFF-ST-10000777"/>
    <x v="1"/>
    <s v="Storage"/>
    <s v="Companion Letter/Legal File, Black"/>
    <n v="60.415999999999997"/>
    <n v="2"/>
    <n v="0.2"/>
    <n v="6.0415999999999999"/>
  </r>
  <r>
    <x v="534"/>
    <d v="2016-09-05T00:00:00"/>
    <d v="2016-09-10T00:00:00"/>
    <s v="Standard Class"/>
    <s v="BE-11455"/>
    <s v="Brad Eason"/>
    <s v="Home Office"/>
    <s v="United States"/>
    <s v="Olathe"/>
    <s v="Kansas"/>
    <n v="66062"/>
    <x v="2"/>
    <s v="OFF-AR-10004022"/>
    <x v="1"/>
    <s v="Art"/>
    <s v="Panasonic KP-380BK Classic Electric Pencil Sharpener"/>
    <n v="107.94"/>
    <n v="3"/>
    <n v="0"/>
    <n v="26.984999999999999"/>
  </r>
  <r>
    <x v="535"/>
    <d v="2016-08-08T00:00:00"/>
    <d v="2016-08-10T00:00:00"/>
    <s v="Second Class"/>
    <s v="JF-15565"/>
    <s v="Jill Fjeld"/>
    <s v="Consumer"/>
    <s v="United States"/>
    <s v="Dallas"/>
    <s v="Texas"/>
    <n v="75081"/>
    <x v="2"/>
    <s v="OFF-FA-10000585"/>
    <x v="1"/>
    <s v="Fasteners"/>
    <s v="OIC Bulk Pack Metal Binder Clips"/>
    <n v="11.167999999999999"/>
    <n v="4"/>
    <n v="0.2"/>
    <n v="3.6295999999999999"/>
  </r>
  <r>
    <x v="536"/>
    <d v="2016-02-11T00:00:00"/>
    <d v="2016-02-13T00:00:00"/>
    <s v="First Class"/>
    <s v="PB-19210"/>
    <s v="Phillip Breyer"/>
    <s v="Corporate"/>
    <s v="United States"/>
    <s v="Tulsa"/>
    <s v="Oklahoma"/>
    <n v="74133"/>
    <x v="2"/>
    <s v="TEC-PH-10004897"/>
    <x v="2"/>
    <s v="Phones"/>
    <s v="Mediabridge Sport Armband iPhone 5s"/>
    <n v="69.930000000000007"/>
    <n v="7"/>
    <n v="0"/>
    <n v="0.69930000000000003"/>
  </r>
  <r>
    <x v="537"/>
    <d v="2017-11-20T00:00:00"/>
    <d v="2017-11-26T00:00:00"/>
    <s v="Standard Class"/>
    <s v="BT-11680"/>
    <s v="Brian Thompson"/>
    <s v="Consumer"/>
    <s v="United States"/>
    <s v="Newark"/>
    <s v="Ohio"/>
    <n v="43055"/>
    <x v="3"/>
    <s v="FUR-FU-10001861"/>
    <x v="0"/>
    <s v="Furnishings"/>
    <s v="Floodlight Indoor Halogen Bulbs, 1 Bulb per Pack, 60 Watts"/>
    <n v="77.599999999999994"/>
    <n v="5"/>
    <n v="0.2"/>
    <n v="28.13"/>
  </r>
  <r>
    <x v="538"/>
    <d v="2014-05-25T00:00:00"/>
    <d v="2014-05-29T00:00:00"/>
    <s v="Standard Class"/>
    <s v="JL-15235"/>
    <s v="Janet Lee"/>
    <s v="Consumer"/>
    <s v="United States"/>
    <s v="Chicago"/>
    <s v="Illinois"/>
    <n v="60623"/>
    <x v="2"/>
    <s v="OFF-AP-10001394"/>
    <x v="1"/>
    <s v="Appliances"/>
    <s v="Harmony Air Purifier"/>
    <n v="75.599999999999994"/>
    <n v="2"/>
    <n v="0.8"/>
    <n v="-166.32"/>
  </r>
  <r>
    <x v="539"/>
    <d v="2016-02-08T00:00:00"/>
    <d v="2016-02-11T00:00:00"/>
    <s v="Second Class"/>
    <s v="CH-12070"/>
    <s v="Cathy Hwang"/>
    <s v="Home Office"/>
    <s v="United States"/>
    <s v="Raleigh"/>
    <s v="North Carolina"/>
    <n v="27604"/>
    <x v="0"/>
    <s v="TEC-PH-10002624"/>
    <x v="2"/>
    <s v="Phones"/>
    <s v="Samsung Galaxy S4 Mini"/>
    <n v="1127.9760000000001"/>
    <n v="3"/>
    <n v="0.2"/>
    <n v="126.8973"/>
  </r>
  <r>
    <x v="540"/>
    <d v="2015-07-13T00:00:00"/>
    <d v="2015-07-15T00:00:00"/>
    <s v="Second Class"/>
    <s v="ND-18460"/>
    <s v="Neil Ducich"/>
    <s v="Corporate"/>
    <s v="United States"/>
    <s v="Macon"/>
    <s v="Georgia"/>
    <n v="31204"/>
    <x v="0"/>
    <s v="OFF-PA-10000019"/>
    <x v="1"/>
    <s v="Paper"/>
    <s v="Xerox 1931"/>
    <n v="38.880000000000003"/>
    <n v="6"/>
    <n v="0"/>
    <n v="18.662400000000002"/>
  </r>
  <r>
    <x v="541"/>
    <d v="2014-08-01T00:00:00"/>
    <d v="2014-08-05T00:00:00"/>
    <s v="Standard Class"/>
    <s v="BF-10975"/>
    <s v="Barbara Fisher"/>
    <s v="Corporate"/>
    <s v="United States"/>
    <s v="Charlotte"/>
    <s v="North Carolina"/>
    <n v="28205"/>
    <x v="0"/>
    <s v="OFF-LA-10000240"/>
    <x v="1"/>
    <s v="Labels"/>
    <s v="Self-Adhesive Address Labels for Typewriters by Universal"/>
    <n v="17.544"/>
    <n v="3"/>
    <n v="0.2"/>
    <n v="5.9211"/>
  </r>
  <r>
    <x v="542"/>
    <d v="2016-07-18T00:00:00"/>
    <d v="2016-07-23T00:00:00"/>
    <s v="Standard Class"/>
    <s v="KH-16330"/>
    <s v="Katharine Harms"/>
    <s v="Corporate"/>
    <s v="United States"/>
    <s v="Bowling Green"/>
    <s v="Kentucky"/>
    <n v="42104"/>
    <x v="0"/>
    <s v="FUR-CH-10000988"/>
    <x v="0"/>
    <s v="Chairs"/>
    <s v="Hon Olson Stacker Stools"/>
    <n v="140.81"/>
    <n v="1"/>
    <n v="0"/>
    <n v="39.4268"/>
  </r>
  <r>
    <x v="543"/>
    <d v="2017-07-29T00:00:00"/>
    <d v="2017-08-02T00:00:00"/>
    <s v="Standard Class"/>
    <s v="GW-14605"/>
    <s v="Giulietta Weimer"/>
    <s v="Consumer"/>
    <s v="United States"/>
    <s v="Seattle"/>
    <s v="Washington"/>
    <n v="98115"/>
    <x v="1"/>
    <s v="TEC-AC-10003027"/>
    <x v="2"/>
    <s v="Accessories"/>
    <s v="Imation 8GB Mini TravelDrive USB 2.0 Flash Drive"/>
    <n v="90.57"/>
    <n v="3"/>
    <n v="0"/>
    <n v="11.774100000000001"/>
  </r>
  <r>
    <x v="544"/>
    <d v="2016-10-13T00:00:00"/>
    <d v="2016-10-17T00:00:00"/>
    <s v="Standard Class"/>
    <s v="NC-18625"/>
    <s v="Noah Childs"/>
    <s v="Corporate"/>
    <s v="United States"/>
    <s v="Aurora"/>
    <s v="Colorado"/>
    <n v="80013"/>
    <x v="1"/>
    <s v="FUR-TA-10004575"/>
    <x v="0"/>
    <s v="Tables"/>
    <s v="Hon 5100 Series Wood Tables"/>
    <n v="727.45"/>
    <n v="5"/>
    <n v="0.5"/>
    <n v="-465.56799999999998"/>
  </r>
  <r>
    <x v="545"/>
    <d v="2014-07-21T00:00:00"/>
    <d v="2014-07-25T00:00:00"/>
    <s v="Standard Class"/>
    <s v="ME-18010"/>
    <s v="Michelle Ellison"/>
    <s v="Corporate"/>
    <s v="United States"/>
    <s v="San Francisco"/>
    <s v="California"/>
    <n v="94122"/>
    <x v="1"/>
    <s v="OFF-AR-10002067"/>
    <x v="1"/>
    <s v="Art"/>
    <s v="Newell 334"/>
    <n v="99.2"/>
    <n v="5"/>
    <n v="0"/>
    <n v="25.792000000000002"/>
  </r>
  <r>
    <x v="546"/>
    <d v="2017-11-21T00:00:00"/>
    <d v="2017-11-25T00:00:00"/>
    <s v="Standard Class"/>
    <s v="BP-11230"/>
    <s v="Benjamin Patterson"/>
    <s v="Consumer"/>
    <s v="United States"/>
    <s v="Spokane"/>
    <s v="Washington"/>
    <n v="99207"/>
    <x v="1"/>
    <s v="FUR-TA-10004767"/>
    <x v="0"/>
    <s v="Tables"/>
    <s v="Safco Drafting Table"/>
    <n v="70.98"/>
    <n v="1"/>
    <n v="0"/>
    <n v="20.584199999999999"/>
  </r>
  <r>
    <x v="547"/>
    <d v="2017-03-25T00:00:00"/>
    <d v="2017-03-29T00:00:00"/>
    <s v="Standard Class"/>
    <s v="JC-15775"/>
    <s v="John Castell"/>
    <s v="Consumer"/>
    <s v="United States"/>
    <s v="San Antonio"/>
    <s v="Texas"/>
    <n v="78207"/>
    <x v="2"/>
    <s v="TEC-PH-10000984"/>
    <x v="2"/>
    <s v="Phones"/>
    <s v="Panasonic KX-TG9471B"/>
    <n v="470.37599999999998"/>
    <n v="3"/>
    <n v="0.2"/>
    <n v="47.037599999999998"/>
  </r>
  <r>
    <x v="548"/>
    <d v="2017-12-02T00:00:00"/>
    <d v="2017-12-05T00:00:00"/>
    <s v="First Class"/>
    <s v="AS-10090"/>
    <s v="Adam Shillingsburg"/>
    <s v="Consumer"/>
    <s v="United States"/>
    <s v="Charlottesville"/>
    <s v="Virginia"/>
    <n v="22901"/>
    <x v="0"/>
    <s v="OFF-AR-10001446"/>
    <x v="1"/>
    <s v="Art"/>
    <s v="Newell 309"/>
    <n v="34.65"/>
    <n v="3"/>
    <n v="0"/>
    <n v="10.395"/>
  </r>
  <r>
    <x v="549"/>
    <d v="2017-10-03T00:00:00"/>
    <d v="2017-10-06T00:00:00"/>
    <s v="First Class"/>
    <s v="AC-10450"/>
    <s v="Amy Cox"/>
    <s v="Consumer"/>
    <s v="United States"/>
    <s v="Minneapolis"/>
    <s v="Minnesota"/>
    <n v="55407"/>
    <x v="2"/>
    <s v="OFF-BI-10001359"/>
    <x v="1"/>
    <s v="Binders"/>
    <s v="GBC DocuBind TL300 Electric Binding System"/>
    <n v="1793.98"/>
    <n v="2"/>
    <n v="0"/>
    <n v="843.17060000000004"/>
  </r>
  <r>
    <x v="550"/>
    <d v="2017-10-21T00:00:00"/>
    <d v="2017-10-24T00:00:00"/>
    <s v="First Class"/>
    <s v="MD-17860"/>
    <s v="Michael Dominguez"/>
    <s v="Corporate"/>
    <s v="United States"/>
    <s v="Indianapolis"/>
    <s v="Indiana"/>
    <n v="46203"/>
    <x v="2"/>
    <s v="OFF-ST-10002743"/>
    <x v="1"/>
    <s v="Storage"/>
    <s v="SAFCO Boltless Steel Shelving"/>
    <n v="909.12"/>
    <n v="8"/>
    <n v="0"/>
    <n v="9.0912000000000006"/>
  </r>
  <r>
    <x v="551"/>
    <d v="2017-12-18T00:00:00"/>
    <d v="2017-12-23T00:00:00"/>
    <s v="Standard Class"/>
    <s v="DB-13660"/>
    <s v="Duane Benoit"/>
    <s v="Consumer"/>
    <s v="United States"/>
    <s v="Oceanside"/>
    <s v="New York"/>
    <n v="11572"/>
    <x v="3"/>
    <s v="FUR-FU-10001037"/>
    <x v="0"/>
    <s v="Furnishings"/>
    <s v="DAX Charcoal/Nickel-Tone Document Frame, 5 x 7"/>
    <n v="18.96"/>
    <n v="2"/>
    <n v="0"/>
    <n v="8.532"/>
  </r>
  <r>
    <x v="552"/>
    <d v="2014-01-15T00:00:00"/>
    <d v="2014-01-17T00:00:00"/>
    <s v="First Class"/>
    <s v="EH-13990"/>
    <s v="Erica Hackney"/>
    <s v="Consumer"/>
    <s v="United States"/>
    <s v="Roswell"/>
    <s v="Georgia"/>
    <n v="30076"/>
    <x v="0"/>
    <s v="TEC-AC-10003628"/>
    <x v="2"/>
    <s v="Accessories"/>
    <s v="Logitech 910-002974 M325 Wireless Mouse for Web Scrolling"/>
    <n v="149.94999999999999"/>
    <n v="5"/>
    <n v="0"/>
    <n v="65.977999999999994"/>
  </r>
  <r>
    <x v="553"/>
    <d v="2017-08-17T00:00:00"/>
    <d v="2017-08-19T00:00:00"/>
    <s v="First Class"/>
    <s v="EH-13765"/>
    <s v="Edward Hooks"/>
    <s v="Corporate"/>
    <s v="United States"/>
    <s v="Watertown"/>
    <s v="New York"/>
    <n v="13601"/>
    <x v="3"/>
    <s v="OFF-BI-10003091"/>
    <x v="1"/>
    <s v="Binders"/>
    <s v="GBC DocuBind TL200 Manual Binding Machine"/>
    <n v="895.92"/>
    <n v="5"/>
    <n v="0.2"/>
    <n v="302.37299999999999"/>
  </r>
  <r>
    <x v="554"/>
    <d v="2016-07-08T00:00:00"/>
    <d v="2016-07-10T00:00:00"/>
    <s v="Second Class"/>
    <s v="SC-20230"/>
    <s v="Scot Coram"/>
    <s v="Corporate"/>
    <s v="United States"/>
    <s v="Arlington"/>
    <s v="Texas"/>
    <n v="76017"/>
    <x v="2"/>
    <s v="TEC-PH-10004345"/>
    <x v="2"/>
    <s v="Phones"/>
    <s v="Cisco SPA 502G IP Phone"/>
    <n v="863.64"/>
    <n v="9"/>
    <n v="0.2"/>
    <n v="107.955"/>
  </r>
  <r>
    <x v="555"/>
    <d v="2016-07-08T00:00:00"/>
    <d v="2016-07-12T00:00:00"/>
    <s v="Standard Class"/>
    <s v="JE-15715"/>
    <s v="Joe Elijah"/>
    <s v="Consumer"/>
    <s v="United States"/>
    <s v="Broomfield"/>
    <s v="Colorado"/>
    <n v="80020"/>
    <x v="1"/>
    <s v="OFF-BI-10002082"/>
    <x v="1"/>
    <s v="Binders"/>
    <s v="GBC Twin Loop Wire Binding Elements"/>
    <n v="19.968"/>
    <n v="2"/>
    <n v="0.7"/>
    <n v="-13.311999999999999"/>
  </r>
  <r>
    <x v="556"/>
    <d v="2017-09-02T00:00:00"/>
    <d v="2017-09-06T00:00:00"/>
    <s v="Standard Class"/>
    <s v="AC-10615"/>
    <s v="Ann Chong"/>
    <s v="Corporate"/>
    <s v="United States"/>
    <s v="New York City"/>
    <s v="New York"/>
    <n v="10009"/>
    <x v="3"/>
    <s v="OFF-AR-10000658"/>
    <x v="1"/>
    <s v="Art"/>
    <s v="Newell 324"/>
    <n v="23.1"/>
    <n v="2"/>
    <n v="0"/>
    <n v="6.468"/>
  </r>
  <r>
    <x v="557"/>
    <d v="2014-12-14T00:00:00"/>
    <d v="2014-12-19T00:00:00"/>
    <s v="Standard Class"/>
    <s v="JD-16015"/>
    <s v="Joy Daniels"/>
    <s v="Consumer"/>
    <s v="United States"/>
    <s v="Chicago"/>
    <s v="Illinois"/>
    <n v="60610"/>
    <x v="2"/>
    <s v="OFF-BI-10001249"/>
    <x v="1"/>
    <s v="Binders"/>
    <s v="Avery Heavy-Duty EZD View Binder with Locking Rings"/>
    <n v="5.1040000000000001"/>
    <n v="4"/>
    <n v="0.8"/>
    <n v="-8.6768000000000001"/>
  </r>
  <r>
    <x v="558"/>
    <d v="2016-07-25T00:00:00"/>
    <d v="2016-07-27T00:00:00"/>
    <s v="First Class"/>
    <s v="CB-12415"/>
    <s v="Christy Brittain"/>
    <s v="Consumer"/>
    <s v="United States"/>
    <s v="Columbus"/>
    <s v="Ohio"/>
    <n v="43229"/>
    <x v="3"/>
    <s v="TEC-CO-10001449"/>
    <x v="2"/>
    <s v="Copiers"/>
    <s v="Hewlett Packard LaserJet 3310 Copier"/>
    <n v="1439.9760000000001"/>
    <n v="4"/>
    <n v="0.4"/>
    <n v="191.99680000000001"/>
  </r>
  <r>
    <x v="559"/>
    <d v="2017-12-02T00:00:00"/>
    <d v="2017-12-04T00:00:00"/>
    <s v="Second Class"/>
    <s v="JS-16030"/>
    <s v="Joy Smith"/>
    <s v="Consumer"/>
    <s v="United States"/>
    <s v="Houston"/>
    <s v="Texas"/>
    <n v="77036"/>
    <x v="2"/>
    <s v="OFF-AP-10002534"/>
    <x v="1"/>
    <s v="Appliances"/>
    <s v="3.6 Cubic Foot Counter Height Office Refrigerator"/>
    <n v="294.62"/>
    <n v="5"/>
    <n v="0.8"/>
    <n v="-766.01199999999994"/>
  </r>
  <r>
    <x v="560"/>
    <d v="2017-04-11T00:00:00"/>
    <d v="2017-04-18T00:00:00"/>
    <s v="Standard Class"/>
    <s v="LW-17215"/>
    <s v="Luke Weiss"/>
    <s v="Consumer"/>
    <s v="United States"/>
    <s v="Pasadena"/>
    <s v="California"/>
    <n v="91104"/>
    <x v="1"/>
    <s v="TEC-AC-10001767"/>
    <x v="2"/>
    <s v="Accessories"/>
    <s v="SanDisk Ultra 64 GB MicroSDHC Class 10 Memory Card"/>
    <n v="199.95"/>
    <n v="5"/>
    <n v="0"/>
    <n v="21.994499999999999"/>
  </r>
  <r>
    <x v="561"/>
    <d v="2015-12-11T00:00:00"/>
    <d v="2015-12-11T00:00:00"/>
    <s v="Same Day"/>
    <s v="SC-20800"/>
    <s v="Stuart Calhoun"/>
    <s v="Consumer"/>
    <s v="United States"/>
    <s v="Houston"/>
    <s v="Texas"/>
    <n v="77041"/>
    <x v="2"/>
    <s v="TEC-AC-10001606"/>
    <x v="2"/>
    <s v="Accessories"/>
    <s v="Logitech Wireless Performance Mouse MX for PC and Mac"/>
    <n v="159.98400000000001"/>
    <n v="2"/>
    <n v="0.2"/>
    <n v="35.996400000000001"/>
  </r>
  <r>
    <x v="562"/>
    <d v="2016-09-18T00:00:00"/>
    <d v="2016-09-23T00:00:00"/>
    <s v="Standard Class"/>
    <s v="AM-10705"/>
    <s v="Anne McFarland"/>
    <s v="Consumer"/>
    <s v="United States"/>
    <s v="Auburn"/>
    <s v="Alabama"/>
    <n v="36830"/>
    <x v="0"/>
    <s v="FUR-CH-10001854"/>
    <x v="0"/>
    <s v="Chairs"/>
    <s v="Office Star - Professional Matrix Back Chair with 2-to-1 Synchro Tilt and Mesh Fabric Seat"/>
    <n v="350.98"/>
    <n v="1"/>
    <n v="0"/>
    <n v="84.235200000000006"/>
  </r>
  <r>
    <x v="563"/>
    <d v="2016-09-19T00:00:00"/>
    <d v="2016-09-21T00:00:00"/>
    <s v="First Class"/>
    <s v="RH-19510"/>
    <s v="Rick Huthwaite"/>
    <s v="Home Office"/>
    <s v="United States"/>
    <s v="Providence"/>
    <s v="Rhode Island"/>
    <n v="2908"/>
    <x v="3"/>
    <s v="OFF-ST-10001490"/>
    <x v="1"/>
    <s v="Storage"/>
    <s v="Hot File 7-Pocket, Floor Stand"/>
    <n v="1606.23"/>
    <n v="9"/>
    <n v="0"/>
    <n v="481.86900000000003"/>
  </r>
  <r>
    <x v="564"/>
    <d v="2017-09-25T00:00:00"/>
    <d v="2017-09-29T00:00:00"/>
    <s v="Standard Class"/>
    <s v="CT-11995"/>
    <s v="Carol Triggs"/>
    <s v="Consumer"/>
    <s v="United States"/>
    <s v="Rochester"/>
    <s v="Minnesota"/>
    <n v="55901"/>
    <x v="2"/>
    <s v="OFF-BI-10002976"/>
    <x v="1"/>
    <s v="Binders"/>
    <s v="ACCOHIDE Binder by Acco"/>
    <n v="8.26"/>
    <n v="2"/>
    <n v="0"/>
    <n v="3.8822000000000001"/>
  </r>
  <r>
    <x v="565"/>
    <d v="2016-07-17T00:00:00"/>
    <d v="2016-07-21T00:00:00"/>
    <s v="Standard Class"/>
    <s v="MC-17590"/>
    <s v="Matt Collister"/>
    <s v="Corporate"/>
    <s v="United States"/>
    <s v="Perth Amboy"/>
    <s v="New Jersey"/>
    <n v="8861"/>
    <x v="3"/>
    <s v="OFF-AP-10004487"/>
    <x v="1"/>
    <s v="Appliances"/>
    <s v="Kensington 4 Outlet MasterPiece Compact Power Control Center"/>
    <n v="162.63999999999999"/>
    <n v="2"/>
    <n v="0"/>
    <n v="45.539200000000001"/>
  </r>
  <r>
    <x v="566"/>
    <d v="2016-07-21T00:00:00"/>
    <d v="2016-07-23T00:00:00"/>
    <s v="Second Class"/>
    <s v="CC-12610"/>
    <s v="Corey Catlett"/>
    <s v="Corporate"/>
    <s v="United States"/>
    <s v="Philadelphia"/>
    <s v="Pennsylvania"/>
    <n v="19134"/>
    <x v="3"/>
    <s v="OFF-BI-10000301"/>
    <x v="1"/>
    <s v="Binders"/>
    <s v="GBC Instant Report Kit"/>
    <n v="1.9410000000000001"/>
    <n v="1"/>
    <n v="0.7"/>
    <n v="-1.294"/>
  </r>
  <r>
    <x v="567"/>
    <d v="2017-11-20T00:00:00"/>
    <d v="2017-11-25T00:00:00"/>
    <s v="Standard Class"/>
    <s v="KA-16525"/>
    <s v="Kelly Andreada"/>
    <s v="Consumer"/>
    <s v="United States"/>
    <s v="Ontario"/>
    <s v="California"/>
    <n v="91761"/>
    <x v="1"/>
    <s v="FUR-CH-10003956"/>
    <x v="0"/>
    <s v="Chairs"/>
    <s v="Novimex High-Tech Fabric Mesh Task Chair"/>
    <n v="283.92"/>
    <n v="5"/>
    <n v="0.2"/>
    <n v="-46.137"/>
  </r>
  <r>
    <x v="568"/>
    <d v="2016-11-26T00:00:00"/>
    <d v="2016-12-02T00:00:00"/>
    <s v="Standard Class"/>
    <s v="TC-20980"/>
    <s v="Tamara Chand"/>
    <s v="Corporate"/>
    <s v="United States"/>
    <s v="Seattle"/>
    <s v="Washington"/>
    <n v="98105"/>
    <x v="1"/>
    <s v="OFF-BI-10002954"/>
    <x v="1"/>
    <s v="Binders"/>
    <s v="Newell 3-Hole Punched Plastic Slotted Magazine Holders for Binders"/>
    <n v="7.3120000000000003"/>
    <n v="2"/>
    <n v="0.2"/>
    <n v="2.5592000000000001"/>
  </r>
  <r>
    <x v="569"/>
    <d v="2017-09-12T00:00:00"/>
    <d v="2017-09-15T00:00:00"/>
    <s v="First Class"/>
    <s v="BF-11080"/>
    <s v="Bart Folk"/>
    <s v="Consumer"/>
    <s v="United States"/>
    <s v="Baltimore"/>
    <s v="Maryland"/>
    <n v="21215"/>
    <x v="3"/>
    <s v="OFF-PA-10004082"/>
    <x v="1"/>
    <s v="Paper"/>
    <s v="Adams Telephone Message Book w/Frequently-Called Numbers Space, 400 Messages per Book"/>
    <n v="39.9"/>
    <n v="5"/>
    <n v="0"/>
    <n v="19.95"/>
  </r>
  <r>
    <x v="570"/>
    <d v="2017-07-15T00:00:00"/>
    <d v="2017-07-19T00:00:00"/>
    <s v="Standard Class"/>
    <s v="MM-17260"/>
    <s v="Magdelene Morse"/>
    <s v="Consumer"/>
    <s v="United States"/>
    <s v="Wilmington"/>
    <s v="Delaware"/>
    <n v="19805"/>
    <x v="3"/>
    <s v="OFF-BI-10004094"/>
    <x v="1"/>
    <s v="Binders"/>
    <s v="GBC Standard Plastic Binding Systems Combs"/>
    <n v="26.55"/>
    <n v="3"/>
    <n v="0"/>
    <n v="13.009499999999999"/>
  </r>
  <r>
    <x v="571"/>
    <d v="2014-07-18T00:00:00"/>
    <d v="2014-07-18T00:00:00"/>
    <s v="Same Day"/>
    <s v="AH-10120"/>
    <s v="Adrian Hane"/>
    <s v="Home Office"/>
    <s v="United States"/>
    <s v="Tucson"/>
    <s v="Arizona"/>
    <n v="85705"/>
    <x v="1"/>
    <s v="FUR-CH-10002372"/>
    <x v="0"/>
    <s v="Chairs"/>
    <s v="Office Star - Ergonomically Designed Knee Chair"/>
    <n v="259.13600000000002"/>
    <n v="4"/>
    <n v="0.2"/>
    <n v="-25.913599999999999"/>
  </r>
  <r>
    <x v="572"/>
    <d v="2014-09-30T00:00:00"/>
    <d v="2014-10-05T00:00:00"/>
    <s v="Standard Class"/>
    <s v="BW-11200"/>
    <s v="Ben Wallace"/>
    <s v="Consumer"/>
    <s v="United States"/>
    <s v="Boynton Beach"/>
    <s v="Florida"/>
    <n v="33437"/>
    <x v="0"/>
    <s v="OFF-PA-10004888"/>
    <x v="1"/>
    <s v="Paper"/>
    <s v="Xerox 217"/>
    <n v="15.552"/>
    <n v="3"/>
    <n v="0.2"/>
    <n v="5.4432"/>
  </r>
  <r>
    <x v="573"/>
    <d v="2016-09-19T00:00:00"/>
    <d v="2016-09-23T00:00:00"/>
    <s v="Standard Class"/>
    <s v="SW-20245"/>
    <s v="Scot Wooten"/>
    <s v="Consumer"/>
    <s v="United States"/>
    <s v="Stockton"/>
    <s v="California"/>
    <n v="95207"/>
    <x v="1"/>
    <s v="OFF-PA-10002222"/>
    <x v="1"/>
    <s v="Paper"/>
    <s v="Xerox Color Copier Paper, 11&quot; x 17&quot;, Ream"/>
    <n v="159.88"/>
    <n v="7"/>
    <n v="0"/>
    <n v="73.544799999999995"/>
  </r>
  <r>
    <x v="574"/>
    <d v="2014-06-23T00:00:00"/>
    <d v="2014-06-28T00:00:00"/>
    <s v="Standard Class"/>
    <s v="BS-11665"/>
    <s v="Brian Stugart"/>
    <s v="Consumer"/>
    <s v="United States"/>
    <s v="Philadelphia"/>
    <s v="Pennsylvania"/>
    <n v="19143"/>
    <x v="3"/>
    <s v="TEC-AC-10000158"/>
    <x v="2"/>
    <s v="Accessories"/>
    <s v="Sony 64GB Class 10 Micro SDHC R40 Memory Card"/>
    <n v="86.376000000000005"/>
    <n v="3"/>
    <n v="0.2"/>
    <n v="1.0797000000000001"/>
  </r>
  <r>
    <x v="575"/>
    <d v="2014-05-20T00:00:00"/>
    <d v="2014-05-22T00:00:00"/>
    <s v="Second Class"/>
    <s v="RF-19345"/>
    <s v="Randy Ferguson"/>
    <s v="Corporate"/>
    <s v="United States"/>
    <s v="Dover"/>
    <s v="New Hampshire"/>
    <n v="3820"/>
    <x v="3"/>
    <s v="OFF-AP-10000124"/>
    <x v="1"/>
    <s v="Appliances"/>
    <s v="Acco 6 Outlet Guardian Basic Surge Suppressor"/>
    <n v="33.28"/>
    <n v="4"/>
    <n v="0"/>
    <n v="9.3184000000000005"/>
  </r>
  <r>
    <x v="576"/>
    <d v="2015-11-30T00:00:00"/>
    <d v="2015-12-04T00:00:00"/>
    <s v="Standard Class"/>
    <s v="WB-21850"/>
    <s v="William Brown"/>
    <s v="Consumer"/>
    <s v="United States"/>
    <s v="Philadelphia"/>
    <s v="Pennsylvania"/>
    <n v="19134"/>
    <x v="3"/>
    <s v="OFF-BI-10003656"/>
    <x v="1"/>
    <s v="Binders"/>
    <s v="Fellowes PB200 Plastic Comb Binding Machine"/>
    <n v="152.99100000000001"/>
    <n v="3"/>
    <n v="0.7"/>
    <n v="-122.39279999999999"/>
  </r>
  <r>
    <x v="577"/>
    <d v="2015-12-31T00:00:00"/>
    <d v="2016-01-05T00:00:00"/>
    <s v="Standard Class"/>
    <s v="TB-21625"/>
    <s v="Trudy Brown"/>
    <s v="Consumer"/>
    <s v="United States"/>
    <s v="Grand Prairie"/>
    <s v="Texas"/>
    <n v="75051"/>
    <x v="2"/>
    <s v="FUR-FU-10002364"/>
    <x v="0"/>
    <s v="Furnishings"/>
    <s v="Eldon Expressions Wood Desk Accessories, Oak"/>
    <n v="14.76"/>
    <n v="5"/>
    <n v="0.6"/>
    <n v="-11.439"/>
  </r>
  <r>
    <x v="578"/>
    <d v="2017-11-19T00:00:00"/>
    <d v="2017-11-26T00:00:00"/>
    <s v="Standard Class"/>
    <s v="AF-10870"/>
    <s v="Art Ferguson"/>
    <s v="Consumer"/>
    <s v="United States"/>
    <s v="College Station"/>
    <s v="Texas"/>
    <n v="77840"/>
    <x v="2"/>
    <s v="FUR-CH-10001973"/>
    <x v="0"/>
    <s v="Chairs"/>
    <s v="Office Star Flex Back Scooter Chair with White Frame"/>
    <n v="233.05799999999999"/>
    <n v="3"/>
    <n v="0.3"/>
    <n v="-53.270400000000002"/>
  </r>
  <r>
    <x v="579"/>
    <d v="2014-11-24T00:00:00"/>
    <d v="2014-11-29T00:00:00"/>
    <s v="Second Class"/>
    <s v="RB-19435"/>
    <s v="Richard Bierner"/>
    <s v="Consumer"/>
    <s v="United States"/>
    <s v="Saint Louis"/>
    <s v="Missouri"/>
    <n v="63116"/>
    <x v="2"/>
    <s v="TEC-AC-10001772"/>
    <x v="2"/>
    <s v="Accessories"/>
    <s v="Memorex Mini Travel Drive 16 GB USB 2.0 Flash Drive"/>
    <n v="111.79"/>
    <n v="7"/>
    <n v="0"/>
    <n v="43.598100000000002"/>
  </r>
  <r>
    <x v="580"/>
    <d v="2017-03-13T00:00:00"/>
    <d v="2017-03-19T00:00:00"/>
    <s v="Standard Class"/>
    <s v="KF-16285"/>
    <s v="Karen Ferguson"/>
    <s v="Home Office"/>
    <s v="United States"/>
    <s v="Manteca"/>
    <s v="California"/>
    <n v="95336"/>
    <x v="1"/>
    <s v="OFF-PA-10004359"/>
    <x v="1"/>
    <s v="Paper"/>
    <s v="Multicolor Computer Printout Paper"/>
    <n v="314.55"/>
    <n v="3"/>
    <n v="0"/>
    <n v="150.98400000000001"/>
  </r>
  <r>
    <x v="581"/>
    <d v="2017-01-27T00:00:00"/>
    <d v="2017-01-30T00:00:00"/>
    <s v="Second Class"/>
    <s v="JH-15820"/>
    <s v="John Huston"/>
    <s v="Consumer"/>
    <s v="United States"/>
    <s v="Kent"/>
    <s v="Ohio"/>
    <n v="44240"/>
    <x v="3"/>
    <s v="OFF-AR-10004078"/>
    <x v="1"/>
    <s v="Art"/>
    <s v="Newell 312"/>
    <n v="14.016"/>
    <n v="3"/>
    <n v="0.2"/>
    <n v="1.752"/>
  </r>
  <r>
    <x v="582"/>
    <d v="2014-08-01T00:00:00"/>
    <d v="2014-08-03T00:00:00"/>
    <s v="First Class"/>
    <s v="IL-15100"/>
    <s v="Ivan Liston"/>
    <s v="Consumer"/>
    <s v="United States"/>
    <s v="San Francisco"/>
    <s v="California"/>
    <n v="94122"/>
    <x v="1"/>
    <s v="OFF-BI-10004506"/>
    <x v="1"/>
    <s v="Binders"/>
    <s v="Wilson Jones data.warehouse D-Ring Binders with DublLock"/>
    <n v="19.751999999999999"/>
    <n v="3"/>
    <n v="0.2"/>
    <n v="6.9131999999999998"/>
  </r>
  <r>
    <x v="583"/>
    <d v="2016-10-15T00:00:00"/>
    <d v="2016-10-21T00:00:00"/>
    <s v="Standard Class"/>
    <s v="PB-18805"/>
    <s v="Patrick Bzostek"/>
    <s v="Home Office"/>
    <s v="United States"/>
    <s v="Salt Lake City"/>
    <s v="Utah"/>
    <n v="84106"/>
    <x v="1"/>
    <s v="OFF-PA-10000740"/>
    <x v="1"/>
    <s v="Paper"/>
    <s v="Xerox 1982"/>
    <n v="45.68"/>
    <n v="2"/>
    <n v="0"/>
    <n v="21.012799999999999"/>
  </r>
  <r>
    <x v="584"/>
    <d v="2016-07-14T00:00:00"/>
    <d v="2016-07-14T00:00:00"/>
    <s v="Same Day"/>
    <s v="RH-19600"/>
    <s v="Rob Haberlin"/>
    <s v="Consumer"/>
    <s v="United States"/>
    <s v="Huntsville"/>
    <s v="Alabama"/>
    <n v="35810"/>
    <x v="0"/>
    <s v="TEC-AC-10002345"/>
    <x v="2"/>
    <s v="Accessories"/>
    <s v="HP Standard 104 key PS/2 Keyboard"/>
    <n v="29"/>
    <n v="2"/>
    <n v="0"/>
    <n v="7.25"/>
  </r>
  <r>
    <x v="585"/>
    <d v="2014-07-14T00:00:00"/>
    <d v="2014-07-20T00:00:00"/>
    <s v="Standard Class"/>
    <s v="AW-10930"/>
    <s v="Arthur Wiediger"/>
    <s v="Home Office"/>
    <s v="United States"/>
    <s v="Aurora"/>
    <s v="Illinois"/>
    <n v="60505"/>
    <x v="2"/>
    <s v="OFF-BI-10001098"/>
    <x v="1"/>
    <s v="Binders"/>
    <s v="Acco D-Ring Binder w/DublLock"/>
    <n v="29.931999999999999"/>
    <n v="7"/>
    <n v="0.8"/>
    <n v="-46.394599999999997"/>
  </r>
  <r>
    <x v="586"/>
    <d v="2014-11-14T00:00:00"/>
    <d v="2014-11-16T00:00:00"/>
    <s v="Second Class"/>
    <s v="ML-17410"/>
    <s v="Maris LaWare"/>
    <s v="Consumer"/>
    <s v="United States"/>
    <s v="Fairfield"/>
    <s v="Connecticut"/>
    <n v="6824"/>
    <x v="3"/>
    <s v="TEC-PH-10001079"/>
    <x v="2"/>
    <s v="Phones"/>
    <s v="Polycom SoundPoint Pro SE-225 Corded phone"/>
    <n v="832.93"/>
    <n v="7"/>
    <n v="0"/>
    <n v="233.22040000000001"/>
  </r>
  <r>
    <x v="587"/>
    <d v="2014-09-20T00:00:00"/>
    <d v="2014-09-25T00:00:00"/>
    <s v="Standard Class"/>
    <s v="DB-13555"/>
    <s v="Dorothy Badders"/>
    <s v="Corporate"/>
    <s v="United States"/>
    <s v="Jacksonville"/>
    <s v="Florida"/>
    <n v="32216"/>
    <x v="0"/>
    <s v="OFF-AR-10003469"/>
    <x v="1"/>
    <s v="Art"/>
    <s v="Nontoxic Chalk"/>
    <n v="2.8159999999999998"/>
    <n v="2"/>
    <n v="0.2"/>
    <n v="0.98560000000000003"/>
  </r>
  <r>
    <x v="588"/>
    <d v="2017-07-28T00:00:00"/>
    <d v="2017-08-01T00:00:00"/>
    <s v="Standard Class"/>
    <s v="MH-17620"/>
    <s v="Matt Hagelstein"/>
    <s v="Corporate"/>
    <s v="United States"/>
    <s v="San Francisco"/>
    <s v="California"/>
    <n v="94110"/>
    <x v="1"/>
    <s v="OFF-BI-10000145"/>
    <x v="1"/>
    <s v="Binders"/>
    <s v="Zipper Ring Binder Pockets"/>
    <n v="9.984"/>
    <n v="4"/>
    <n v="0.2"/>
    <n v="3.6192000000000002"/>
  </r>
  <r>
    <x v="589"/>
    <d v="2015-12-06T00:00:00"/>
    <d v="2015-12-06T00:00:00"/>
    <s v="Same Day"/>
    <s v="DK-13375"/>
    <s v="Dennis Kane"/>
    <s v="Consumer"/>
    <s v="United States"/>
    <s v="Marion"/>
    <s v="Ohio"/>
    <n v="43302"/>
    <x v="3"/>
    <s v="TEC-PH-10001578"/>
    <x v="2"/>
    <s v="Phones"/>
    <s v="Polycom SoundStation2 EX Conference phone"/>
    <n v="485.94"/>
    <n v="2"/>
    <n v="0.4"/>
    <n v="-89.088999999999999"/>
  </r>
  <r>
    <x v="590"/>
    <d v="2016-03-19T00:00:00"/>
    <d v="2016-03-21T00:00:00"/>
    <s v="Second Class"/>
    <s v="BT-11440"/>
    <s v="Bobby Trafton"/>
    <s v="Consumer"/>
    <s v="United States"/>
    <s v="Littleton"/>
    <s v="Colorado"/>
    <n v="80122"/>
    <x v="1"/>
    <s v="FUR-BO-10002202"/>
    <x v="0"/>
    <s v="Bookcases"/>
    <s v="Atlantic Metals Mobile 2-Shelf Bookcases, Custom Colors"/>
    <n v="72.293999999999997"/>
    <n v="1"/>
    <n v="0.7"/>
    <n v="-98.8018"/>
  </r>
  <r>
    <x v="591"/>
    <d v="2017-06-26T00:00:00"/>
    <d v="2017-07-01T00:00:00"/>
    <s v="Standard Class"/>
    <s v="DB-13405"/>
    <s v="Denny Blanton"/>
    <s v="Consumer"/>
    <s v="United States"/>
    <s v="La Porte"/>
    <s v="Indiana"/>
    <n v="46350"/>
    <x v="2"/>
    <s v="FUR-FU-10000293"/>
    <x v="0"/>
    <s v="Furnishings"/>
    <s v="Eldon Antistatic Chair Mats for Low to Medium Pile Carpets"/>
    <n v="526.45000000000005"/>
    <n v="5"/>
    <n v="0"/>
    <n v="31.587"/>
  </r>
  <r>
    <x v="592"/>
    <d v="2016-11-15T00:00:00"/>
    <d v="2016-11-17T00:00:00"/>
    <s v="Second Class"/>
    <s v="TG-21310"/>
    <s v="Toby Gnade"/>
    <s v="Consumer"/>
    <s v="United States"/>
    <s v="Los Angeles"/>
    <s v="California"/>
    <n v="90049"/>
    <x v="1"/>
    <s v="OFF-BI-10003527"/>
    <x v="1"/>
    <s v="Binders"/>
    <s v="Fellowes PB500 Electric Punch Plastic Comb Binding Machine with Manual Bind"/>
    <n v="1016.792"/>
    <n v="1"/>
    <n v="0.2"/>
    <n v="381.29700000000003"/>
  </r>
  <r>
    <x v="593"/>
    <d v="2017-11-21T00:00:00"/>
    <d v="2017-11-25T00:00:00"/>
    <s v="Standard Class"/>
    <s v="BF-11005"/>
    <s v="Barry Franz"/>
    <s v="Home Office"/>
    <s v="United States"/>
    <s v="Pasadena"/>
    <s v="California"/>
    <n v="91104"/>
    <x v="1"/>
    <s v="OFF-ST-10003442"/>
    <x v="1"/>
    <s v="Storage"/>
    <s v="Eldon Portable Mobile Manager"/>
    <n v="56.56"/>
    <n v="2"/>
    <n v="0"/>
    <n v="15.2712"/>
  </r>
  <r>
    <x v="594"/>
    <d v="2015-02-15T00:00:00"/>
    <d v="2015-02-18T00:00:00"/>
    <s v="Second Class"/>
    <s v="JM-16195"/>
    <s v="Justin MacKendrick"/>
    <s v="Consumer"/>
    <s v="United States"/>
    <s v="Los Angeles"/>
    <s v="California"/>
    <n v="90004"/>
    <x v="1"/>
    <s v="OFF-PA-10004285"/>
    <x v="1"/>
    <s v="Paper"/>
    <s v="Xerox 1959"/>
    <n v="13.36"/>
    <n v="2"/>
    <n v="0"/>
    <n v="6.4127999999999998"/>
  </r>
  <r>
    <x v="595"/>
    <d v="2015-11-08T00:00:00"/>
    <d v="2015-11-10T00:00:00"/>
    <s v="Second Class"/>
    <s v="MZ-17335"/>
    <s v="Maria Zettner"/>
    <s v="Home Office"/>
    <s v="United States"/>
    <s v="San Diego"/>
    <s v="California"/>
    <n v="92024"/>
    <x v="1"/>
    <s v="OFF-FA-10002280"/>
    <x v="1"/>
    <s v="Fasteners"/>
    <s v="Advantus Plastic Paper Clips"/>
    <n v="5"/>
    <n v="1"/>
    <n v="0"/>
    <n v="2.4"/>
  </r>
  <r>
    <x v="596"/>
    <d v="2015-12-18T00:00:00"/>
    <d v="2015-12-18T00:00:00"/>
    <s v="Same Day"/>
    <s v="MW-18220"/>
    <s v="Mitch Webber"/>
    <s v="Consumer"/>
    <s v="United States"/>
    <s v="New York City"/>
    <s v="New York"/>
    <n v="10035"/>
    <x v="3"/>
    <s v="TEC-AC-10002253"/>
    <x v="2"/>
    <s v="Accessories"/>
    <s v="Imation Bio 8GB USB Flash Drive Imation Corp"/>
    <n v="166.24"/>
    <n v="1"/>
    <n v="0"/>
    <n v="24.936"/>
  </r>
  <r>
    <x v="597"/>
    <d v="2017-02-06T00:00:00"/>
    <d v="2017-02-09T00:00:00"/>
    <s v="First Class"/>
    <s v="MV-17485"/>
    <s v="Mark Van Huff"/>
    <s v="Consumer"/>
    <s v="United States"/>
    <s v="Arlington"/>
    <s v="Virginia"/>
    <n v="22204"/>
    <x v="0"/>
    <s v="FUR-BO-10004015"/>
    <x v="0"/>
    <s v="Bookcases"/>
    <s v="Bush Andora Bookcase, Maple/Graphite Gray Finish"/>
    <n v="359.97"/>
    <n v="3"/>
    <n v="0"/>
    <n v="79.193399999999997"/>
  </r>
  <r>
    <x v="598"/>
    <d v="2017-10-12T00:00:00"/>
    <d v="2017-10-12T00:00:00"/>
    <s v="Same Day"/>
    <s v="SM-20320"/>
    <s v="Sean Miller"/>
    <s v="Home Office"/>
    <s v="United States"/>
    <s v="Monroe"/>
    <s v="North Carolina"/>
    <n v="28110"/>
    <x v="0"/>
    <s v="OFF-PA-10003919"/>
    <x v="1"/>
    <s v="Paper"/>
    <s v="Xerox 1989"/>
    <n v="7.968"/>
    <n v="2"/>
    <n v="0.2"/>
    <n v="2.6892"/>
  </r>
  <r>
    <x v="599"/>
    <d v="2017-09-17T00:00:00"/>
    <d v="2017-09-17T00:00:00"/>
    <s v="Same Day"/>
    <s v="TP-21415"/>
    <s v="Tom Prescott"/>
    <s v="Consumer"/>
    <s v="United States"/>
    <s v="Seattle"/>
    <s v="Washington"/>
    <n v="98115"/>
    <x v="1"/>
    <s v="OFF-PA-10002001"/>
    <x v="1"/>
    <s v="Paper"/>
    <s v="Xerox 1984"/>
    <n v="12.96"/>
    <n v="2"/>
    <n v="0"/>
    <n v="6.3503999999999996"/>
  </r>
  <r>
    <x v="600"/>
    <d v="2017-10-30T00:00:00"/>
    <d v="2017-11-02T00:00:00"/>
    <s v="First Class"/>
    <s v="JK-15625"/>
    <s v="Jim Karlsson"/>
    <s v="Consumer"/>
    <s v="United States"/>
    <s v="Seattle"/>
    <s v="Washington"/>
    <n v="98115"/>
    <x v="1"/>
    <s v="FUR-CH-10003833"/>
    <x v="0"/>
    <s v="Chairs"/>
    <s v="Novimex Fabric Task Chair"/>
    <n v="97.567999999999998"/>
    <n v="2"/>
    <n v="0.2"/>
    <n v="-6.0979999999999999"/>
  </r>
  <r>
    <x v="601"/>
    <d v="2016-05-05T00:00:00"/>
    <d v="2016-05-08T00:00:00"/>
    <s v="First Class"/>
    <s v="PJ-18835"/>
    <s v="Patrick Jones"/>
    <s v="Corporate"/>
    <s v="United States"/>
    <s v="Murfreesboro"/>
    <s v="Tennessee"/>
    <n v="37130"/>
    <x v="0"/>
    <s v="OFF-PA-10003971"/>
    <x v="1"/>
    <s v="Paper"/>
    <s v="Xerox 1965"/>
    <n v="14.352"/>
    <n v="3"/>
    <n v="0.2"/>
    <n v="5.2026000000000003"/>
  </r>
  <r>
    <x v="602"/>
    <d v="2017-01-08T00:00:00"/>
    <d v="2017-01-11T00:00:00"/>
    <s v="First Class"/>
    <s v="RS-19420"/>
    <s v="Ricardo Sperren"/>
    <s v="Corporate"/>
    <s v="United States"/>
    <s v="Seattle"/>
    <s v="Washington"/>
    <n v="98115"/>
    <x v="1"/>
    <s v="FUR-TA-10001950"/>
    <x v="0"/>
    <s v="Tables"/>
    <s v="Balt Solid Wood Round Tables"/>
    <n v="892.98"/>
    <n v="2"/>
    <n v="0"/>
    <n v="80.368200000000002"/>
  </r>
  <r>
    <x v="603"/>
    <d v="2017-11-05T00:00:00"/>
    <d v="2017-11-09T00:00:00"/>
    <s v="Standard Class"/>
    <s v="SV-20935"/>
    <s v="Susan Vittorini"/>
    <s v="Consumer"/>
    <s v="United States"/>
    <s v="New York City"/>
    <s v="New York"/>
    <n v="10009"/>
    <x v="3"/>
    <s v="TEC-AC-10001432"/>
    <x v="2"/>
    <s v="Accessories"/>
    <s v="Enermax Aurora Lite Keyboard"/>
    <n v="390.75"/>
    <n v="5"/>
    <n v="0"/>
    <n v="171.93"/>
  </r>
  <r>
    <x v="604"/>
    <d v="2017-06-11T00:00:00"/>
    <d v="2017-06-12T00:00:00"/>
    <s v="First Class"/>
    <s v="BC-11125"/>
    <s v="Becky Castell"/>
    <s v="Home Office"/>
    <s v="United States"/>
    <s v="Peoria"/>
    <s v="Arizona"/>
    <n v="85345"/>
    <x v="1"/>
    <s v="FUR-CH-10001394"/>
    <x v="0"/>
    <s v="Chairs"/>
    <s v="Global Leather Executive Chair"/>
    <n v="280.79199999999997"/>
    <n v="1"/>
    <n v="0.2"/>
    <n v="35.098999999999997"/>
  </r>
  <r>
    <x v="605"/>
    <d v="2017-07-20T00:00:00"/>
    <d v="2017-07-25T00:00:00"/>
    <s v="Standard Class"/>
    <s v="EM-13825"/>
    <s v="Elizabeth Moffitt"/>
    <s v="Corporate"/>
    <s v="United States"/>
    <s v="Sioux Falls"/>
    <s v="South Dakota"/>
    <n v="57103"/>
    <x v="2"/>
    <s v="OFF-LA-10004093"/>
    <x v="1"/>
    <s v="Labels"/>
    <s v="Avery 486"/>
    <n v="14.62"/>
    <n v="2"/>
    <n v="0"/>
    <n v="6.8714000000000004"/>
  </r>
  <r>
    <x v="606"/>
    <d v="2015-09-15T00:00:00"/>
    <d v="2015-09-19T00:00:00"/>
    <s v="Second Class"/>
    <s v="BM-11575"/>
    <s v="Brendan Murry"/>
    <s v="Corporate"/>
    <s v="United States"/>
    <s v="New York City"/>
    <s v="New York"/>
    <n v="10035"/>
    <x v="3"/>
    <s v="OFF-BI-10002082"/>
    <x v="1"/>
    <s v="Binders"/>
    <s v="GBC Twin Loop Wire Binding Elements"/>
    <n v="79.872"/>
    <n v="3"/>
    <n v="0.2"/>
    <n v="29.952000000000002"/>
  </r>
  <r>
    <x v="607"/>
    <d v="2017-09-23T00:00:00"/>
    <d v="2017-09-26T00:00:00"/>
    <s v="First Class"/>
    <s v="KN-16705"/>
    <s v="Kristina Nunn"/>
    <s v="Home Office"/>
    <s v="United States"/>
    <s v="Fort Collins"/>
    <s v="Colorado"/>
    <n v="80525"/>
    <x v="1"/>
    <s v="OFF-EN-10004147"/>
    <x v="1"/>
    <s v="Envelopes"/>
    <s v="Wausau Papers Astrobrights Colored Envelopes"/>
    <n v="14.352"/>
    <n v="3"/>
    <n v="0.2"/>
    <n v="5.2026000000000003"/>
  </r>
  <r>
    <x v="608"/>
    <d v="2014-09-30T00:00:00"/>
    <d v="2014-10-04T00:00:00"/>
    <s v="Standard Class"/>
    <s v="KW-16570"/>
    <s v="Kelly Williams"/>
    <s v="Consumer"/>
    <s v="United States"/>
    <s v="Clarksville"/>
    <s v="Tennessee"/>
    <n v="37042"/>
    <x v="0"/>
    <s v="OFF-AP-10000696"/>
    <x v="1"/>
    <s v="Appliances"/>
    <s v="Holmes Odor Grabber"/>
    <n v="69.215999999999994"/>
    <n v="6"/>
    <n v="0.2"/>
    <n v="11.2476"/>
  </r>
  <r>
    <x v="609"/>
    <d v="2015-08-31T00:00:00"/>
    <d v="2015-09-02T00:00:00"/>
    <s v="First Class"/>
    <s v="SC-20260"/>
    <s v="Scott Cohen"/>
    <s v="Corporate"/>
    <s v="United States"/>
    <s v="San Francisco"/>
    <s v="California"/>
    <n v="94122"/>
    <x v="1"/>
    <s v="FUR-BO-10002545"/>
    <x v="0"/>
    <s v="Bookcases"/>
    <s v="Atlantic Metals Mobile 3-Shelf Bookcases, Custom Colors"/>
    <n v="1552.8309999999999"/>
    <n v="7"/>
    <n v="0.15"/>
    <n v="200.9546"/>
  </r>
  <r>
    <x v="610"/>
    <d v="2017-03-25T00:00:00"/>
    <d v="2017-03-26T00:00:00"/>
    <s v="First Class"/>
    <s v="CV-12295"/>
    <s v="Christina VanderZanden"/>
    <s v="Consumer"/>
    <s v="United States"/>
    <s v="Fresno"/>
    <s v="California"/>
    <n v="93727"/>
    <x v="1"/>
    <s v="OFF-AP-10002403"/>
    <x v="1"/>
    <s v="Appliances"/>
    <s v="Acco Smartsocket Color-Coded Six-Outlet AC Adapter Model Surge Protectors"/>
    <n v="176.04"/>
    <n v="4"/>
    <n v="0"/>
    <n v="45.770400000000002"/>
  </r>
  <r>
    <x v="611"/>
    <d v="2015-12-06T00:00:00"/>
    <d v="2015-12-10T00:00:00"/>
    <s v="Standard Class"/>
    <s v="SG-20605"/>
    <s v="Speros Goranitis"/>
    <s v="Consumer"/>
    <s v="United States"/>
    <s v="New York City"/>
    <s v="New York"/>
    <n v="10009"/>
    <x v="3"/>
    <s v="OFF-PA-10004255"/>
    <x v="1"/>
    <s v="Paper"/>
    <s v="Xerox 219"/>
    <n v="6.48"/>
    <n v="1"/>
    <n v="0"/>
    <n v="3.1103999999999998"/>
  </r>
  <r>
    <x v="612"/>
    <d v="2017-01-20T00:00:00"/>
    <d v="2017-01-25T00:00:00"/>
    <s v="Standard Class"/>
    <s v="TM-21010"/>
    <s v="Tamara Manning"/>
    <s v="Consumer"/>
    <s v="United States"/>
    <s v="San Francisco"/>
    <s v="California"/>
    <n v="94122"/>
    <x v="1"/>
    <s v="OFF-AR-10003631"/>
    <x v="1"/>
    <s v="Art"/>
    <s v="Staples in misc. colors"/>
    <n v="24.2"/>
    <n v="5"/>
    <n v="0"/>
    <n v="7.9859999999999998"/>
  </r>
  <r>
    <x v="613"/>
    <d v="2015-06-07T00:00:00"/>
    <d v="2015-06-09T00:00:00"/>
    <s v="Second Class"/>
    <s v="EM-13810"/>
    <s v="Eleni McCrary"/>
    <s v="Corporate"/>
    <s v="United States"/>
    <s v="Los Angeles"/>
    <s v="California"/>
    <n v="90036"/>
    <x v="1"/>
    <s v="OFF-BI-10004187"/>
    <x v="1"/>
    <s v="Binders"/>
    <s v="3-ring staple pack"/>
    <n v="7.52"/>
    <n v="5"/>
    <n v="0.2"/>
    <n v="2.6320000000000001"/>
  </r>
  <r>
    <x v="614"/>
    <d v="2017-10-12T00:00:00"/>
    <d v="2017-10-18T00:00:00"/>
    <s v="Standard Class"/>
    <s v="ML-18040"/>
    <s v="Michelle Lonsdale"/>
    <s v="Corporate"/>
    <s v="United States"/>
    <s v="Albuquerque"/>
    <s v="New Mexico"/>
    <n v="87105"/>
    <x v="1"/>
    <s v="TEC-AC-10002842"/>
    <x v="2"/>
    <s v="Accessories"/>
    <s v="WD My Passport Ultra 2TB Portable External Hard Drive"/>
    <n v="595"/>
    <n v="5"/>
    <n v="0"/>
    <n v="95.2"/>
  </r>
  <r>
    <x v="615"/>
    <d v="2016-04-18T00:00:00"/>
    <d v="2016-04-23T00:00:00"/>
    <s v="Standard Class"/>
    <s v="CR-12580"/>
    <s v="Clay Rozendal"/>
    <s v="Home Office"/>
    <s v="United States"/>
    <s v="Elmhurst"/>
    <s v="Illinois"/>
    <n v="60126"/>
    <x v="2"/>
    <s v="OFF-ST-10003656"/>
    <x v="1"/>
    <s v="Storage"/>
    <s v="Safco Industrial Wire Shelving"/>
    <n v="230.376"/>
    <n v="3"/>
    <n v="0.2"/>
    <n v="-48.954900000000002"/>
  </r>
  <r>
    <x v="616"/>
    <d v="2014-03-25T00:00:00"/>
    <d v="2014-04-01T00:00:00"/>
    <s v="Standard Class"/>
    <s v="AZ-10750"/>
    <s v="Annie Zypern"/>
    <s v="Consumer"/>
    <s v="United States"/>
    <s v="New York City"/>
    <s v="New York"/>
    <n v="10009"/>
    <x v="3"/>
    <s v="FUR-CH-10002439"/>
    <x v="0"/>
    <s v="Chairs"/>
    <s v="Iceberg Nesting Folding Chair, 19w x 6d x 43h"/>
    <n v="366.786"/>
    <n v="7"/>
    <n v="0.1"/>
    <n v="65.206400000000002"/>
  </r>
  <r>
    <x v="617"/>
    <d v="2014-11-18T00:00:00"/>
    <d v="2014-11-20T00:00:00"/>
    <s v="Second Class"/>
    <s v="PW-19240"/>
    <s v="Pierre Wener"/>
    <s v="Consumer"/>
    <s v="United States"/>
    <s v="Louisville"/>
    <s v="Colorado"/>
    <n v="80027"/>
    <x v="1"/>
    <s v="FUR-TA-10000849"/>
    <x v="0"/>
    <s v="Tables"/>
    <s v="Bevis Rectangular Conference Tables"/>
    <n v="145.97999999999999"/>
    <n v="2"/>
    <n v="0.5"/>
    <n v="-99.266400000000004"/>
  </r>
  <r>
    <x v="618"/>
    <d v="2015-07-11T00:00:00"/>
    <d v="2015-07-13T00:00:00"/>
    <s v="Second Class"/>
    <s v="SC-20380"/>
    <s v="Shahid Collister"/>
    <s v="Consumer"/>
    <s v="United States"/>
    <s v="Seattle"/>
    <s v="Washington"/>
    <n v="98115"/>
    <x v="1"/>
    <s v="OFF-PA-10001763"/>
    <x v="1"/>
    <s v="Paper"/>
    <s v="Xerox 1896"/>
    <n v="29.97"/>
    <n v="3"/>
    <n v="0"/>
    <n v="13.486499999999999"/>
  </r>
  <r>
    <x v="619"/>
    <d v="2016-01-22T00:00:00"/>
    <d v="2016-01-28T00:00:00"/>
    <s v="Standard Class"/>
    <s v="CM-11935"/>
    <s v="Carlos Meador"/>
    <s v="Consumer"/>
    <s v="United States"/>
    <s v="Fayetteville"/>
    <s v="North Carolina"/>
    <n v="28314"/>
    <x v="0"/>
    <s v="FUR-FU-10002107"/>
    <x v="0"/>
    <s v="Furnishings"/>
    <s v="Eldon Pizzaz Desk Accessories"/>
    <n v="14.272"/>
    <n v="8"/>
    <n v="0.2"/>
    <n v="4.2816000000000001"/>
  </r>
  <r>
    <x v="620"/>
    <d v="2017-09-04T00:00:00"/>
    <d v="2017-09-08T00:00:00"/>
    <s v="Second Class"/>
    <s v="GM-14695"/>
    <s v="Greg Maxwell"/>
    <s v="Corporate"/>
    <s v="United States"/>
    <s v="Los Angeles"/>
    <s v="California"/>
    <n v="90036"/>
    <x v="1"/>
    <s v="FUR-TA-10000198"/>
    <x v="0"/>
    <s v="Tables"/>
    <s v="Chromcraft Bull-Nose Wood Oval Conference Tables &amp; Bases"/>
    <n v="1322.3520000000001"/>
    <n v="3"/>
    <n v="0.2"/>
    <n v="-99.176400000000001"/>
  </r>
  <r>
    <x v="621"/>
    <d v="2015-10-09T00:00:00"/>
    <d v="2015-10-13T00:00:00"/>
    <s v="Second Class"/>
    <s v="TB-21250"/>
    <s v="Tim Brockman"/>
    <s v="Consumer"/>
    <s v="United States"/>
    <s v="New York City"/>
    <s v="New York"/>
    <n v="10024"/>
    <x v="3"/>
    <s v="TEC-PH-10001835"/>
    <x v="2"/>
    <s v="Phones"/>
    <s v="Jawbone JAMBOX Wireless Bluetooth Speaker"/>
    <n v="631.96"/>
    <n v="4"/>
    <n v="0"/>
    <n v="303.3408"/>
  </r>
  <r>
    <x v="622"/>
    <d v="2014-11-19T00:00:00"/>
    <d v="2014-11-23T00:00:00"/>
    <s v="Standard Class"/>
    <s v="JM-15865"/>
    <s v="John Murray"/>
    <s v="Consumer"/>
    <s v="United States"/>
    <s v="Jamestown"/>
    <s v="New York"/>
    <n v="14701"/>
    <x v="3"/>
    <s v="TEC-PH-10002885"/>
    <x v="2"/>
    <s v="Phones"/>
    <s v="Apple iPhone 5"/>
    <n v="4548.8100000000004"/>
    <n v="7"/>
    <n v="0"/>
    <n v="1228.1786999999999"/>
  </r>
  <r>
    <x v="623"/>
    <d v="2014-06-16T00:00:00"/>
    <d v="2014-06-22T00:00:00"/>
    <s v="Standard Class"/>
    <s v="SC-20575"/>
    <s v="Sonia Cooley"/>
    <s v="Consumer"/>
    <s v="United States"/>
    <s v="Mishawaka"/>
    <s v="Indiana"/>
    <n v="46544"/>
    <x v="2"/>
    <s v="FUR-CH-10000225"/>
    <x v="0"/>
    <s v="Chairs"/>
    <s v="Global Geo Office Task Chair, Gray"/>
    <n v="647.84"/>
    <n v="8"/>
    <n v="0"/>
    <n v="32.392000000000003"/>
  </r>
  <r>
    <x v="624"/>
    <d v="2017-06-17T00:00:00"/>
    <d v="2017-06-20T00:00:00"/>
    <s v="First Class"/>
    <s v="LS-17200"/>
    <s v="Luke Schmidt"/>
    <s v="Corporate"/>
    <s v="United States"/>
    <s v="Skokie"/>
    <s v="Illinois"/>
    <n v="60076"/>
    <x v="2"/>
    <s v="OFF-PA-10001892"/>
    <x v="1"/>
    <s v="Paper"/>
    <s v="Rediform Wirebound &quot;Phone Memo&quot; Message Book, 11 x 5-3/4"/>
    <n v="12.224"/>
    <n v="2"/>
    <n v="0.2"/>
    <n v="4.4311999999999996"/>
  </r>
  <r>
    <x v="625"/>
    <d v="2016-11-14T00:00:00"/>
    <d v="2016-11-19T00:00:00"/>
    <s v="Standard Class"/>
    <s v="RR-19315"/>
    <s v="Ralph Ritter"/>
    <s v="Consumer"/>
    <s v="United States"/>
    <s v="San Francisco"/>
    <s v="California"/>
    <n v="94110"/>
    <x v="1"/>
    <s v="OFF-LA-10000248"/>
    <x v="1"/>
    <s v="Labels"/>
    <s v="Avery 52"/>
    <n v="7.38"/>
    <n v="2"/>
    <n v="0"/>
    <n v="3.4685999999999999"/>
  </r>
  <r>
    <x v="626"/>
    <d v="2017-12-02T00:00:00"/>
    <d v="2017-12-06T00:00:00"/>
    <s v="Standard Class"/>
    <s v="DB-12910"/>
    <s v="Daniel Byrd"/>
    <s v="Home Office"/>
    <s v="United States"/>
    <s v="Tampa"/>
    <s v="Florida"/>
    <n v="33614"/>
    <x v="0"/>
    <s v="OFF-BI-10002429"/>
    <x v="1"/>
    <s v="Binders"/>
    <s v="Premier Elliptical Ring Binder, Black"/>
    <n v="45.66"/>
    <n v="5"/>
    <n v="0.7"/>
    <n v="-33.484000000000002"/>
  </r>
  <r>
    <x v="627"/>
    <d v="2015-04-06T00:00:00"/>
    <d v="2015-04-10T00:00:00"/>
    <s v="Standard Class"/>
    <s v="TT-21220"/>
    <s v="Thomas Thornton"/>
    <s v="Consumer"/>
    <s v="United States"/>
    <s v="Houston"/>
    <s v="Texas"/>
    <n v="77041"/>
    <x v="2"/>
    <s v="OFF-AR-10004078"/>
    <x v="1"/>
    <s v="Art"/>
    <s v="Newell 312"/>
    <n v="42.048000000000002"/>
    <n v="9"/>
    <n v="0.2"/>
    <n v="5.2560000000000002"/>
  </r>
  <r>
    <x v="628"/>
    <d v="2015-09-06T00:00:00"/>
    <d v="2015-09-08T00:00:00"/>
    <s v="First Class"/>
    <s v="LO-17170"/>
    <s v="Lori Olson"/>
    <s v="Corporate"/>
    <s v="United States"/>
    <s v="La Quinta"/>
    <s v="California"/>
    <n v="92253"/>
    <x v="1"/>
    <s v="TEC-AC-10003499"/>
    <x v="2"/>
    <s v="Accessories"/>
    <s v="Memorex Mini Travel Drive 8 GB USB 2.0 Flash Drive"/>
    <n v="46.32"/>
    <n v="4"/>
    <n v="0"/>
    <n v="18.064800000000002"/>
  </r>
  <r>
    <x v="629"/>
    <d v="2016-04-30T00:00:00"/>
    <d v="2016-05-04T00:00:00"/>
    <s v="Standard Class"/>
    <s v="KD-16615"/>
    <s v="Ken Dana"/>
    <s v="Corporate"/>
    <s v="United States"/>
    <s v="Scottsdale"/>
    <s v="Arizona"/>
    <n v="85254"/>
    <x v="1"/>
    <s v="FUR-FU-10002759"/>
    <x v="0"/>
    <s v="Furnishings"/>
    <s v="12-1/2 Diameter Round Wall Clock"/>
    <n v="111.88800000000001"/>
    <n v="7"/>
    <n v="0.2"/>
    <n v="22.377600000000001"/>
  </r>
  <r>
    <x v="630"/>
    <d v="2014-09-26T00:00:00"/>
    <d v="2014-10-01T00:00:00"/>
    <s v="Second Class"/>
    <s v="NB-18580"/>
    <s v="Nicole Brennan"/>
    <s v="Corporate"/>
    <s v="United States"/>
    <s v="Philadelphia"/>
    <s v="Pennsylvania"/>
    <n v="19134"/>
    <x v="3"/>
    <s v="OFF-AP-10002191"/>
    <x v="1"/>
    <s v="Appliances"/>
    <s v="Belkin 8 Outlet SurgeMaster II Gold Surge Protector"/>
    <n v="143.952"/>
    <n v="3"/>
    <n v="0.2"/>
    <n v="14.395200000000001"/>
  </r>
  <r>
    <x v="631"/>
    <d v="2017-12-21T00:00:00"/>
    <d v="2017-12-24T00:00:00"/>
    <s v="First Class"/>
    <s v="BD-11635"/>
    <s v="Brian Derr"/>
    <s v="Consumer"/>
    <s v="United States"/>
    <s v="Bowling Green"/>
    <s v="Kentucky"/>
    <n v="42104"/>
    <x v="0"/>
    <s v="TEC-AC-10003116"/>
    <x v="2"/>
    <s v="Accessories"/>
    <s v="Memorex Froggy Flash Drive 8 GB"/>
    <n v="71"/>
    <n v="4"/>
    <n v="0"/>
    <n v="27.69"/>
  </r>
  <r>
    <x v="632"/>
    <d v="2016-08-12T00:00:00"/>
    <d v="2016-08-15T00:00:00"/>
    <s v="Second Class"/>
    <s v="CM-12235"/>
    <s v="Chris McAfee"/>
    <s v="Consumer"/>
    <s v="United States"/>
    <s v="Carrollton"/>
    <s v="Texas"/>
    <n v="75007"/>
    <x v="2"/>
    <s v="TEC-AC-10004145"/>
    <x v="2"/>
    <s v="Accessories"/>
    <s v="Logitech diNovo Edge Keyboard"/>
    <n v="1399.944"/>
    <n v="7"/>
    <n v="0.2"/>
    <n v="52.497900000000001"/>
  </r>
  <r>
    <x v="633"/>
    <d v="2016-06-04T00:00:00"/>
    <d v="2016-06-04T00:00:00"/>
    <s v="Same Day"/>
    <s v="EN-13780"/>
    <s v="Edward Nazzal"/>
    <s v="Consumer"/>
    <s v="United States"/>
    <s v="New York City"/>
    <s v="New York"/>
    <n v="10035"/>
    <x v="3"/>
    <s v="OFF-PA-10000349"/>
    <x v="1"/>
    <s v="Paper"/>
    <s v="Easy-staple paper"/>
    <n v="14.94"/>
    <n v="3"/>
    <n v="0"/>
    <n v="7.0217999999999998"/>
  </r>
  <r>
    <x v="634"/>
    <d v="2014-12-16T00:00:00"/>
    <d v="2014-12-21T00:00:00"/>
    <s v="Standard Class"/>
    <s v="KN-16450"/>
    <s v="Kean Nguyen"/>
    <s v="Corporate"/>
    <s v="United States"/>
    <s v="Jacksonville"/>
    <s v="Florida"/>
    <n v="32216"/>
    <x v="0"/>
    <s v="OFF-BI-10000591"/>
    <x v="1"/>
    <s v="Binders"/>
    <s v="Avery Binder Labels"/>
    <n v="1.167"/>
    <n v="1"/>
    <n v="0.7"/>
    <n v="-0.85580000000000001"/>
  </r>
  <r>
    <x v="635"/>
    <d v="2016-04-28T00:00:00"/>
    <d v="2016-05-05T00:00:00"/>
    <s v="Standard Class"/>
    <s v="BO-11350"/>
    <s v="Bill Overfelt"/>
    <s v="Corporate"/>
    <s v="United States"/>
    <s v="Los Angeles"/>
    <s v="California"/>
    <n v="90045"/>
    <x v="1"/>
    <s v="FUR-CH-10002304"/>
    <x v="0"/>
    <s v="Chairs"/>
    <s v="Global Stack Chair without Arms, Black"/>
    <n v="41.567999999999998"/>
    <n v="2"/>
    <n v="0.2"/>
    <n v="2.5979999999999999"/>
  </r>
  <r>
    <x v="636"/>
    <d v="2014-04-26T00:00:00"/>
    <d v="2014-05-03T00:00:00"/>
    <s v="Standard Class"/>
    <s v="AG-10300"/>
    <s v="Aleksandra Gannaway"/>
    <s v="Corporate"/>
    <s v="United States"/>
    <s v="Los Angeles"/>
    <s v="California"/>
    <n v="90049"/>
    <x v="1"/>
    <s v="FUR-CH-10004886"/>
    <x v="0"/>
    <s v="Chairs"/>
    <s v="Bevis Steel Folding Chairs"/>
    <n v="230.28"/>
    <n v="3"/>
    <n v="0.2"/>
    <n v="23.027999999999999"/>
  </r>
  <r>
    <x v="637"/>
    <d v="2014-12-03T00:00:00"/>
    <d v="2014-12-06T00:00:00"/>
    <s v="Second Class"/>
    <s v="MC-17635"/>
    <s v="Matthew Clasen"/>
    <s v="Corporate"/>
    <s v="United States"/>
    <s v="Saint Louis"/>
    <s v="Missouri"/>
    <n v="63116"/>
    <x v="2"/>
    <s v="OFF-PA-10001972"/>
    <x v="1"/>
    <s v="Paper"/>
    <s v="Xerox 214"/>
    <n v="25.92"/>
    <n v="4"/>
    <n v="0"/>
    <n v="12.441599999999999"/>
  </r>
  <r>
    <x v="638"/>
    <d v="2017-10-22T00:00:00"/>
    <d v="2017-10-24T00:00:00"/>
    <s v="First Class"/>
    <s v="TA-21385"/>
    <s v="Tom Ashbrook"/>
    <s v="Home Office"/>
    <s v="United States"/>
    <s v="New York City"/>
    <s v="New York"/>
    <n v="10024"/>
    <x v="3"/>
    <s v="TEC-CO-10004722"/>
    <x v="2"/>
    <s v="Copiers"/>
    <s v="Canon imageCLASS 2200 Advanced Copier"/>
    <n v="11199.968000000001"/>
    <n v="4"/>
    <n v="0.2"/>
    <n v="3919.9888000000001"/>
  </r>
  <r>
    <x v="639"/>
    <d v="2017-05-15T00:00:00"/>
    <d v="2017-05-20T00:00:00"/>
    <s v="Standard Class"/>
    <s v="JF-15295"/>
    <s v="Jason Fortune-"/>
    <s v="Consumer"/>
    <s v="United States"/>
    <s v="Seattle"/>
    <s v="Washington"/>
    <n v="98103"/>
    <x v="1"/>
    <s v="FUR-FU-10000076"/>
    <x v="0"/>
    <s v="Furnishings"/>
    <s v="24-Hour Round Wall Clock"/>
    <n v="39.96"/>
    <n v="2"/>
    <n v="0"/>
    <n v="17.1828"/>
  </r>
  <r>
    <x v="640"/>
    <d v="2015-08-15T00:00:00"/>
    <d v="2015-08-19T00:00:00"/>
    <s v="Standard Class"/>
    <s v="TT-21265"/>
    <s v="Tim Taslimi"/>
    <s v="Corporate"/>
    <s v="United States"/>
    <s v="Los Angeles"/>
    <s v="California"/>
    <n v="90045"/>
    <x v="1"/>
    <s v="OFF-ST-10000046"/>
    <x v="1"/>
    <s v="Storage"/>
    <s v="Fellowes Super Stor/Drawer Files"/>
    <n v="323.10000000000002"/>
    <n v="2"/>
    <n v="0"/>
    <n v="61.389000000000003"/>
  </r>
  <r>
    <x v="641"/>
    <d v="2017-06-12T00:00:00"/>
    <d v="2017-06-18T00:00:00"/>
    <s v="Standard Class"/>
    <s v="SB-20170"/>
    <s v="Sarah Bern"/>
    <s v="Consumer"/>
    <s v="United States"/>
    <s v="New York City"/>
    <s v="New York"/>
    <n v="10035"/>
    <x v="3"/>
    <s v="OFF-PA-10000697"/>
    <x v="1"/>
    <s v="Paper"/>
    <s v="TOPS Voice Message Log Book, Flash Format"/>
    <n v="19.04"/>
    <n v="4"/>
    <n v="0"/>
    <n v="9.3295999999999992"/>
  </r>
  <r>
    <x v="642"/>
    <d v="2017-04-14T00:00:00"/>
    <d v="2017-04-15T00:00:00"/>
    <s v="First Class"/>
    <s v="CL-12700"/>
    <s v="Craig Leslie"/>
    <s v="Home Office"/>
    <s v="United States"/>
    <s v="Springfield"/>
    <s v="Missouri"/>
    <n v="65807"/>
    <x v="2"/>
    <s v="OFF-BI-10003460"/>
    <x v="1"/>
    <s v="Binders"/>
    <s v="Acco 3-Hole Punch"/>
    <n v="8.76"/>
    <n v="2"/>
    <n v="0"/>
    <n v="4.2047999999999996"/>
  </r>
  <r>
    <x v="643"/>
    <d v="2016-10-01T00:00:00"/>
    <d v="2016-10-01T00:00:00"/>
    <s v="Same Day"/>
    <s v="HG-15025"/>
    <s v="Hunter Glantz"/>
    <s v="Consumer"/>
    <s v="United States"/>
    <s v="Amarillo"/>
    <s v="Texas"/>
    <n v="79109"/>
    <x v="2"/>
    <s v="TEC-AC-10003832"/>
    <x v="2"/>
    <s v="Accessories"/>
    <s v="Imation 16GB Mini TravelDrive USB 2.0 Flash Drive"/>
    <n v="79.512"/>
    <n v="3"/>
    <n v="0.2"/>
    <n v="20.8719"/>
  </r>
  <r>
    <x v="644"/>
    <d v="2015-08-25T00:00:00"/>
    <d v="2015-08-30T00:00:00"/>
    <s v="Standard Class"/>
    <s v="NL-18310"/>
    <s v="Nancy Lomonaco"/>
    <s v="Home Office"/>
    <s v="United States"/>
    <s v="Los Angeles"/>
    <s v="California"/>
    <n v="90045"/>
    <x v="1"/>
    <s v="FUR-CH-10002774"/>
    <x v="0"/>
    <s v="Chairs"/>
    <s v="Global Deluxe Stacking Chair, Gray"/>
    <n v="40.783999999999999"/>
    <n v="1"/>
    <n v="0.2"/>
    <n v="4.5881999999999996"/>
  </r>
  <r>
    <x v="645"/>
    <d v="2014-09-09T00:00:00"/>
    <d v="2014-09-12T00:00:00"/>
    <s v="Second Class"/>
    <s v="RR-19525"/>
    <s v="Rick Reed"/>
    <s v="Corporate"/>
    <s v="United States"/>
    <s v="Lowell"/>
    <s v="Massachusetts"/>
    <n v="1852"/>
    <x v="3"/>
    <s v="OFF-PA-10001144"/>
    <x v="1"/>
    <s v="Paper"/>
    <s v="Xerox 1913"/>
    <n v="166.44"/>
    <n v="3"/>
    <n v="0"/>
    <n v="79.891199999999998"/>
  </r>
  <r>
    <x v="646"/>
    <d v="2017-12-03T00:00:00"/>
    <d v="2017-12-03T00:00:00"/>
    <s v="Same Day"/>
    <s v="TC-21295"/>
    <s v="Toby Carlisle"/>
    <s v="Consumer"/>
    <s v="United States"/>
    <s v="San Diego"/>
    <s v="California"/>
    <n v="92024"/>
    <x v="1"/>
    <s v="OFF-PA-10000357"/>
    <x v="1"/>
    <s v="Paper"/>
    <s v="Xerox 1888"/>
    <n v="166.44"/>
    <n v="3"/>
    <n v="0"/>
    <n v="79.891199999999998"/>
  </r>
  <r>
    <x v="647"/>
    <d v="2014-06-21T00:00:00"/>
    <d v="2014-06-21T00:00:00"/>
    <s v="Same Day"/>
    <s v="SV-20785"/>
    <s v="Stewart Visinsky"/>
    <s v="Consumer"/>
    <s v="United States"/>
    <s v="Pueblo"/>
    <s v="Colorado"/>
    <n v="81001"/>
    <x v="1"/>
    <s v="OFF-BI-10001116"/>
    <x v="1"/>
    <s v="Binders"/>
    <s v="Wilson Jones 1&quot; Hanging DublLock Ring Binders"/>
    <n v="11.087999999999999"/>
    <n v="7"/>
    <n v="0.7"/>
    <n v="-8.1311999999999998"/>
  </r>
  <r>
    <x v="648"/>
    <d v="2016-02-07T00:00:00"/>
    <d v="2016-02-09T00:00:00"/>
    <s v="First Class"/>
    <s v="BE-11410"/>
    <s v="Bobby Elias"/>
    <s v="Consumer"/>
    <s v="United States"/>
    <s v="Lancaster"/>
    <s v="Ohio"/>
    <n v="43130"/>
    <x v="3"/>
    <s v="OFF-PA-10003465"/>
    <x v="1"/>
    <s v="Paper"/>
    <s v="Xerox 1912"/>
    <n v="30.352"/>
    <n v="2"/>
    <n v="0.2"/>
    <n v="10.623200000000001"/>
  </r>
  <r>
    <x v="649"/>
    <d v="2017-08-26T00:00:00"/>
    <d v="2017-09-01T00:00:00"/>
    <s v="Standard Class"/>
    <s v="SC-20680"/>
    <s v="Steve Carroll"/>
    <s v="Home Office"/>
    <s v="United States"/>
    <s v="Columbus"/>
    <s v="Georgia"/>
    <n v="31907"/>
    <x v="0"/>
    <s v="TEC-AC-10000158"/>
    <x v="2"/>
    <s v="Accessories"/>
    <s v="Sony 64GB Class 10 Micro SDHC R40 Memory Card"/>
    <n v="71.98"/>
    <n v="2"/>
    <n v="0"/>
    <n v="15.1158"/>
  </r>
  <r>
    <x v="650"/>
    <d v="2014-10-04T00:00:00"/>
    <d v="2014-10-08T00:00:00"/>
    <s v="Standard Class"/>
    <s v="DF-13135"/>
    <s v="David Flashing"/>
    <s v="Consumer"/>
    <s v="United States"/>
    <s v="Vallejo"/>
    <s v="California"/>
    <n v="94591"/>
    <x v="1"/>
    <s v="OFF-LA-10004689"/>
    <x v="1"/>
    <s v="Labels"/>
    <s v="Avery 512"/>
    <n v="14.45"/>
    <n v="5"/>
    <n v="0"/>
    <n v="6.7915000000000001"/>
  </r>
  <r>
    <x v="651"/>
    <d v="2017-02-13T00:00:00"/>
    <d v="2017-02-19T00:00:00"/>
    <s v="Standard Class"/>
    <s v="FH-14350"/>
    <s v="Fred Harton"/>
    <s v="Consumer"/>
    <s v="United States"/>
    <s v="Seattle"/>
    <s v="Washington"/>
    <n v="98105"/>
    <x v="1"/>
    <s v="OFF-AR-10001547"/>
    <x v="1"/>
    <s v="Art"/>
    <s v="Newell 311"/>
    <n v="6.63"/>
    <n v="3"/>
    <n v="0"/>
    <n v="1.7901"/>
  </r>
  <r>
    <x v="652"/>
    <d v="2014-11-04T00:00:00"/>
    <d v="2014-11-08T00:00:00"/>
    <s v="Standard Class"/>
    <s v="MS-17530"/>
    <s v="MaryBeth Skach"/>
    <s v="Consumer"/>
    <s v="United States"/>
    <s v="San Diego"/>
    <s v="California"/>
    <n v="92037"/>
    <x v="1"/>
    <s v="FUR-FU-10004671"/>
    <x v="0"/>
    <s v="Furnishings"/>
    <s v="Executive Impressions 12&quot; Wall Clock"/>
    <n v="35.340000000000003"/>
    <n v="2"/>
    <n v="0"/>
    <n v="13.4292"/>
  </r>
  <r>
    <x v="653"/>
    <d v="2015-12-04T00:00:00"/>
    <d v="2015-12-08T00:00:00"/>
    <s v="Standard Class"/>
    <s v="RH-19555"/>
    <s v="Ritsa Hightower"/>
    <s v="Consumer"/>
    <s v="United States"/>
    <s v="Tallahassee"/>
    <s v="Florida"/>
    <n v="32303"/>
    <x v="0"/>
    <s v="OFF-BI-10001553"/>
    <x v="1"/>
    <s v="Binders"/>
    <s v="SpineVue Locking Slant-D Ring Binders by Cardinal"/>
    <n v="8.2260000000000009"/>
    <n v="3"/>
    <n v="0.7"/>
    <n v="-6.0324"/>
  </r>
  <r>
    <x v="654"/>
    <d v="2015-04-17T00:00:00"/>
    <d v="2015-04-21T00:00:00"/>
    <s v="Standard Class"/>
    <s v="GA-14515"/>
    <s v="George Ashbrook"/>
    <s v="Consumer"/>
    <s v="United States"/>
    <s v="San Francisco"/>
    <s v="California"/>
    <n v="94122"/>
    <x v="1"/>
    <s v="OFF-AR-10003251"/>
    <x v="1"/>
    <s v="Art"/>
    <s v="Prang Drawing Pencil Set"/>
    <n v="5.56"/>
    <n v="2"/>
    <n v="0"/>
    <n v="2.2240000000000002"/>
  </r>
  <r>
    <x v="655"/>
    <d v="2016-03-11T00:00:00"/>
    <d v="2016-03-15T00:00:00"/>
    <s v="Standard Class"/>
    <s v="JP-16135"/>
    <s v="Julie Prescott"/>
    <s v="Home Office"/>
    <s v="United States"/>
    <s v="Columbus"/>
    <s v="Georgia"/>
    <n v="31907"/>
    <x v="0"/>
    <s v="FUR-FU-10004270"/>
    <x v="0"/>
    <s v="Furnishings"/>
    <s v="Executive Impressions 13&quot; Clairmont Wall Clock"/>
    <n v="76.92"/>
    <n v="4"/>
    <n v="0"/>
    <n v="31.537199999999999"/>
  </r>
  <r>
    <x v="656"/>
    <d v="2014-05-26T00:00:00"/>
    <d v="2014-05-29T00:00:00"/>
    <s v="First Class"/>
    <s v="Dp-13240"/>
    <s v="Dean percer"/>
    <s v="Home Office"/>
    <s v="United States"/>
    <s v="Murray"/>
    <s v="Utah"/>
    <n v="84107"/>
    <x v="1"/>
    <s v="OFF-PA-10002893"/>
    <x v="1"/>
    <s v="Paper"/>
    <s v="Wirebound Service Call Books, 5 1/2&quot; x 4&quot;"/>
    <n v="48.4"/>
    <n v="5"/>
    <n v="0"/>
    <n v="23.231999999999999"/>
  </r>
  <r>
    <x v="657"/>
    <d v="2015-04-02T00:00:00"/>
    <d v="2015-04-07T00:00:00"/>
    <s v="Standard Class"/>
    <s v="MO-17950"/>
    <s v="Michael Oakman"/>
    <s v="Consumer"/>
    <s v="United States"/>
    <s v="Dallas"/>
    <s v="Texas"/>
    <n v="75220"/>
    <x v="2"/>
    <s v="OFF-AP-10001242"/>
    <x v="1"/>
    <s v="Appliances"/>
    <s v="APC 7 Outlet Network SurgeArrest Surge Protector"/>
    <n v="32.192"/>
    <n v="2"/>
    <n v="0.8"/>
    <n v="-80.48"/>
  </r>
  <r>
    <x v="658"/>
    <d v="2017-11-03T00:00:00"/>
    <d v="2017-11-08T00:00:00"/>
    <s v="Standard Class"/>
    <s v="DL-13330"/>
    <s v="Denise Leinenbach"/>
    <s v="Consumer"/>
    <s v="United States"/>
    <s v="Las Cruces"/>
    <s v="New Mexico"/>
    <n v="88001"/>
    <x v="1"/>
    <s v="FUR-FU-10000629"/>
    <x v="0"/>
    <s v="Furnishings"/>
    <s v="9-3/4 Diameter Round Wall Clock"/>
    <n v="41.37"/>
    <n v="3"/>
    <n v="0"/>
    <n v="17.375399999999999"/>
  </r>
  <r>
    <x v="659"/>
    <d v="2015-07-25T00:00:00"/>
    <d v="2015-07-27T00:00:00"/>
    <s v="Second Class"/>
    <s v="MH-18025"/>
    <s v="Michelle Huthwaite"/>
    <s v="Consumer"/>
    <s v="United States"/>
    <s v="Seattle"/>
    <s v="Washington"/>
    <n v="98115"/>
    <x v="1"/>
    <s v="OFF-FA-10004395"/>
    <x v="1"/>
    <s v="Fasteners"/>
    <s v="Plymouth Boxed Rubber Bands by Plymouth"/>
    <n v="9.42"/>
    <n v="2"/>
    <n v="0"/>
    <n v="0.47099999999999997"/>
  </r>
  <r>
    <x v="660"/>
    <d v="2015-09-01T00:00:00"/>
    <d v="2015-09-08T00:00:00"/>
    <s v="Standard Class"/>
    <s v="DR-12940"/>
    <s v="Daniel Raglin"/>
    <s v="Home Office"/>
    <s v="United States"/>
    <s v="Franklin"/>
    <s v="Massachusetts"/>
    <n v="2038"/>
    <x v="3"/>
    <s v="OFF-BI-10001510"/>
    <x v="1"/>
    <s v="Binders"/>
    <s v="Deluxe Heavy-Duty Vinyl Round Ring Binder"/>
    <n v="114.6"/>
    <n v="5"/>
    <n v="0"/>
    <n v="51.57"/>
  </r>
  <r>
    <x v="661"/>
    <d v="2016-05-05T00:00:00"/>
    <d v="2016-05-08T00:00:00"/>
    <s v="First Class"/>
    <s v="DM-13015"/>
    <s v="Darrin Martin"/>
    <s v="Consumer"/>
    <s v="United States"/>
    <s v="Encinitas"/>
    <s v="California"/>
    <n v="92024"/>
    <x v="1"/>
    <s v="OFF-BI-10003784"/>
    <x v="1"/>
    <s v="Binders"/>
    <s v="Computer Printout Index Tabs"/>
    <n v="6.72"/>
    <n v="5"/>
    <n v="0.2"/>
    <n v="2.3519999999999999"/>
  </r>
  <r>
    <x v="662"/>
    <d v="2017-01-26T00:00:00"/>
    <d v="2017-01-31T00:00:00"/>
    <s v="Second Class"/>
    <s v="CA-11965"/>
    <s v="Carol Adams"/>
    <s v="Corporate"/>
    <s v="United States"/>
    <s v="Hoover"/>
    <s v="Alabama"/>
    <n v="35244"/>
    <x v="0"/>
    <s v="OFF-AR-10001547"/>
    <x v="1"/>
    <s v="Art"/>
    <s v="Newell 311"/>
    <n v="15.47"/>
    <n v="7"/>
    <n v="0"/>
    <n v="4.1768999999999998"/>
  </r>
  <r>
    <x v="663"/>
    <d v="2017-03-23T00:00:00"/>
    <d v="2017-03-27T00:00:00"/>
    <s v="Standard Class"/>
    <s v="AC-10660"/>
    <s v="Anna Chung"/>
    <s v="Consumer"/>
    <s v="United States"/>
    <s v="Huntsville"/>
    <s v="Texas"/>
    <n v="77340"/>
    <x v="2"/>
    <s v="OFF-ST-10001809"/>
    <x v="1"/>
    <s v="Storage"/>
    <s v="Fellowes Officeware Wire Shelving"/>
    <n v="143.72800000000001"/>
    <n v="2"/>
    <n v="0.2"/>
    <n v="-32.338799999999999"/>
  </r>
  <r>
    <x v="664"/>
    <d v="2017-04-08T00:00:00"/>
    <d v="2017-04-15T00:00:00"/>
    <s v="Standard Class"/>
    <s v="DM-13345"/>
    <s v="Denise Monton"/>
    <s v="Corporate"/>
    <s v="United States"/>
    <s v="Roswell"/>
    <s v="Georgia"/>
    <n v="30076"/>
    <x v="0"/>
    <s v="FUR-FU-10003832"/>
    <x v="0"/>
    <s v="Furnishings"/>
    <s v="Eldon Expressions Punched Metal &amp; Wood Desk Accessories, Black &amp; Cherry"/>
    <n v="56.28"/>
    <n v="6"/>
    <n v="0"/>
    <n v="15.7584"/>
  </r>
  <r>
    <x v="665"/>
    <d v="2017-12-17T00:00:00"/>
    <d v="2017-12-22T00:00:00"/>
    <s v="Standard Class"/>
    <s v="VF-21715"/>
    <s v="Vicky Freymann"/>
    <s v="Home Office"/>
    <s v="United States"/>
    <s v="Columbus"/>
    <s v="Indiana"/>
    <n v="47201"/>
    <x v="2"/>
    <s v="OFF-PA-10001745"/>
    <x v="1"/>
    <s v="Paper"/>
    <s v="Wirebound Message Books, 2 7/8&quot; x 5&quot;, 3 Forms per Page"/>
    <n v="28.16"/>
    <n v="4"/>
    <n v="0"/>
    <n v="13.235200000000001"/>
  </r>
  <r>
    <x v="666"/>
    <d v="2016-08-15T00:00:00"/>
    <d v="2016-08-17T00:00:00"/>
    <s v="Second Class"/>
    <s v="CC-12370"/>
    <s v="Christopher Conant"/>
    <s v="Consumer"/>
    <s v="United States"/>
    <s v="Fayetteville"/>
    <s v="North Carolina"/>
    <n v="28314"/>
    <x v="0"/>
    <s v="FUR-CH-10000988"/>
    <x v="0"/>
    <s v="Chairs"/>
    <s v="Hon Olson Stacker Stools"/>
    <n v="225.29599999999999"/>
    <n v="2"/>
    <n v="0.2"/>
    <n v="22.529599999999999"/>
  </r>
  <r>
    <x v="667"/>
    <d v="2014-03-22T00:00:00"/>
    <d v="2014-03-26T00:00:00"/>
    <s v="Standard Class"/>
    <s v="BF-11275"/>
    <s v="Beth Fritzler"/>
    <s v="Corporate"/>
    <s v="United States"/>
    <s v="Tucson"/>
    <s v="Arizona"/>
    <n v="85705"/>
    <x v="1"/>
    <s v="OFF-PA-10002581"/>
    <x v="1"/>
    <s v="Paper"/>
    <s v="Xerox 1951"/>
    <n v="74.352000000000004"/>
    <n v="3"/>
    <n v="0.2"/>
    <n v="23.234999999999999"/>
  </r>
  <r>
    <x v="668"/>
    <d v="2014-04-29T00:00:00"/>
    <d v="2014-05-01T00:00:00"/>
    <s v="Second Class"/>
    <s v="HG-14845"/>
    <s v="Harry Greene"/>
    <s v="Consumer"/>
    <s v="United States"/>
    <s v="Lake Charles"/>
    <s v="Louisiana"/>
    <n v="70601"/>
    <x v="0"/>
    <s v="FUR-CH-10002304"/>
    <x v="0"/>
    <s v="Chairs"/>
    <s v="Global Stack Chair without Arms, Black"/>
    <n v="51.96"/>
    <n v="2"/>
    <n v="0"/>
    <n v="12.99"/>
  </r>
  <r>
    <x v="669"/>
    <d v="2017-07-10T00:00:00"/>
    <d v="2017-07-14T00:00:00"/>
    <s v="Second Class"/>
    <s v="BP-11155"/>
    <s v="Becky Pak"/>
    <s v="Consumer"/>
    <s v="United States"/>
    <s v="Columbus"/>
    <s v="Georgia"/>
    <n v="31907"/>
    <x v="0"/>
    <s v="FUR-FU-10000771"/>
    <x v="0"/>
    <s v="Furnishings"/>
    <s v="Eldon 200 Class Desk Accessories, Smoke"/>
    <n v="18.84"/>
    <n v="3"/>
    <n v="0"/>
    <n v="7.9127999999999998"/>
  </r>
  <r>
    <x v="670"/>
    <d v="2017-11-12T00:00:00"/>
    <d v="2017-11-12T00:00:00"/>
    <s v="Same Day"/>
    <s v="EM-14140"/>
    <s v="Eugene Moren"/>
    <s v="Home Office"/>
    <s v="United States"/>
    <s v="Glendale"/>
    <s v="Arizona"/>
    <n v="85301"/>
    <x v="1"/>
    <s v="TEC-AC-10001266"/>
    <x v="2"/>
    <s v="Accessories"/>
    <s v="Memorex Micro Travel Drive 8 GB"/>
    <n v="41.6"/>
    <n v="4"/>
    <n v="0.2"/>
    <n v="13"/>
  </r>
  <r>
    <x v="671"/>
    <d v="2017-06-27T00:00:00"/>
    <d v="2017-07-04T00:00:00"/>
    <s v="Standard Class"/>
    <s v="MA-17995"/>
    <s v="Michelle Arnett"/>
    <s v="Home Office"/>
    <s v="United States"/>
    <s v="Watertown"/>
    <s v="New York"/>
    <n v="13601"/>
    <x v="3"/>
    <s v="FUR-CH-10002647"/>
    <x v="0"/>
    <s v="Chairs"/>
    <s v="Situations Contoured Folding Chairs, 4/Set"/>
    <n v="191.64599999999999"/>
    <n v="3"/>
    <n v="0.1"/>
    <n v="31.940999999999999"/>
  </r>
  <r>
    <x v="672"/>
    <d v="2017-12-16T00:00:00"/>
    <d v="2017-12-21T00:00:00"/>
    <s v="Second Class"/>
    <s v="AY-10555"/>
    <s v="Andy Yotov"/>
    <s v="Corporate"/>
    <s v="United States"/>
    <s v="Oceanside"/>
    <s v="California"/>
    <n v="92054"/>
    <x v="1"/>
    <s v="FUR-CH-10002774"/>
    <x v="0"/>
    <s v="Chairs"/>
    <s v="Global Deluxe Stacking Chair, Gray"/>
    <n v="81.567999999999998"/>
    <n v="2"/>
    <n v="0.2"/>
    <n v="9.1763999999999992"/>
  </r>
  <r>
    <x v="673"/>
    <d v="2015-06-12T00:00:00"/>
    <d v="2015-06-17T00:00:00"/>
    <s v="Standard Class"/>
    <s v="GB-14575"/>
    <s v="Giulietta Baptist"/>
    <s v="Consumer"/>
    <s v="United States"/>
    <s v="Philadelphia"/>
    <s v="Pennsylvania"/>
    <n v="19134"/>
    <x v="3"/>
    <s v="OFF-PA-10003848"/>
    <x v="1"/>
    <s v="Paper"/>
    <s v="Xerox 1997"/>
    <n v="20.736000000000001"/>
    <n v="4"/>
    <n v="0.2"/>
    <n v="7.2576000000000001"/>
  </r>
  <r>
    <x v="674"/>
    <d v="2016-05-25T00:00:00"/>
    <d v="2016-05-30T00:00:00"/>
    <s v="Standard Class"/>
    <s v="JB-16045"/>
    <s v="Julia Barnett"/>
    <s v="Home Office"/>
    <s v="United States"/>
    <s v="Columbus"/>
    <s v="Georgia"/>
    <n v="31907"/>
    <x v="0"/>
    <s v="FUR-FU-10000755"/>
    <x v="0"/>
    <s v="Furnishings"/>
    <s v="Eldon Expressions Mahogany Wood Desk Collection"/>
    <n v="24.96"/>
    <n v="4"/>
    <n v="0"/>
    <n v="6.24"/>
  </r>
  <r>
    <x v="675"/>
    <d v="2016-09-08T00:00:00"/>
    <d v="2016-09-10T00:00:00"/>
    <s v="First Class"/>
    <s v="MG-17875"/>
    <s v="Michael Grace"/>
    <s v="Home Office"/>
    <s v="United States"/>
    <s v="New York City"/>
    <s v="New York"/>
    <n v="10011"/>
    <x v="3"/>
    <s v="OFF-AP-10003779"/>
    <x v="1"/>
    <s v="Appliances"/>
    <s v="Kensington 7 Outlet MasterPiece Power Center with Fax/Phone Line Protection"/>
    <n v="207.48"/>
    <n v="1"/>
    <n v="0"/>
    <n v="62.244"/>
  </r>
  <r>
    <x v="676"/>
    <d v="2017-04-17T00:00:00"/>
    <d v="2017-04-23T00:00:00"/>
    <s v="Standard Class"/>
    <s v="SR-20425"/>
    <s v="Sharelle Roach"/>
    <s v="Home Office"/>
    <s v="United States"/>
    <s v="Louisville"/>
    <s v="Colorado"/>
    <n v="80027"/>
    <x v="1"/>
    <s v="OFF-BI-10000773"/>
    <x v="1"/>
    <s v="Binders"/>
    <s v="Insertable Tab Post Binder Dividers"/>
    <n v="12.03"/>
    <n v="5"/>
    <n v="0.7"/>
    <n v="-9.2230000000000008"/>
  </r>
  <r>
    <x v="677"/>
    <d v="2017-11-17T00:00:00"/>
    <d v="2017-11-23T00:00:00"/>
    <s v="Standard Class"/>
    <s v="JB-16000"/>
    <s v="Joy Bell-"/>
    <s v="Consumer"/>
    <s v="United States"/>
    <s v="Brownsville"/>
    <s v="Texas"/>
    <n v="78521"/>
    <x v="2"/>
    <s v="FUR-BO-10002202"/>
    <x v="0"/>
    <s v="Bookcases"/>
    <s v="Atlantic Metals Mobile 2-Shelf Bookcases, Custom Colors"/>
    <n v="327.7328"/>
    <n v="2"/>
    <n v="0.32"/>
    <n v="-14.4588"/>
  </r>
  <r>
    <x v="678"/>
    <d v="2015-09-21T00:00:00"/>
    <d v="2015-09-27T00:00:00"/>
    <s v="Standard Class"/>
    <s v="DM-12955"/>
    <s v="Dario Medina"/>
    <s v="Corporate"/>
    <s v="United States"/>
    <s v="Lincoln Park"/>
    <s v="Michigan"/>
    <n v="48146"/>
    <x v="2"/>
    <s v="FUR-BO-10000468"/>
    <x v="0"/>
    <s v="Bookcases"/>
    <s v="O'Sullivan 2-Shelf Heavy-Duty Bookcases"/>
    <n v="194.32"/>
    <n v="4"/>
    <n v="0"/>
    <n v="31.091200000000001"/>
  </r>
  <r>
    <x v="679"/>
    <d v="2017-04-02T00:00:00"/>
    <d v="2017-04-04T00:00:00"/>
    <s v="First Class"/>
    <s v="TC-21475"/>
    <s v="Tony Chapman"/>
    <s v="Home Office"/>
    <s v="United States"/>
    <s v="Columbus"/>
    <s v="Georgia"/>
    <n v="31907"/>
    <x v="0"/>
    <s v="FUR-TA-10004534"/>
    <x v="0"/>
    <s v="Tables"/>
    <s v="Bevis 44 x 96 Conference Tables"/>
    <n v="411.8"/>
    <n v="2"/>
    <n v="0"/>
    <n v="70.006"/>
  </r>
  <r>
    <x v="680"/>
    <d v="2016-04-09T00:00:00"/>
    <d v="2016-04-14T00:00:00"/>
    <s v="Second Class"/>
    <s v="SW-20350"/>
    <s v="Sean Wendt"/>
    <s v="Home Office"/>
    <s v="United States"/>
    <s v="Detroit"/>
    <s v="Michigan"/>
    <n v="48227"/>
    <x v="2"/>
    <s v="TEC-PH-10002555"/>
    <x v="2"/>
    <s v="Phones"/>
    <s v="Nortel Meridian M5316 Digital phone"/>
    <n v="517.9"/>
    <n v="2"/>
    <n v="0"/>
    <n v="134.654"/>
  </r>
  <r>
    <x v="681"/>
    <d v="2017-03-03T00:00:00"/>
    <d v="2017-03-07T00:00:00"/>
    <s v="Standard Class"/>
    <s v="RE-19450"/>
    <s v="Richard Eichhorn"/>
    <s v="Consumer"/>
    <s v="United States"/>
    <s v="Dallas"/>
    <s v="Texas"/>
    <n v="75081"/>
    <x v="2"/>
    <s v="OFF-PA-10001307"/>
    <x v="1"/>
    <s v="Paper"/>
    <s v="Important Message Pads, 50 4-1/4 x 5-1/2 Forms per Pad"/>
    <n v="26.88"/>
    <n v="8"/>
    <n v="0.2"/>
    <n v="9.7439999999999998"/>
  </r>
  <r>
    <x v="682"/>
    <d v="2017-03-13T00:00:00"/>
    <d v="2017-03-18T00:00:00"/>
    <s v="Second Class"/>
    <s v="BF-11215"/>
    <s v="Benjamin Farhat"/>
    <s v="Home Office"/>
    <s v="United States"/>
    <s v="Albuquerque"/>
    <s v="New Mexico"/>
    <n v="87105"/>
    <x v="1"/>
    <s v="OFF-ST-10000615"/>
    <x v="1"/>
    <s v="Storage"/>
    <s v="SimpliFile Personal File, Black Granite, 15w x 6-15/16d x 11-1/4h"/>
    <n v="90.8"/>
    <n v="8"/>
    <n v="0"/>
    <n v="25.423999999999999"/>
  </r>
  <r>
    <x v="683"/>
    <d v="2017-09-04T00:00:00"/>
    <d v="2017-09-05T00:00:00"/>
    <s v="First Class"/>
    <s v="KB-16405"/>
    <s v="Katrina Bavinger"/>
    <s v="Home Office"/>
    <s v="United States"/>
    <s v="Apple Valley"/>
    <s v="California"/>
    <n v="92307"/>
    <x v="1"/>
    <s v="OFF-PA-10001800"/>
    <x v="1"/>
    <s v="Paper"/>
    <s v="Xerox 220"/>
    <n v="12.96"/>
    <n v="2"/>
    <n v="0"/>
    <n v="6.2207999999999997"/>
  </r>
  <r>
    <x v="684"/>
    <d v="2017-12-22T00:00:00"/>
    <d v="2017-12-27T00:00:00"/>
    <s v="Second Class"/>
    <s v="JG-15310"/>
    <s v="Jason Gross"/>
    <s v="Corporate"/>
    <s v="United States"/>
    <s v="Providence"/>
    <s v="Rhode Island"/>
    <n v="2908"/>
    <x v="3"/>
    <s v="OFF-SU-10003505"/>
    <x v="1"/>
    <s v="Supplies"/>
    <s v="Premier Electric Letter Opener"/>
    <n v="695.16"/>
    <n v="6"/>
    <n v="0"/>
    <n v="34.758000000000003"/>
  </r>
  <r>
    <x v="685"/>
    <d v="2017-03-23T00:00:00"/>
    <d v="2017-03-29T00:00:00"/>
    <s v="Standard Class"/>
    <s v="EC-14050"/>
    <s v="Erin Creighton"/>
    <s v="Consumer"/>
    <s v="United States"/>
    <s v="New York City"/>
    <s v="New York"/>
    <n v="10024"/>
    <x v="3"/>
    <s v="OFF-PA-10002741"/>
    <x v="1"/>
    <s v="Paper"/>
    <s v="Xerox 1980"/>
    <n v="25.68"/>
    <n v="6"/>
    <n v="0"/>
    <n v="11.555999999999999"/>
  </r>
  <r>
    <x v="686"/>
    <d v="2017-09-08T00:00:00"/>
    <d v="2017-09-12T00:00:00"/>
    <s v="Standard Class"/>
    <s v="EB-14110"/>
    <s v="Eugene Barchas"/>
    <s v="Consumer"/>
    <s v="United States"/>
    <s v="Philadelphia"/>
    <s v="Pennsylvania"/>
    <n v="19134"/>
    <x v="3"/>
    <s v="TEC-PH-10002200"/>
    <x v="2"/>
    <s v="Phones"/>
    <s v="Aastra 6757i CT Wireless VoIP phone"/>
    <n v="258.52800000000002"/>
    <n v="2"/>
    <n v="0.4"/>
    <n v="-47.396799999999999"/>
  </r>
  <r>
    <x v="687"/>
    <d v="2014-08-24T00:00:00"/>
    <d v="2014-08-26T00:00:00"/>
    <s v="First Class"/>
    <s v="JP-15460"/>
    <s v="Jennifer Patt"/>
    <s v="Corporate"/>
    <s v="United States"/>
    <s v="Oceanside"/>
    <s v="New York"/>
    <n v="11572"/>
    <x v="3"/>
    <s v="FUR-FU-10004586"/>
    <x v="0"/>
    <s v="Furnishings"/>
    <s v="G.E. Longer-Life Indoor Recessed Floodlight Bulbs"/>
    <n v="13.28"/>
    <n v="2"/>
    <n v="0"/>
    <n v="6.3743999999999996"/>
  </r>
  <r>
    <x v="688"/>
    <d v="2017-02-11T00:00:00"/>
    <d v="2017-02-13T00:00:00"/>
    <s v="Second Class"/>
    <s v="CS-11845"/>
    <s v="Cari Sayre"/>
    <s v="Corporate"/>
    <s v="United States"/>
    <s v="Seattle"/>
    <s v="Washington"/>
    <n v="98105"/>
    <x v="1"/>
    <s v="FUR-CH-10004495"/>
    <x v="0"/>
    <s v="Chairs"/>
    <s v="Global Leather and Oak Executive Chair, Black"/>
    <n v="963.13599999999997"/>
    <n v="4"/>
    <n v="0.2"/>
    <n v="108.3528"/>
  </r>
  <r>
    <x v="689"/>
    <d v="2014-08-03T00:00:00"/>
    <d v="2014-08-05T00:00:00"/>
    <s v="Second Class"/>
    <s v="GH-14410"/>
    <s v="Gary Hansen"/>
    <s v="Home Office"/>
    <s v="United States"/>
    <s v="Glendale"/>
    <s v="Arizona"/>
    <n v="85301"/>
    <x v="1"/>
    <s v="OFF-PA-10001289"/>
    <x v="1"/>
    <s v="Paper"/>
    <s v="White Computer Printout Paper by Universal"/>
    <n v="93.024000000000001"/>
    <n v="3"/>
    <n v="0.2"/>
    <n v="33.721200000000003"/>
  </r>
  <r>
    <x v="690"/>
    <d v="2014-09-12T00:00:00"/>
    <d v="2014-09-16T00:00:00"/>
    <s v="Second Class"/>
    <s v="PT-19090"/>
    <s v="Pete Takahito"/>
    <s v="Consumer"/>
    <s v="United States"/>
    <s v="Houston"/>
    <s v="Texas"/>
    <n v="77070"/>
    <x v="2"/>
    <s v="OFF-BI-10004040"/>
    <x v="1"/>
    <s v="Binders"/>
    <s v="Wilson Jones Impact Binders"/>
    <n v="5.18"/>
    <n v="5"/>
    <n v="0.8"/>
    <n v="-8.0289999999999999"/>
  </r>
  <r>
    <x v="691"/>
    <d v="2014-09-01T00:00:00"/>
    <d v="2014-09-04T00:00:00"/>
    <s v="First Class"/>
    <s v="JL-15130"/>
    <s v="Jack Lebron"/>
    <s v="Consumer"/>
    <s v="United States"/>
    <s v="Houston"/>
    <s v="Texas"/>
    <n v="77036"/>
    <x v="2"/>
    <s v="OFF-BI-10002949"/>
    <x v="1"/>
    <s v="Binders"/>
    <s v="Prestige Round Ring Binders"/>
    <n v="3.6480000000000001"/>
    <n v="3"/>
    <n v="0.8"/>
    <n v="-6.0191999999999997"/>
  </r>
  <r>
    <x v="692"/>
    <d v="2017-12-18T00:00:00"/>
    <d v="2017-12-22T00:00:00"/>
    <s v="Standard Class"/>
    <s v="AH-10030"/>
    <s v="Aaron Hawkins"/>
    <s v="Corporate"/>
    <s v="United States"/>
    <s v="Philadelphia"/>
    <s v="Pennsylvania"/>
    <n v="19134"/>
    <x v="3"/>
    <s v="OFF-AR-10003183"/>
    <x v="1"/>
    <s v="Art"/>
    <s v="Avery Fluorescent Highlighter Four-Color Set"/>
    <n v="18.704000000000001"/>
    <n v="7"/>
    <n v="0.2"/>
    <n v="2.3380000000000001"/>
  </r>
  <r>
    <x v="693"/>
    <d v="2016-05-02T00:00:00"/>
    <d v="2016-05-02T00:00:00"/>
    <s v="Same Day"/>
    <s v="CC-12475"/>
    <s v="Cindy Chapman"/>
    <s v="Consumer"/>
    <s v="United States"/>
    <s v="New York City"/>
    <s v="New York"/>
    <n v="10024"/>
    <x v="3"/>
    <s v="OFF-ST-10001580"/>
    <x v="1"/>
    <s v="Storage"/>
    <s v="Super Decoflex Portable Personal File"/>
    <n v="44.94"/>
    <n v="3"/>
    <n v="0"/>
    <n v="12.5832"/>
  </r>
  <r>
    <x v="694"/>
    <d v="2016-11-20T00:00:00"/>
    <d v="2016-11-27T00:00:00"/>
    <s v="Standard Class"/>
    <s v="DW-13195"/>
    <s v="David Wiener"/>
    <s v="Corporate"/>
    <s v="United States"/>
    <s v="Houston"/>
    <s v="Texas"/>
    <n v="77095"/>
    <x v="2"/>
    <s v="FUR-CH-10003774"/>
    <x v="0"/>
    <s v="Chairs"/>
    <s v="Global Wood Trimmed Manager's Task Chair, Khaki"/>
    <n v="318.43"/>
    <n v="5"/>
    <n v="0.3"/>
    <n v="-77.332999999999998"/>
  </r>
  <r>
    <x v="695"/>
    <d v="2017-12-01T00:00:00"/>
    <d v="2017-12-05T00:00:00"/>
    <s v="Standard Class"/>
    <s v="SJ-20215"/>
    <s v="Sarah Jordon"/>
    <s v="Consumer"/>
    <s v="United States"/>
    <s v="Grand Prairie"/>
    <s v="Texas"/>
    <n v="75051"/>
    <x v="2"/>
    <s v="TEC-PH-10004912"/>
    <x v="2"/>
    <s v="Phones"/>
    <s v="Cisco SPA112 2 Port Phone Adapter"/>
    <n v="219.8"/>
    <n v="5"/>
    <n v="0.2"/>
    <n v="24.727499999999999"/>
  </r>
  <r>
    <x v="696"/>
    <d v="2017-04-17T00:00:00"/>
    <d v="2017-04-19T00:00:00"/>
    <s v="First Class"/>
    <s v="BG-11740"/>
    <s v="Bruce Geld"/>
    <s v="Consumer"/>
    <s v="United States"/>
    <s v="Philadelphia"/>
    <s v="Pennsylvania"/>
    <n v="19120"/>
    <x v="3"/>
    <s v="FUR-FU-10001473"/>
    <x v="0"/>
    <s v="Furnishings"/>
    <s v="Eldon Executive Woodline II Desk Accessories, Mahogany"/>
    <n v="60.311999999999998"/>
    <n v="3"/>
    <n v="0.2"/>
    <n v="5.2773000000000003"/>
  </r>
  <r>
    <x v="697"/>
    <d v="2016-11-13T00:00:00"/>
    <d v="2016-11-17T00:00:00"/>
    <s v="Standard Class"/>
    <s v="LB-16795"/>
    <s v="Laurel Beltran"/>
    <s v="Home Office"/>
    <s v="United States"/>
    <s v="Highland Park"/>
    <s v="Illinois"/>
    <n v="60035"/>
    <x v="2"/>
    <s v="OFF-BI-10000285"/>
    <x v="1"/>
    <s v="Binders"/>
    <s v="XtraLife ClearVue Slant-D Ring Binders by Cardinal"/>
    <n v="3.1360000000000001"/>
    <n v="2"/>
    <n v="0.8"/>
    <n v="-4.7039999999999997"/>
  </r>
  <r>
    <x v="698"/>
    <d v="2014-11-14T00:00:00"/>
    <d v="2014-11-15T00:00:00"/>
    <s v="First Class"/>
    <s v="CM-11815"/>
    <s v="Candace McMahon"/>
    <s v="Corporate"/>
    <s v="United States"/>
    <s v="Pasadena"/>
    <s v="Texas"/>
    <n v="77506"/>
    <x v="2"/>
    <s v="OFF-PA-10004609"/>
    <x v="1"/>
    <s v="Paper"/>
    <s v="Xerox 221"/>
    <n v="20.736000000000001"/>
    <n v="4"/>
    <n v="0.2"/>
    <n v="7.2576000000000001"/>
  </r>
  <r>
    <x v="699"/>
    <d v="2014-05-22T00:00:00"/>
    <d v="2014-05-29T00:00:00"/>
    <s v="Standard Class"/>
    <s v="EH-14185"/>
    <s v="Evan Henry"/>
    <s v="Consumer"/>
    <s v="United States"/>
    <s v="Decatur"/>
    <s v="Alabama"/>
    <n v="35601"/>
    <x v="0"/>
    <s v="TEC-PH-10002660"/>
    <x v="2"/>
    <s v="Phones"/>
    <s v="Nortel Networks T7316 E Nt8 B27"/>
    <n v="135.97999999999999"/>
    <n v="2"/>
    <n v="0"/>
    <n v="33.994999999999997"/>
  </r>
  <r>
    <x v="700"/>
    <d v="2014-12-20T00:00:00"/>
    <d v="2014-12-25T00:00:00"/>
    <s v="Standard Class"/>
    <s v="TS-21505"/>
    <s v="Tony Sayre"/>
    <s v="Consumer"/>
    <s v="United States"/>
    <s v="Columbia"/>
    <s v="Tennessee"/>
    <n v="38401"/>
    <x v="0"/>
    <s v="OFF-AP-10004868"/>
    <x v="1"/>
    <s v="Appliances"/>
    <s v="Hoover Commercial Soft Guard Upright Vacuum And Disposable Filtration Bags"/>
    <n v="43.512"/>
    <n v="7"/>
    <n v="0.2"/>
    <n v="3.8073000000000001"/>
  </r>
  <r>
    <x v="701"/>
    <d v="2017-08-21T00:00:00"/>
    <d v="2017-08-22T00:00:00"/>
    <s v="First Class"/>
    <s v="PR-18880"/>
    <s v="Patrick Ryan"/>
    <s v="Consumer"/>
    <s v="United States"/>
    <s v="Oakland"/>
    <s v="California"/>
    <n v="94601"/>
    <x v="1"/>
    <s v="OFF-AR-10000203"/>
    <x v="1"/>
    <s v="Art"/>
    <s v="Newell 336"/>
    <n v="17.12"/>
    <n v="4"/>
    <n v="0"/>
    <n v="4.9648000000000003"/>
  </r>
  <r>
    <x v="702"/>
    <d v="2014-01-31T00:00:00"/>
    <d v="2014-02-02T00:00:00"/>
    <s v="First Class"/>
    <s v="LC-17050"/>
    <s v="Liz Carlisle"/>
    <s v="Consumer"/>
    <s v="United States"/>
    <s v="Mission Viejo"/>
    <s v="California"/>
    <n v="92691"/>
    <x v="1"/>
    <s v="FUR-BO-10003966"/>
    <x v="0"/>
    <s v="Bookcases"/>
    <s v="Sauder Facets Collection Library, Sky Alder Finish"/>
    <n v="290.666"/>
    <n v="2"/>
    <n v="0.15"/>
    <n v="3.4196"/>
  </r>
  <r>
    <x v="703"/>
    <d v="2016-11-01T00:00:00"/>
    <d v="2016-11-04T00:00:00"/>
    <s v="First Class"/>
    <s v="CS-12490"/>
    <s v="Cindy Schnelling"/>
    <s v="Corporate"/>
    <s v="United States"/>
    <s v="Conroe"/>
    <s v="Texas"/>
    <n v="77301"/>
    <x v="2"/>
    <s v="OFF-ST-10004950"/>
    <x v="1"/>
    <s v="Storage"/>
    <s v="Tenex Personal Filing Tote With Secure Closure Lid, Black/Frost"/>
    <n v="111.672"/>
    <n v="9"/>
    <n v="0.2"/>
    <n v="6.9794999999999998"/>
  </r>
  <r>
    <x v="704"/>
    <d v="2014-11-21T00:00:00"/>
    <d v="2014-11-26T00:00:00"/>
    <s v="Standard Class"/>
    <s v="DH-13075"/>
    <s v="Dave Hallsten"/>
    <s v="Corporate"/>
    <s v="United States"/>
    <s v="Richmond"/>
    <s v="Kentucky"/>
    <n v="40475"/>
    <x v="0"/>
    <s v="TEC-PH-10002923"/>
    <x v="2"/>
    <s v="Phones"/>
    <s v="Logitech B530 USB Headset - headset - Full size, Binaural"/>
    <n v="36.99"/>
    <n v="1"/>
    <n v="0"/>
    <n v="9.9872999999999994"/>
  </r>
  <r>
    <x v="705"/>
    <d v="2016-07-29T00:00:00"/>
    <d v="2016-08-02T00:00:00"/>
    <s v="Standard Class"/>
    <s v="JO-15145"/>
    <s v="Jack O'Briant"/>
    <s v="Corporate"/>
    <s v="United States"/>
    <s v="Philadelphia"/>
    <s v="Pennsylvania"/>
    <n v="19140"/>
    <x v="3"/>
    <s v="OFF-ST-10001713"/>
    <x v="1"/>
    <s v="Storage"/>
    <s v="Gould Plastics 9-Pocket Panel Bin, 18-3/8w x 5-1/4d x 20-1/2h, Black"/>
    <n v="84.784000000000006"/>
    <n v="2"/>
    <n v="0.2"/>
    <n v="-16.956800000000001"/>
  </r>
  <r>
    <x v="706"/>
    <d v="2016-08-06T00:00:00"/>
    <d v="2016-08-07T00:00:00"/>
    <s v="First Class"/>
    <s v="AH-10690"/>
    <s v="Anna Häberlin"/>
    <s v="Corporate"/>
    <s v="United States"/>
    <s v="New York City"/>
    <s v="New York"/>
    <n v="10024"/>
    <x v="3"/>
    <s v="OFF-PA-10000474"/>
    <x v="1"/>
    <s v="Paper"/>
    <s v="Easy-staple paper"/>
    <n v="70.88"/>
    <n v="2"/>
    <n v="0"/>
    <n v="33.313600000000001"/>
  </r>
  <r>
    <x v="707"/>
    <d v="2016-11-25T00:00:00"/>
    <d v="2016-11-30T00:00:00"/>
    <s v="Standard Class"/>
    <s v="HJ-14875"/>
    <s v="Heather Jas"/>
    <s v="Home Office"/>
    <s v="United States"/>
    <s v="Jacksonville"/>
    <s v="Florida"/>
    <n v="32216"/>
    <x v="0"/>
    <s v="OFF-PA-10004675"/>
    <x v="1"/>
    <s v="Paper"/>
    <s v="Telephone Message Books with Fax/Mobile Section, 5 1/2&quot; x 3 3/16&quot;"/>
    <n v="5.08"/>
    <n v="1"/>
    <n v="0.2"/>
    <n v="1.651"/>
  </r>
  <r>
    <x v="708"/>
    <d v="2015-04-06T00:00:00"/>
    <d v="2015-04-10T00:00:00"/>
    <s v="Standard Class"/>
    <s v="MH-17455"/>
    <s v="Mark Hamilton"/>
    <s v="Consumer"/>
    <s v="United States"/>
    <s v="Jacksonville"/>
    <s v="North Carolina"/>
    <n v="28540"/>
    <x v="0"/>
    <s v="OFF-PA-10001019"/>
    <x v="1"/>
    <s v="Paper"/>
    <s v="Xerox 1884"/>
    <n v="47.951999999999998"/>
    <n v="3"/>
    <n v="0.2"/>
    <n v="16.183800000000002"/>
  </r>
  <r>
    <x v="709"/>
    <d v="2017-04-10T00:00:00"/>
    <d v="2017-04-10T00:00:00"/>
    <s v="Same Day"/>
    <s v="RD-19930"/>
    <s v="Russell D'Ascenzo"/>
    <s v="Consumer"/>
    <s v="United States"/>
    <s v="Austin"/>
    <s v="Texas"/>
    <n v="78745"/>
    <x v="2"/>
    <s v="OFF-PA-10004101"/>
    <x v="1"/>
    <s v="Paper"/>
    <s v="Xerox 1894"/>
    <n v="10.368"/>
    <n v="2"/>
    <n v="0.2"/>
    <n v="3.6288"/>
  </r>
  <r>
    <x v="710"/>
    <d v="2014-06-20T00:00:00"/>
    <d v="2014-06-24T00:00:00"/>
    <s v="Standard Class"/>
    <s v="SC-20020"/>
    <s v="Sam Craven"/>
    <s v="Consumer"/>
    <s v="United States"/>
    <s v="Plano"/>
    <s v="Texas"/>
    <n v="75023"/>
    <x v="2"/>
    <s v="TEC-PH-10000369"/>
    <x v="2"/>
    <s v="Phones"/>
    <s v="HTC One Mini"/>
    <n v="201.584"/>
    <n v="2"/>
    <n v="0.2"/>
    <n v="20.1584"/>
  </r>
  <r>
    <x v="711"/>
    <d v="2017-12-10T00:00:00"/>
    <d v="2017-12-15T00:00:00"/>
    <s v="Second Class"/>
    <s v="SU-20665"/>
    <s v="Stephanie Ulpright"/>
    <s v="Home Office"/>
    <s v="United States"/>
    <s v="Jackson"/>
    <s v="Mississippi"/>
    <n v="39212"/>
    <x v="0"/>
    <s v="TEC-AC-10001838"/>
    <x v="2"/>
    <s v="Accessories"/>
    <s v="Razer Tiamat Over Ear 7.1 Surround Sound PC Gaming Headset"/>
    <n v="599.97"/>
    <n v="3"/>
    <n v="0"/>
    <n v="257.9871"/>
  </r>
  <r>
    <x v="712"/>
    <d v="2017-06-29T00:00:00"/>
    <d v="2017-07-04T00:00:00"/>
    <s v="Standard Class"/>
    <s v="FC-14335"/>
    <s v="Fred Chung"/>
    <s v="Corporate"/>
    <s v="United States"/>
    <s v="Mesquite"/>
    <s v="Texas"/>
    <n v="75150"/>
    <x v="2"/>
    <s v="OFF-PA-10003953"/>
    <x v="1"/>
    <s v="Paper"/>
    <s v="Xerox 218"/>
    <n v="5.1840000000000002"/>
    <n v="1"/>
    <n v="0.2"/>
    <n v="1.8144"/>
  </r>
  <r>
    <x v="713"/>
    <d v="2014-11-17T00:00:00"/>
    <d v="2014-11-24T00:00:00"/>
    <s v="Standard Class"/>
    <s v="RB-19330"/>
    <s v="Randy Bradley"/>
    <s v="Consumer"/>
    <s v="United States"/>
    <s v="Philadelphia"/>
    <s v="Pennsylvania"/>
    <n v="19143"/>
    <x v="3"/>
    <s v="OFF-PA-10002137"/>
    <x v="1"/>
    <s v="Paper"/>
    <s v="Southworth 100% Résumé Paper, 24lb."/>
    <n v="12.448"/>
    <n v="2"/>
    <n v="0.2"/>
    <n v="3.89"/>
  </r>
  <r>
    <x v="714"/>
    <d v="2016-11-29T00:00:00"/>
    <d v="2016-12-01T00:00:00"/>
    <s v="Second Class"/>
    <s v="NC-18535"/>
    <s v="Nick Crebassa"/>
    <s v="Corporate"/>
    <s v="United States"/>
    <s v="Dallas"/>
    <s v="Texas"/>
    <n v="75217"/>
    <x v="2"/>
    <s v="TEC-AC-10004864"/>
    <x v="2"/>
    <s v="Accessories"/>
    <s v="Memorex Micro Travel Drive 32 GB"/>
    <n v="58.415999999999997"/>
    <n v="2"/>
    <n v="0.2"/>
    <n v="16.794599999999999"/>
  </r>
  <r>
    <x v="715"/>
    <d v="2017-05-03T00:00:00"/>
    <d v="2017-05-08T00:00:00"/>
    <s v="Second Class"/>
    <s v="DB-12970"/>
    <s v="Darren Budd"/>
    <s v="Corporate"/>
    <s v="United States"/>
    <s v="Los Angeles"/>
    <s v="California"/>
    <n v="90004"/>
    <x v="1"/>
    <s v="OFF-ST-10000464"/>
    <x v="1"/>
    <s v="Storage"/>
    <s v="Multi-Use Personal File Cart and Caster Set, Three Stacking Bins"/>
    <n v="69.52"/>
    <n v="2"/>
    <n v="0"/>
    <n v="19.465599999999998"/>
  </r>
  <r>
    <x v="716"/>
    <d v="2016-01-09T00:00:00"/>
    <d v="2016-01-13T00:00:00"/>
    <s v="Second Class"/>
    <s v="MF-17665"/>
    <s v="Maureen Fritzler"/>
    <s v="Corporate"/>
    <s v="United States"/>
    <s v="Toledo"/>
    <s v="Ohio"/>
    <n v="43615"/>
    <x v="3"/>
    <s v="FUR-FU-10002445"/>
    <x v="0"/>
    <s v="Furnishings"/>
    <s v="DAX Two-Tone Rosewood/Black Document Frame, Desktop, 5 x 7"/>
    <n v="15.167999999999999"/>
    <n v="2"/>
    <n v="0.2"/>
    <n v="3.7919999999999998"/>
  </r>
  <r>
    <x v="717"/>
    <d v="2017-03-06T00:00:00"/>
    <d v="2017-03-11T00:00:00"/>
    <s v="Second Class"/>
    <s v="RM-19750"/>
    <s v="Roland Murray"/>
    <s v="Consumer"/>
    <s v="United States"/>
    <s v="New York City"/>
    <s v="New York"/>
    <n v="10011"/>
    <x v="3"/>
    <s v="OFF-PA-10002254"/>
    <x v="1"/>
    <s v="Paper"/>
    <s v="Xerox 1883"/>
    <n v="26.38"/>
    <n v="1"/>
    <n v="0"/>
    <n v="12.1348"/>
  </r>
  <r>
    <x v="718"/>
    <d v="2016-03-17T00:00:00"/>
    <d v="2016-03-17T00:00:00"/>
    <s v="Same Day"/>
    <s v="VM-21835"/>
    <s v="Vivian Mathis"/>
    <s v="Consumer"/>
    <s v="United States"/>
    <s v="Newark"/>
    <s v="Delaware"/>
    <n v="19711"/>
    <x v="3"/>
    <s v="TEC-PH-10000673"/>
    <x v="2"/>
    <s v="Phones"/>
    <s v="Plantronics Voyager Pro HD - Bluetooth Headset"/>
    <n v="129.97999999999999"/>
    <n v="2"/>
    <n v="0"/>
    <n v="62.3904"/>
  </r>
  <r>
    <x v="719"/>
    <d v="2014-01-27T00:00:00"/>
    <d v="2014-02-02T00:00:00"/>
    <s v="Standard Class"/>
    <s v="EJ-13720"/>
    <s v="Ed Jacobs"/>
    <s v="Consumer"/>
    <s v="United States"/>
    <s v="San Diego"/>
    <s v="California"/>
    <n v="92037"/>
    <x v="1"/>
    <s v="OFF-ST-10003692"/>
    <x v="1"/>
    <s v="Storage"/>
    <s v="Recycled Steel Personal File for Hanging File Folders"/>
    <n v="57.23"/>
    <n v="1"/>
    <n v="0"/>
    <n v="14.307499999999999"/>
  </r>
  <r>
    <x v="720"/>
    <d v="2016-10-14T00:00:00"/>
    <d v="2016-10-20T00:00:00"/>
    <s v="Standard Class"/>
    <s v="NC-18415"/>
    <s v="Nathan Cano"/>
    <s v="Consumer"/>
    <s v="United States"/>
    <s v="Jacksonville"/>
    <s v="North Carolina"/>
    <n v="28540"/>
    <x v="0"/>
    <s v="FUR-CH-10003606"/>
    <x v="0"/>
    <s v="Chairs"/>
    <s v="SAFCO Folding Chair Trolley"/>
    <n v="102.592"/>
    <n v="1"/>
    <n v="0.2"/>
    <n v="10.2592"/>
  </r>
  <r>
    <x v="721"/>
    <d v="2015-11-14T00:00:00"/>
    <d v="2015-11-19T00:00:00"/>
    <s v="Standard Class"/>
    <s v="LS-17230"/>
    <s v="Lycoris Saunders"/>
    <s v="Consumer"/>
    <s v="United States"/>
    <s v="Dover"/>
    <s v="Delaware"/>
    <n v="19901"/>
    <x v="3"/>
    <s v="FUR-FU-10004017"/>
    <x v="0"/>
    <s v="Furnishings"/>
    <s v="Executive Impressions 13&quot; Chairman Wall Clock"/>
    <n v="76.14"/>
    <n v="3"/>
    <n v="0"/>
    <n v="26.649000000000001"/>
  </r>
  <r>
    <x v="722"/>
    <d v="2014-06-08T00:00:00"/>
    <d v="2014-06-12T00:00:00"/>
    <s v="Standard Class"/>
    <s v="KE-16420"/>
    <s v="Katrina Edelman"/>
    <s v="Corporate"/>
    <s v="United States"/>
    <s v="Bristol"/>
    <s v="Tennessee"/>
    <n v="37620"/>
    <x v="0"/>
    <s v="FUR-CH-10002647"/>
    <x v="0"/>
    <s v="Chairs"/>
    <s v="Situations Contoured Folding Chairs, 4/Set"/>
    <n v="170.352"/>
    <n v="3"/>
    <n v="0.2"/>
    <n v="10.647"/>
  </r>
  <r>
    <x v="723"/>
    <d v="2015-09-21T00:00:00"/>
    <d v="2015-09-21T00:00:00"/>
    <s v="Same Day"/>
    <s v="DH-13675"/>
    <s v="Duane Huffman"/>
    <s v="Home Office"/>
    <s v="United States"/>
    <s v="Quincy"/>
    <s v="Massachusetts"/>
    <n v="2169"/>
    <x v="3"/>
    <s v="FUR-FU-10004006"/>
    <x v="0"/>
    <s v="Furnishings"/>
    <s v="Deflect-o DuraMat Lighweight, Studded, Beveled Mat for Low Pile Carpeting"/>
    <n v="85.3"/>
    <n v="2"/>
    <n v="0"/>
    <n v="14.500999999999999"/>
  </r>
  <r>
    <x v="724"/>
    <d v="2015-06-15T00:00:00"/>
    <d v="2015-06-20T00:00:00"/>
    <s v="Standard Class"/>
    <s v="PF-19120"/>
    <s v="Peter Fuller"/>
    <s v="Consumer"/>
    <s v="United States"/>
    <s v="Gilbert"/>
    <s v="Arizona"/>
    <n v="85234"/>
    <x v="1"/>
    <s v="OFF-PA-10002245"/>
    <x v="1"/>
    <s v="Paper"/>
    <s v="Xerox 1895"/>
    <n v="9.5679999999999996"/>
    <n v="2"/>
    <n v="0.2"/>
    <n v="2.99"/>
  </r>
  <r>
    <x v="725"/>
    <d v="2015-04-05T00:00:00"/>
    <d v="2015-04-10T00:00:00"/>
    <s v="Standard Class"/>
    <s v="VT-21700"/>
    <s v="Valerie Takahito"/>
    <s v="Home Office"/>
    <s v="United States"/>
    <s v="Philadelphia"/>
    <s v="Pennsylvania"/>
    <n v="19143"/>
    <x v="3"/>
    <s v="OFF-AP-10004036"/>
    <x v="1"/>
    <s v="Appliances"/>
    <s v="Bionaire 99.97% HEPA Air Cleaner"/>
    <n v="98.111999999999995"/>
    <n v="7"/>
    <n v="0.2"/>
    <n v="18.396000000000001"/>
  </r>
  <r>
    <x v="726"/>
    <d v="2016-06-23T00:00:00"/>
    <d v="2016-06-30T00:00:00"/>
    <s v="Standard Class"/>
    <s v="MG-17695"/>
    <s v="Maureen Gnade"/>
    <s v="Consumer"/>
    <s v="United States"/>
    <s v="Buffalo"/>
    <s v="New York"/>
    <n v="14215"/>
    <x v="3"/>
    <s v="OFF-SU-10000157"/>
    <x v="1"/>
    <s v="Supplies"/>
    <s v="Compact Automatic Electric Letter Opener"/>
    <n v="835.17"/>
    <n v="7"/>
    <n v="0"/>
    <n v="16.703399999999998"/>
  </r>
  <r>
    <x v="727"/>
    <d v="2014-11-22T00:00:00"/>
    <d v="2014-11-26T00:00:00"/>
    <s v="Standard Class"/>
    <s v="SP-20920"/>
    <s v="Susan Pistek"/>
    <s v="Consumer"/>
    <s v="United States"/>
    <s v="Los Angeles"/>
    <s v="California"/>
    <n v="90036"/>
    <x v="1"/>
    <s v="OFF-PA-10002245"/>
    <x v="1"/>
    <s v="Paper"/>
    <s v="Xerox 1895"/>
    <n v="53.82"/>
    <n v="9"/>
    <n v="0"/>
    <n v="24.219000000000001"/>
  </r>
  <r>
    <x v="728"/>
    <d v="2016-04-17T00:00:00"/>
    <d v="2016-04-22T00:00:00"/>
    <s v="Standard Class"/>
    <s v="CS-12175"/>
    <s v="Charles Sheldon"/>
    <s v="Corporate"/>
    <s v="United States"/>
    <s v="Columbia"/>
    <s v="Tennessee"/>
    <n v="38401"/>
    <x v="0"/>
    <s v="FUR-FU-10003798"/>
    <x v="0"/>
    <s v="Furnishings"/>
    <s v="Ultra Door Kickplate, 8&quot;H x 34&quot;W"/>
    <n v="79.12"/>
    <n v="5"/>
    <n v="0.2"/>
    <n v="13.846"/>
  </r>
  <r>
    <x v="729"/>
    <d v="2015-03-08T00:00:00"/>
    <d v="2015-03-12T00:00:00"/>
    <s v="Standard Class"/>
    <s v="DK-12895"/>
    <s v="Dana Kaydos"/>
    <s v="Consumer"/>
    <s v="United States"/>
    <s v="Kenosha"/>
    <s v="Wisconsin"/>
    <n v="53142"/>
    <x v="2"/>
    <s v="FUR-BO-10002916"/>
    <x v="0"/>
    <s v="Bookcases"/>
    <s v="Rush Hierlooms Collection 1&quot; Thick Stackable Bookcases"/>
    <n v="512.94000000000005"/>
    <n v="3"/>
    <n v="0"/>
    <n v="97.458600000000004"/>
  </r>
  <r>
    <x v="730"/>
    <d v="2015-12-10T00:00:00"/>
    <d v="2015-12-16T00:00:00"/>
    <s v="Standard Class"/>
    <s v="KM-16660"/>
    <s v="Khloe Miller"/>
    <s v="Consumer"/>
    <s v="United States"/>
    <s v="Roswell"/>
    <s v="Georgia"/>
    <n v="30076"/>
    <x v="0"/>
    <s v="OFF-AR-10003087"/>
    <x v="1"/>
    <s v="Art"/>
    <s v="Staples in misc. colors"/>
    <n v="1.78"/>
    <n v="1"/>
    <n v="0"/>
    <n v="0.49840000000000001"/>
  </r>
  <r>
    <x v="731"/>
    <d v="2014-06-22T00:00:00"/>
    <d v="2014-06-27T00:00:00"/>
    <s v="Standard Class"/>
    <s v="AA-10645"/>
    <s v="Anna Andreadi"/>
    <s v="Consumer"/>
    <s v="United States"/>
    <s v="Chester"/>
    <s v="Pennsylvania"/>
    <n v="19013"/>
    <x v="3"/>
    <s v="FUR-CH-10004698"/>
    <x v="0"/>
    <s v="Chairs"/>
    <s v="Padded Folding Chairs, Black, 4/Carton"/>
    <n v="170.05799999999999"/>
    <n v="3"/>
    <n v="0.3"/>
    <n v="-4.8587999999999996"/>
  </r>
  <r>
    <x v="732"/>
    <d v="2016-08-22T00:00:00"/>
    <d v="2016-08-26T00:00:00"/>
    <s v="Standard Class"/>
    <s v="DD-13570"/>
    <s v="Dorothy Dickinson"/>
    <s v="Consumer"/>
    <s v="United States"/>
    <s v="Houston"/>
    <s v="Texas"/>
    <n v="77041"/>
    <x v="2"/>
    <s v="OFF-BI-10003676"/>
    <x v="1"/>
    <s v="Binders"/>
    <s v="GBC Standard Recycled Report Covers, Clear Plastic Sheets"/>
    <n v="4.3120000000000003"/>
    <n v="2"/>
    <n v="0.8"/>
    <n v="-6.8992000000000004"/>
  </r>
  <r>
    <x v="733"/>
    <d v="2017-05-14T00:00:00"/>
    <d v="2017-05-18T00:00:00"/>
    <s v="Standard Class"/>
    <s v="AH-10465"/>
    <s v="Amy Hunt"/>
    <s v="Consumer"/>
    <s v="United States"/>
    <s v="New York City"/>
    <s v="New York"/>
    <n v="10035"/>
    <x v="3"/>
    <s v="TEC-PH-10002834"/>
    <x v="2"/>
    <s v="Phones"/>
    <s v="Google Nexus 5"/>
    <n v="539.97"/>
    <n v="3"/>
    <n v="0"/>
    <n v="134.99250000000001"/>
  </r>
  <r>
    <x v="734"/>
    <d v="2017-01-14T00:00:00"/>
    <d v="2017-01-16T00:00:00"/>
    <s v="First Class"/>
    <s v="TP-21565"/>
    <s v="Tracy Poddar"/>
    <s v="Corporate"/>
    <s v="United States"/>
    <s v="Aurora"/>
    <s v="Colorado"/>
    <n v="80013"/>
    <x v="1"/>
    <s v="TEC-AC-10003027"/>
    <x v="2"/>
    <s v="Accessories"/>
    <s v="Imation 8GB Mini TravelDrive USB 2.0 Flash Drive"/>
    <n v="169.06399999999999"/>
    <n v="7"/>
    <n v="0.2"/>
    <n v="-14.793100000000001"/>
  </r>
  <r>
    <x v="735"/>
    <d v="2015-11-29T00:00:00"/>
    <d v="2015-11-30T00:00:00"/>
    <s v="First Class"/>
    <s v="EK-13795"/>
    <s v="Eileen Kiefer"/>
    <s v="Home Office"/>
    <s v="United States"/>
    <s v="Santa Ana"/>
    <s v="California"/>
    <n v="92704"/>
    <x v="1"/>
    <s v="OFF-AR-10003582"/>
    <x v="1"/>
    <s v="Art"/>
    <s v="Boston Electric Pencil Sharpener, Model 1818, Charcoal Black"/>
    <n v="56.3"/>
    <n v="2"/>
    <n v="0"/>
    <n v="15.763999999999999"/>
  </r>
  <r>
    <x v="736"/>
    <d v="2017-10-06T00:00:00"/>
    <d v="2017-10-12T00:00:00"/>
    <s v="Standard Class"/>
    <s v="CR-12820"/>
    <s v="Cyra Reiten"/>
    <s v="Home Office"/>
    <s v="United States"/>
    <s v="New York City"/>
    <s v="New York"/>
    <n v="10035"/>
    <x v="3"/>
    <s v="TEC-AC-10001539"/>
    <x v="2"/>
    <s v="Accessories"/>
    <s v="Logitech G430 Surround Sound Gaming Headset with Dolby 7.1 Technology"/>
    <n v="319.95999999999998"/>
    <n v="4"/>
    <n v="0"/>
    <n v="115.18559999999999"/>
  </r>
  <r>
    <x v="737"/>
    <d v="2017-05-18T00:00:00"/>
    <d v="2017-05-23T00:00:00"/>
    <s v="Standard Class"/>
    <s v="SG-20890"/>
    <s v="Susan Gilcrest"/>
    <s v="Corporate"/>
    <s v="United States"/>
    <s v="Mcallen"/>
    <s v="Texas"/>
    <n v="78501"/>
    <x v="2"/>
    <s v="OFF-BI-10003712"/>
    <x v="1"/>
    <s v="Binders"/>
    <s v="Acco Pressboard Covers with Storage Hooks, 14 7/8&quot; x 11&quot;, Light Blue"/>
    <n v="6.8739999999999997"/>
    <n v="7"/>
    <n v="0.8"/>
    <n v="-10.6547"/>
  </r>
  <r>
    <x v="738"/>
    <d v="2017-12-09T00:00:00"/>
    <d v="2017-12-14T00:00:00"/>
    <s v="Standard Class"/>
    <s v="AH-10585"/>
    <s v="Angele Hood"/>
    <s v="Consumer"/>
    <s v="United States"/>
    <s v="Chicago"/>
    <s v="Illinois"/>
    <n v="60623"/>
    <x v="2"/>
    <s v="OFF-PA-10004965"/>
    <x v="1"/>
    <s v="Paper"/>
    <s v="Xerox 1921"/>
    <n v="15.984"/>
    <n v="2"/>
    <n v="0.2"/>
    <n v="4.9950000000000001"/>
  </r>
  <r>
    <x v="739"/>
    <d v="2016-07-23T00:00:00"/>
    <d v="2016-07-27T00:00:00"/>
    <s v="Standard Class"/>
    <s v="NF-18475"/>
    <s v="Neil Französisch"/>
    <s v="Home Office"/>
    <s v="United States"/>
    <s v="Rockford"/>
    <s v="Illinois"/>
    <n v="61107"/>
    <x v="2"/>
    <s v="OFF-BI-10000948"/>
    <x v="1"/>
    <s v="Binders"/>
    <s v="GBC Laser Imprintable Binding System Covers, Desert Sand"/>
    <n v="11.416"/>
    <n v="4"/>
    <n v="0.8"/>
    <n v="-18.836400000000001"/>
  </r>
  <r>
    <x v="740"/>
    <d v="2014-09-19T00:00:00"/>
    <d v="2014-09-19T00:00:00"/>
    <s v="Same Day"/>
    <s v="BS-11365"/>
    <s v="Bill Shonely"/>
    <s v="Corporate"/>
    <s v="United States"/>
    <s v="New York City"/>
    <s v="New York"/>
    <n v="10011"/>
    <x v="3"/>
    <s v="FUR-CH-10000988"/>
    <x v="0"/>
    <s v="Chairs"/>
    <s v="Hon Olson Stacker Stools"/>
    <n v="887.10299999999995"/>
    <n v="7"/>
    <n v="0.1"/>
    <n v="177.42060000000001"/>
  </r>
  <r>
    <x v="741"/>
    <d v="2015-11-26T00:00:00"/>
    <d v="2015-11-30T00:00:00"/>
    <s v="Standard Class"/>
    <s v="SH-20635"/>
    <s v="Stefanie Holloman"/>
    <s v="Corporate"/>
    <s v="United States"/>
    <s v="Jackson"/>
    <s v="Tennessee"/>
    <n v="38301"/>
    <x v="0"/>
    <s v="FUR-FU-10003930"/>
    <x v="0"/>
    <s v="Furnishings"/>
    <s v="Howard Miller 12-3/4 Diameter Accuwave DS  Wall Clock"/>
    <n v="692.47199999999998"/>
    <n v="11"/>
    <n v="0.2"/>
    <n v="190.4298"/>
  </r>
  <r>
    <x v="742"/>
    <d v="2015-12-21T00:00:00"/>
    <d v="2015-12-27T00:00:00"/>
    <s v="Standard Class"/>
    <s v="RD-19720"/>
    <s v="Roger Demir"/>
    <s v="Consumer"/>
    <s v="United States"/>
    <s v="Daytona Beach"/>
    <s v="Florida"/>
    <n v="32114"/>
    <x v="0"/>
    <s v="TEC-AC-10003237"/>
    <x v="2"/>
    <s v="Accessories"/>
    <s v="Memorex Micro Travel Drive 4 GB"/>
    <n v="50.88"/>
    <n v="6"/>
    <n v="0.2"/>
    <n v="14.628"/>
  </r>
  <r>
    <x v="743"/>
    <d v="2017-12-10T00:00:00"/>
    <d v="2017-12-12T00:00:00"/>
    <s v="Second Class"/>
    <s v="AG-10330"/>
    <s v="Alex Grayson"/>
    <s v="Consumer"/>
    <s v="United States"/>
    <s v="Stockton"/>
    <s v="California"/>
    <n v="95207"/>
    <x v="1"/>
    <s v="TEC-PH-10003215"/>
    <x v="2"/>
    <s v="Phones"/>
    <s v="Jackery Bar Premium Fast-charging Portable Charger"/>
    <n v="95.84"/>
    <n v="4"/>
    <n v="0.2"/>
    <n v="34.741999999999997"/>
  </r>
  <r>
    <x v="744"/>
    <d v="2014-11-21T00:00:00"/>
    <d v="2014-11-26T00:00:00"/>
    <s v="Standard Class"/>
    <s v="GR-14560"/>
    <s v="Georgia Rosenberg"/>
    <s v="Corporate"/>
    <s v="United States"/>
    <s v="San Francisco"/>
    <s v="California"/>
    <n v="94110"/>
    <x v="1"/>
    <s v="OFF-PA-10003309"/>
    <x v="1"/>
    <s v="Paper"/>
    <s v="Xerox 211"/>
    <n v="12.96"/>
    <n v="2"/>
    <n v="0"/>
    <n v="6.2207999999999997"/>
  </r>
  <r>
    <x v="745"/>
    <d v="2017-05-23T00:00:00"/>
    <d v="2017-05-29T00:00:00"/>
    <s v="Standard Class"/>
    <s v="VS-21820"/>
    <s v="Vivek Sundaresam"/>
    <s v="Consumer"/>
    <s v="United States"/>
    <s v="Los Angeles"/>
    <s v="California"/>
    <n v="90036"/>
    <x v="1"/>
    <s v="FUR-TA-10001520"/>
    <x v="0"/>
    <s v="Tables"/>
    <s v="Lesro Sheffield Collection Coffee Table, End Table, Center Table, Corner Table"/>
    <n v="171.28800000000001"/>
    <n v="3"/>
    <n v="0.2"/>
    <n v="-6.4233000000000002"/>
  </r>
  <r>
    <x v="746"/>
    <d v="2017-03-30T00:00:00"/>
    <d v="2017-03-31T00:00:00"/>
    <s v="First Class"/>
    <s v="TM-21490"/>
    <s v="Tony Molinari"/>
    <s v="Consumer"/>
    <s v="United States"/>
    <s v="Oklahoma City"/>
    <s v="Oklahoma"/>
    <n v="73120"/>
    <x v="2"/>
    <s v="OFF-EN-10004206"/>
    <x v="1"/>
    <s v="Envelopes"/>
    <s v="Multimedia Mailers"/>
    <n v="325.86"/>
    <n v="2"/>
    <n v="0"/>
    <n v="149.8956"/>
  </r>
  <r>
    <x v="747"/>
    <d v="2016-08-26T00:00:00"/>
    <d v="2016-08-28T00:00:00"/>
    <s v="Second Class"/>
    <s v="TS-21430"/>
    <s v="Tom Stivers"/>
    <s v="Corporate"/>
    <s v="United States"/>
    <s v="Los Angeles"/>
    <s v="California"/>
    <n v="90045"/>
    <x v="1"/>
    <s v="OFF-AR-10000390"/>
    <x v="1"/>
    <s v="Art"/>
    <s v="Newell Chalk Holder"/>
    <n v="8.26"/>
    <n v="2"/>
    <n v="0"/>
    <n v="3.7995999999999999"/>
  </r>
  <r>
    <x v="748"/>
    <d v="2016-04-26T00:00:00"/>
    <d v="2016-05-01T00:00:00"/>
    <s v="Standard Class"/>
    <s v="DB-13360"/>
    <s v="Dennis Bolton"/>
    <s v="Home Office"/>
    <s v="United States"/>
    <s v="New York City"/>
    <s v="New York"/>
    <n v="10009"/>
    <x v="3"/>
    <s v="FUR-CH-10004983"/>
    <x v="0"/>
    <s v="Chairs"/>
    <s v="Office Star - Mid Back Dual function Ergonomic High Back Chair with 2-Way Adjustable Arms"/>
    <n v="434.64600000000002"/>
    <n v="3"/>
    <n v="0.1"/>
    <n v="62.782200000000003"/>
  </r>
  <r>
    <x v="749"/>
    <d v="2014-06-07T00:00:00"/>
    <d v="2014-06-11T00:00:00"/>
    <s v="Second Class"/>
    <s v="NR-18550"/>
    <s v="Nick Radford"/>
    <s v="Consumer"/>
    <s v="United States"/>
    <s v="Aurora"/>
    <s v="Illinois"/>
    <n v="60505"/>
    <x v="2"/>
    <s v="FUR-TA-10002041"/>
    <x v="0"/>
    <s v="Tables"/>
    <s v="Bevis Round Conference Table Top, X-Base"/>
    <n v="268.935"/>
    <n v="3"/>
    <n v="0.5"/>
    <n v="-209.76929999999999"/>
  </r>
  <r>
    <x v="750"/>
    <d v="2017-06-02T00:00:00"/>
    <d v="2017-06-03T00:00:00"/>
    <s v="Same Day"/>
    <s v="CS-11860"/>
    <s v="Cari Schnelling"/>
    <s v="Consumer"/>
    <s v="United States"/>
    <s v="Jacksonville"/>
    <s v="North Carolina"/>
    <n v="28540"/>
    <x v="0"/>
    <s v="OFF-PA-10004733"/>
    <x v="1"/>
    <s v="Paper"/>
    <s v="Things To Do Today Spiral Book"/>
    <n v="25.344000000000001"/>
    <n v="4"/>
    <n v="0.2"/>
    <n v="9.1872000000000007"/>
  </r>
  <r>
    <x v="751"/>
    <d v="2015-03-16T00:00:00"/>
    <d v="2015-03-23T00:00:00"/>
    <s v="Standard Class"/>
    <s v="MF-18250"/>
    <s v="Monica Federle"/>
    <s v="Corporate"/>
    <s v="United States"/>
    <s v="Los Angeles"/>
    <s v="California"/>
    <n v="90036"/>
    <x v="1"/>
    <s v="FUR-FU-10001215"/>
    <x v="0"/>
    <s v="Furnishings"/>
    <s v="Howard Miller 11-1/2&quot; Diameter Brentwood Wall Clock"/>
    <n v="43.13"/>
    <n v="1"/>
    <n v="0"/>
    <n v="18.114599999999999"/>
  </r>
  <r>
    <x v="752"/>
    <d v="2017-06-08T00:00:00"/>
    <d v="2017-06-14T00:00:00"/>
    <s v="Standard Class"/>
    <s v="LW-17125"/>
    <s v="Liz Willingham"/>
    <s v="Consumer"/>
    <s v="United States"/>
    <s v="Norwich"/>
    <s v="Connecticut"/>
    <n v="6360"/>
    <x v="3"/>
    <s v="OFF-BI-10004040"/>
    <x v="1"/>
    <s v="Binders"/>
    <s v="Wilson Jones Impact Binders"/>
    <n v="10.36"/>
    <n v="2"/>
    <n v="0"/>
    <n v="5.0763999999999996"/>
  </r>
  <r>
    <x v="753"/>
    <d v="2017-09-10T00:00:00"/>
    <d v="2017-09-13T00:00:00"/>
    <s v="First Class"/>
    <s v="AR-10345"/>
    <s v="Alex Russell"/>
    <s v="Corporate"/>
    <s v="United States"/>
    <s v="Lawrence"/>
    <s v="Massachusetts"/>
    <n v="1841"/>
    <x v="3"/>
    <s v="OFF-AR-10003338"/>
    <x v="1"/>
    <s v="Art"/>
    <s v="Eberhard Faber 3 1/2&quot; Golf Pencils"/>
    <n v="14.88"/>
    <n v="2"/>
    <n v="0"/>
    <n v="3.72"/>
  </r>
  <r>
    <x v="754"/>
    <d v="2015-03-15T00:00:00"/>
    <d v="2015-03-21T00:00:00"/>
    <s v="Standard Class"/>
    <s v="KS-16300"/>
    <s v="Karen Seio"/>
    <s v="Corporate"/>
    <s v="United States"/>
    <s v="Lehi"/>
    <s v="Utah"/>
    <n v="84043"/>
    <x v="1"/>
    <s v="TEC-PH-10003356"/>
    <x v="2"/>
    <s v="Phones"/>
    <s v="SmartStand Mobile Device Holder, Assorted Colors"/>
    <n v="16.776"/>
    <n v="3"/>
    <n v="0.2"/>
    <n v="1.6776"/>
  </r>
  <r>
    <x v="755"/>
    <d v="2014-03-07T00:00:00"/>
    <d v="2014-03-08T00:00:00"/>
    <s v="First Class"/>
    <s v="AB-10015"/>
    <s v="Aaron Bergman"/>
    <s v="Consumer"/>
    <s v="United States"/>
    <s v="Seattle"/>
    <s v="Washington"/>
    <n v="98103"/>
    <x v="1"/>
    <s v="FUR-CH-10004477"/>
    <x v="0"/>
    <s v="Chairs"/>
    <s v="Global Push Button Manager's Chair, Indigo"/>
    <n v="48.712000000000003"/>
    <n v="1"/>
    <n v="0.2"/>
    <n v="5.4801000000000002"/>
  </r>
  <r>
    <x v="756"/>
    <d v="2015-09-07T00:00:00"/>
    <d v="2015-09-14T00:00:00"/>
    <s v="Standard Class"/>
    <s v="LR-17035"/>
    <s v="Lisa Ryan"/>
    <s v="Corporate"/>
    <s v="United States"/>
    <s v="Philadelphia"/>
    <s v="Pennsylvania"/>
    <n v="19134"/>
    <x v="3"/>
    <s v="OFF-BI-10004781"/>
    <x v="1"/>
    <s v="Binders"/>
    <s v="GBC Wire Binding Strips"/>
    <n v="9.5220000000000002"/>
    <n v="1"/>
    <n v="0.7"/>
    <n v="-6.9828000000000001"/>
  </r>
  <r>
    <x v="757"/>
    <d v="2014-11-15T00:00:00"/>
    <d v="2014-11-18T00:00:00"/>
    <s v="First Class"/>
    <s v="SS-20410"/>
    <s v="Shahid Shariari"/>
    <s v="Consumer"/>
    <s v="United States"/>
    <s v="Los Angeles"/>
    <s v="California"/>
    <n v="90008"/>
    <x v="1"/>
    <s v="FUR-FU-10002505"/>
    <x v="0"/>
    <s v="Furnishings"/>
    <s v="Eldon 100 Class Desk Accessories"/>
    <n v="10.11"/>
    <n v="3"/>
    <n v="0"/>
    <n v="3.2351999999999999"/>
  </r>
  <r>
    <x v="758"/>
    <d v="2016-09-08T00:00:00"/>
    <d v="2016-09-12T00:00:00"/>
    <s v="Standard Class"/>
    <s v="JM-15580"/>
    <s v="Jill Matthias"/>
    <s v="Consumer"/>
    <s v="United States"/>
    <s v="Monroe"/>
    <s v="North Carolina"/>
    <n v="28110"/>
    <x v="0"/>
    <s v="TEC-AC-10004209"/>
    <x v="2"/>
    <s v="Accessories"/>
    <s v="Memorex Froggy Flash Drive 4 GB"/>
    <n v="35.167999999999999"/>
    <n v="4"/>
    <n v="0.2"/>
    <n v="8.3523999999999994"/>
  </r>
  <r>
    <x v="759"/>
    <d v="2014-11-21T00:00:00"/>
    <d v="2014-11-27T00:00:00"/>
    <s v="Standard Class"/>
    <s v="JK-15325"/>
    <s v="Jason Klamczynski"/>
    <s v="Corporate"/>
    <s v="United States"/>
    <s v="Dallas"/>
    <s v="Texas"/>
    <n v="75220"/>
    <x v="2"/>
    <s v="OFF-EN-10001509"/>
    <x v="1"/>
    <s v="Envelopes"/>
    <s v="Poly String Tie Envelopes"/>
    <n v="1.6319999999999999"/>
    <n v="1"/>
    <n v="0.2"/>
    <n v="0.55079999999999996"/>
  </r>
  <r>
    <x v="760"/>
    <d v="2016-09-05T00:00:00"/>
    <d v="2016-09-07T00:00:00"/>
    <s v="Second Class"/>
    <s v="DM-13525"/>
    <s v="Don Miller"/>
    <s v="Corporate"/>
    <s v="United States"/>
    <s v="Houston"/>
    <s v="Texas"/>
    <n v="77070"/>
    <x v="2"/>
    <s v="OFF-PA-10001870"/>
    <x v="1"/>
    <s v="Paper"/>
    <s v="Xerox 202"/>
    <n v="25.92"/>
    <n v="5"/>
    <n v="0.2"/>
    <n v="9.0719999999999992"/>
  </r>
  <r>
    <x v="761"/>
    <d v="2017-09-21T00:00:00"/>
    <d v="2017-09-23T00:00:00"/>
    <s v="First Class"/>
    <s v="ML-18265"/>
    <s v="Muhammed Lee"/>
    <s v="Consumer"/>
    <s v="United States"/>
    <s v="Seattle"/>
    <s v="Washington"/>
    <n v="98103"/>
    <x v="1"/>
    <s v="TEC-AC-10000158"/>
    <x v="2"/>
    <s v="Accessories"/>
    <s v="Sony 64GB Class 10 Micro SDHC R40 Memory Card"/>
    <n v="71.98"/>
    <n v="2"/>
    <n v="0"/>
    <n v="15.1158"/>
  </r>
  <r>
    <x v="762"/>
    <d v="2016-06-14T00:00:00"/>
    <d v="2016-06-14T00:00:00"/>
    <s v="Same Day"/>
    <s v="MH-17290"/>
    <s v="Marc Harrigan"/>
    <s v="Home Office"/>
    <s v="United States"/>
    <s v="Los Angeles"/>
    <s v="California"/>
    <n v="90036"/>
    <x v="1"/>
    <s v="FUR-BO-10004218"/>
    <x v="0"/>
    <s v="Bookcases"/>
    <s v="Bush Heritage Pine Collection 5-Shelf Bookcase, Albany Pine Finish, *Special Order"/>
    <n v="599.16499999999996"/>
    <n v="5"/>
    <n v="0.15"/>
    <n v="35.244999999999997"/>
  </r>
  <r>
    <x v="763"/>
    <d v="2017-10-21T00:00:00"/>
    <d v="2017-10-25T00:00:00"/>
    <s v="Standard Class"/>
    <s v="FC-14245"/>
    <s v="Frank Carlisle"/>
    <s v="Home Office"/>
    <s v="United States"/>
    <s v="Lakewood"/>
    <s v="Ohio"/>
    <n v="44107"/>
    <x v="3"/>
    <s v="OFF-AP-10000938"/>
    <x v="1"/>
    <s v="Appliances"/>
    <s v="Avanti 1.7 Cu. Ft. Refrigerator"/>
    <n v="161.56800000000001"/>
    <n v="2"/>
    <n v="0.2"/>
    <n v="16.1568"/>
  </r>
  <r>
    <x v="764"/>
    <d v="2017-11-02T00:00:00"/>
    <d v="2017-11-06T00:00:00"/>
    <s v="Standard Class"/>
    <s v="TH-21115"/>
    <s v="Thea Hudgings"/>
    <s v="Corporate"/>
    <s v="United States"/>
    <s v="Philadelphia"/>
    <s v="Pennsylvania"/>
    <n v="19140"/>
    <x v="3"/>
    <s v="FUR-FU-10001847"/>
    <x v="0"/>
    <s v="Furnishings"/>
    <s v="Eldon Image Series Black Desk Accessories"/>
    <n v="3.3119999999999998"/>
    <n v="1"/>
    <n v="0.2"/>
    <n v="0.66239999999999999"/>
  </r>
  <r>
    <x v="765"/>
    <d v="2017-12-02T00:00:00"/>
    <d v="2017-12-06T00:00:00"/>
    <s v="Standard Class"/>
    <s v="JK-16090"/>
    <s v="Juliana Krohn"/>
    <s v="Consumer"/>
    <s v="United States"/>
    <s v="Omaha"/>
    <s v="Nebraska"/>
    <n v="68104"/>
    <x v="2"/>
    <s v="TEC-PH-10001795"/>
    <x v="2"/>
    <s v="Phones"/>
    <s v="ClearOne CHATAttach 160 - speaker phone"/>
    <n v="2479.96"/>
    <n v="4"/>
    <n v="0"/>
    <n v="743.98800000000006"/>
  </r>
  <r>
    <x v="766"/>
    <d v="2015-09-25T00:00:00"/>
    <d v="2015-09-29T00:00:00"/>
    <s v="Standard Class"/>
    <s v="SB-20185"/>
    <s v="Sarah Brown"/>
    <s v="Consumer"/>
    <s v="United States"/>
    <s v="Concord"/>
    <s v="New Hampshire"/>
    <n v="3301"/>
    <x v="3"/>
    <s v="OFF-BI-10002735"/>
    <x v="1"/>
    <s v="Binders"/>
    <s v="GBC Prestige Therm-A-Bind Covers"/>
    <n v="68.62"/>
    <n v="2"/>
    <n v="0"/>
    <n v="32.251399999999997"/>
  </r>
  <r>
    <x v="767"/>
    <d v="2017-08-31T00:00:00"/>
    <d v="2017-09-05T00:00:00"/>
    <s v="Standard Class"/>
    <s v="BG-11035"/>
    <s v="Barry Gonzalez"/>
    <s v="Consumer"/>
    <s v="United States"/>
    <s v="Monroe"/>
    <s v="Louisiana"/>
    <n v="71203"/>
    <x v="0"/>
    <s v="TEC-AC-10003033"/>
    <x v="2"/>
    <s v="Accessories"/>
    <s v="Plantronics CS510 - Over-the-Head monaural Wireless Headset System"/>
    <n v="659.9"/>
    <n v="2"/>
    <n v="0"/>
    <n v="217.767"/>
  </r>
  <r>
    <x v="768"/>
    <d v="2015-08-11T00:00:00"/>
    <d v="2015-08-16T00:00:00"/>
    <s v="Standard Class"/>
    <s v="BW-11065"/>
    <s v="Barry Weirich"/>
    <s v="Consumer"/>
    <s v="United States"/>
    <s v="Raleigh"/>
    <s v="North Carolina"/>
    <n v="27604"/>
    <x v="0"/>
    <s v="FUR-FU-10004270"/>
    <x v="0"/>
    <s v="Furnishings"/>
    <s v="Executive Impressions 13&quot; Clairmont Wall Clock"/>
    <n v="46.152000000000001"/>
    <n v="3"/>
    <n v="0.2"/>
    <n v="12.1149"/>
  </r>
  <r>
    <x v="769"/>
    <d v="2017-04-10T00:00:00"/>
    <d v="2017-04-14T00:00:00"/>
    <s v="Second Class"/>
    <s v="MG-18205"/>
    <s v="Mitch Gastineau"/>
    <s v="Corporate"/>
    <s v="United States"/>
    <s v="Jacksonville"/>
    <s v="Florida"/>
    <n v="32216"/>
    <x v="0"/>
    <s v="FUR-FU-10003829"/>
    <x v="0"/>
    <s v="Furnishings"/>
    <s v="Stackable Trays"/>
    <n v="12.32"/>
    <n v="5"/>
    <n v="0.2"/>
    <n v="1.8480000000000001"/>
  </r>
  <r>
    <x v="770"/>
    <d v="2017-11-27T00:00:00"/>
    <d v="2017-12-03T00:00:00"/>
    <s v="Standard Class"/>
    <s v="DO-13645"/>
    <s v="Doug O'Connell"/>
    <s v="Consumer"/>
    <s v="United States"/>
    <s v="Los Angeles"/>
    <s v="California"/>
    <n v="90036"/>
    <x v="1"/>
    <s v="TEC-PH-10004100"/>
    <x v="2"/>
    <s v="Phones"/>
    <s v="Griffin GC17055 Auxiliary Audio Cable"/>
    <n v="57.567999999999998"/>
    <n v="4"/>
    <n v="0.2"/>
    <n v="5.7568000000000001"/>
  </r>
  <r>
    <x v="771"/>
    <d v="2017-10-08T00:00:00"/>
    <d v="2017-10-11T00:00:00"/>
    <s v="First Class"/>
    <s v="BP-11050"/>
    <s v="Barry Pond"/>
    <s v="Corporate"/>
    <s v="United States"/>
    <s v="Cranston"/>
    <s v="Rhode Island"/>
    <n v="2920"/>
    <x v="3"/>
    <s v="OFF-ST-10001837"/>
    <x v="1"/>
    <s v="Storage"/>
    <s v="SAFCO Mobile Desk Side File, Wire Frame"/>
    <n v="42.76"/>
    <n v="1"/>
    <n v="0"/>
    <n v="11.117599999999999"/>
  </r>
  <r>
    <x v="772"/>
    <d v="2015-04-25T00:00:00"/>
    <d v="2015-04-30T00:00:00"/>
    <s v="Standard Class"/>
    <s v="TS-21655"/>
    <s v="Trudy Schmidt"/>
    <s v="Consumer"/>
    <s v="United States"/>
    <s v="Milwaukee"/>
    <s v="Wisconsin"/>
    <n v="53209"/>
    <x v="2"/>
    <s v="OFF-AR-10000658"/>
    <x v="1"/>
    <s v="Art"/>
    <s v="Newell 324"/>
    <n v="57.75"/>
    <n v="5"/>
    <n v="0"/>
    <n v="16.170000000000002"/>
  </r>
  <r>
    <x v="773"/>
    <d v="2017-03-26T00:00:00"/>
    <d v="2017-04-02T00:00:00"/>
    <s v="Standard Class"/>
    <s v="EM-14200"/>
    <s v="Evan Minnotte"/>
    <s v="Home Office"/>
    <s v="United States"/>
    <s v="Virginia Beach"/>
    <s v="Virginia"/>
    <n v="23464"/>
    <x v="0"/>
    <s v="TEC-AC-10003116"/>
    <x v="2"/>
    <s v="Accessories"/>
    <s v="Memorex Froggy Flash Drive 8 GB"/>
    <n v="53.25"/>
    <n v="3"/>
    <n v="0"/>
    <n v="20.767499999999998"/>
  </r>
  <r>
    <x v="774"/>
    <d v="2016-08-16T00:00:00"/>
    <d v="2016-08-19T00:00:00"/>
    <s v="First Class"/>
    <s v="AO-10810"/>
    <s v="Anthony O'Donnell"/>
    <s v="Corporate"/>
    <s v="United States"/>
    <s v="Los Angeles"/>
    <s v="California"/>
    <n v="90045"/>
    <x v="1"/>
    <s v="FUR-TA-10004152"/>
    <x v="0"/>
    <s v="Tables"/>
    <s v="Barricks 18&quot; x 48&quot; Non-Folding Utility Table with Bottom Storage Shelf"/>
    <n v="161.28"/>
    <n v="2"/>
    <n v="0.2"/>
    <n v="12.096"/>
  </r>
  <r>
    <x v="775"/>
    <d v="2016-12-19T00:00:00"/>
    <d v="2016-12-24T00:00:00"/>
    <s v="Second Class"/>
    <s v="MH-17440"/>
    <s v="Mark Haberlin"/>
    <s v="Corporate"/>
    <s v="United States"/>
    <s v="New York City"/>
    <s v="New York"/>
    <n v="10035"/>
    <x v="3"/>
    <s v="OFF-BI-10000948"/>
    <x v="1"/>
    <s v="Binders"/>
    <s v="GBC Laser Imprintable Binding System Covers, Desert Sand"/>
    <n v="34.247999999999998"/>
    <n v="3"/>
    <n v="0.2"/>
    <n v="11.5587"/>
  </r>
  <r>
    <x v="776"/>
    <d v="2015-07-24T00:00:00"/>
    <d v="2015-07-28T00:00:00"/>
    <s v="Standard Class"/>
    <s v="SS-20515"/>
    <s v="Shirley Schmidt"/>
    <s v="Home Office"/>
    <s v="United States"/>
    <s v="Louisville"/>
    <s v="Kentucky"/>
    <n v="40214"/>
    <x v="0"/>
    <s v="FUR-FU-10001487"/>
    <x v="0"/>
    <s v="Furnishings"/>
    <s v="Eldon Expressions Wood and Plastic Desk Accessories, Cherry Wood"/>
    <n v="20.94"/>
    <n v="3"/>
    <n v="0"/>
    <n v="6.0726000000000004"/>
  </r>
  <r>
    <x v="777"/>
    <d v="2016-06-26T00:00:00"/>
    <d v="2016-06-30T00:00:00"/>
    <s v="Standard Class"/>
    <s v="LD-16855"/>
    <s v="Lela Donovan"/>
    <s v="Corporate"/>
    <s v="United States"/>
    <s v="Chicago"/>
    <s v="Illinois"/>
    <n v="60653"/>
    <x v="2"/>
    <s v="OFF-AR-10001547"/>
    <x v="1"/>
    <s v="Art"/>
    <s v="Newell 311"/>
    <n v="5.3040000000000003"/>
    <n v="3"/>
    <n v="0.2"/>
    <n v="0.46410000000000001"/>
  </r>
  <r>
    <x v="778"/>
    <d v="2014-09-06T00:00:00"/>
    <d v="2014-09-09T00:00:00"/>
    <s v="First Class"/>
    <s v="VP-21760"/>
    <s v="Victoria Pisteka"/>
    <s v="Corporate"/>
    <s v="United States"/>
    <s v="San Francisco"/>
    <s v="California"/>
    <n v="94109"/>
    <x v="1"/>
    <s v="FUR-FU-10001487"/>
    <x v="0"/>
    <s v="Furnishings"/>
    <s v="Eldon Expressions Wood and Plastic Desk Accessories, Cherry Wood"/>
    <n v="41.88"/>
    <n v="6"/>
    <n v="0"/>
    <n v="12.145200000000001"/>
  </r>
  <r>
    <x v="779"/>
    <d v="2017-09-15T00:00:00"/>
    <d v="2017-09-19T00:00:00"/>
    <s v="Standard Class"/>
    <s v="TC-21145"/>
    <s v="Theresa Coyne"/>
    <s v="Corporate"/>
    <s v="United States"/>
    <s v="Lakewood"/>
    <s v="New Jersey"/>
    <n v="8701"/>
    <x v="3"/>
    <s v="FUR-FU-10002445"/>
    <x v="0"/>
    <s v="Furnishings"/>
    <s v="DAX Two-Tone Rosewood/Black Document Frame, Desktop, 5 x 7"/>
    <n v="47.4"/>
    <n v="5"/>
    <n v="0"/>
    <n v="18.96"/>
  </r>
  <r>
    <x v="780"/>
    <d v="2016-11-16T00:00:00"/>
    <d v="2016-11-17T00:00:00"/>
    <s v="First Class"/>
    <s v="IM-15055"/>
    <s v="Ionia McGrath"/>
    <s v="Consumer"/>
    <s v="United States"/>
    <s v="Roseville"/>
    <s v="California"/>
    <n v="95661"/>
    <x v="1"/>
    <s v="OFF-BI-10004967"/>
    <x v="1"/>
    <s v="Binders"/>
    <s v="Round Ring Binders"/>
    <n v="8.32"/>
    <n v="5"/>
    <n v="0.2"/>
    <n v="2.8079999999999998"/>
  </r>
  <r>
    <x v="781"/>
    <d v="2016-07-14T00:00:00"/>
    <d v="2016-07-19T00:00:00"/>
    <s v="Standard Class"/>
    <s v="AR-10570"/>
    <s v="Anemone Ratner"/>
    <s v="Consumer"/>
    <s v="United States"/>
    <s v="Columbus"/>
    <s v="Georgia"/>
    <n v="31907"/>
    <x v="0"/>
    <s v="OFF-BI-10003963"/>
    <x v="1"/>
    <s v="Binders"/>
    <s v="Cardinal Holdit Data Disk Pockets"/>
    <n v="36.4"/>
    <n v="5"/>
    <n v="0"/>
    <n v="17.108000000000001"/>
  </r>
  <r>
    <x v="782"/>
    <d v="2014-10-10T00:00:00"/>
    <d v="2014-10-15T00:00:00"/>
    <s v="Standard Class"/>
    <s v="CM-12715"/>
    <s v="Craig Molinari"/>
    <s v="Corporate"/>
    <s v="United States"/>
    <s v="Huntsville"/>
    <s v="Texas"/>
    <n v="77340"/>
    <x v="2"/>
    <s v="TEC-PH-10001128"/>
    <x v="2"/>
    <s v="Phones"/>
    <s v="Motorola Droid Maxx"/>
    <n v="719.952"/>
    <n v="6"/>
    <n v="0.2"/>
    <n v="71.995199999999997"/>
  </r>
  <r>
    <x v="783"/>
    <d v="2015-03-22T00:00:00"/>
    <d v="2015-03-27T00:00:00"/>
    <s v="Standard Class"/>
    <s v="FW-14395"/>
    <s v="Fred Wasserman"/>
    <s v="Corporate"/>
    <s v="United States"/>
    <s v="Huntsville"/>
    <s v="Alabama"/>
    <n v="35810"/>
    <x v="0"/>
    <s v="OFF-AR-10003217"/>
    <x v="1"/>
    <s v="Art"/>
    <s v="Newell 316"/>
    <n v="19.559999999999999"/>
    <n v="4"/>
    <n v="0"/>
    <n v="5.4767999999999999"/>
  </r>
  <r>
    <x v="784"/>
    <d v="2016-10-20T00:00:00"/>
    <d v="2016-10-26T00:00:00"/>
    <s v="Standard Class"/>
    <s v="LC-16960"/>
    <s v="Lindsay Castell"/>
    <s v="Home Office"/>
    <s v="United States"/>
    <s v="Arlington"/>
    <s v="Virginia"/>
    <n v="22204"/>
    <x v="0"/>
    <s v="FUR-FU-10000246"/>
    <x v="0"/>
    <s v="Furnishings"/>
    <s v="Aluminum Document Frame"/>
    <n v="61.1"/>
    <n v="5"/>
    <n v="0"/>
    <n v="18.329999999999998"/>
  </r>
  <r>
    <x v="785"/>
    <d v="2016-01-30T00:00:00"/>
    <d v="2016-02-04T00:00:00"/>
    <s v="Standard Class"/>
    <s v="HE-14800"/>
    <s v="Harold Engle"/>
    <s v="Corporate"/>
    <s v="United States"/>
    <s v="Chicago"/>
    <s v="Illinois"/>
    <n v="60623"/>
    <x v="2"/>
    <s v="OFF-PA-10003892"/>
    <x v="1"/>
    <s v="Paper"/>
    <s v="Xerox 1943"/>
    <n v="156.512"/>
    <n v="4"/>
    <n v="0.2"/>
    <n v="52.822800000000001"/>
  </r>
  <r>
    <x v="786"/>
    <d v="2017-03-27T00:00:00"/>
    <d v="2017-03-31T00:00:00"/>
    <s v="Standard Class"/>
    <s v="BD-11560"/>
    <s v="Brendan Dodson"/>
    <s v="Home Office"/>
    <s v="United States"/>
    <s v="Fresno"/>
    <s v="California"/>
    <n v="93727"/>
    <x v="1"/>
    <s v="OFF-PA-10000740"/>
    <x v="1"/>
    <s v="Paper"/>
    <s v="Xerox 1982"/>
    <n v="45.68"/>
    <n v="2"/>
    <n v="0"/>
    <n v="21.012799999999999"/>
  </r>
  <r>
    <x v="787"/>
    <d v="2015-06-07T00:00:00"/>
    <d v="2015-06-11T00:00:00"/>
    <s v="Standard Class"/>
    <s v="HD-14785"/>
    <s v="Harold Dahlen"/>
    <s v="Home Office"/>
    <s v="United States"/>
    <s v="Philadelphia"/>
    <s v="Pennsylvania"/>
    <n v="19143"/>
    <x v="3"/>
    <s v="OFF-BI-10003707"/>
    <x v="1"/>
    <s v="Binders"/>
    <s v="Aluminum Screw Posts"/>
    <n v="18.312000000000001"/>
    <n v="4"/>
    <n v="0.7"/>
    <n v="-12.208"/>
  </r>
  <r>
    <x v="788"/>
    <d v="2016-12-30T00:00:00"/>
    <d v="2017-01-02T00:00:00"/>
    <s v="First Class"/>
    <s v="CJ-11875"/>
    <s v="Carl Jackson"/>
    <s v="Corporate"/>
    <s v="United States"/>
    <s v="Philadelphia"/>
    <s v="Pennsylvania"/>
    <n v="19140"/>
    <x v="3"/>
    <s v="OFF-AR-10004269"/>
    <x v="1"/>
    <s v="Art"/>
    <s v="Newell 31"/>
    <n v="16.52"/>
    <n v="5"/>
    <n v="0.2"/>
    <n v="1.6519999999999999"/>
  </r>
  <r>
    <x v="789"/>
    <d v="2017-12-11T00:00:00"/>
    <d v="2017-12-14T00:00:00"/>
    <s v="Second Class"/>
    <s v="RS-19870"/>
    <s v="Roy Skaria"/>
    <s v="Home Office"/>
    <s v="United States"/>
    <s v="Burlington"/>
    <s v="Iowa"/>
    <n v="52601"/>
    <x v="2"/>
    <s v="OFF-EN-10003160"/>
    <x v="1"/>
    <s v="Envelopes"/>
    <s v="Pastel Pink Envelopes"/>
    <n v="7.28"/>
    <n v="1"/>
    <n v="0"/>
    <n v="3.4944000000000002"/>
  </r>
  <r>
    <x v="790"/>
    <d v="2016-11-11T00:00:00"/>
    <d v="2016-11-15T00:00:00"/>
    <s v="Standard Class"/>
    <s v="SC-20845"/>
    <s v="Sung Chung"/>
    <s v="Consumer"/>
    <s v="United States"/>
    <s v="Arlington Heights"/>
    <s v="Illinois"/>
    <n v="60004"/>
    <x v="2"/>
    <s v="OFF-AR-10003394"/>
    <x v="1"/>
    <s v="Art"/>
    <s v="Newell 332"/>
    <n v="14.112"/>
    <n v="6"/>
    <n v="0.2"/>
    <n v="1.2347999999999999"/>
  </r>
  <r>
    <x v="791"/>
    <d v="2014-12-29T00:00:00"/>
    <d v="2014-12-31T00:00:00"/>
    <s v="Second Class"/>
    <s v="RE-19405"/>
    <s v="Ricardo Emerson"/>
    <s v="Consumer"/>
    <s v="United States"/>
    <s v="Kent"/>
    <s v="Ohio"/>
    <n v="44240"/>
    <x v="3"/>
    <s v="OFF-AP-10003281"/>
    <x v="1"/>
    <s v="Appliances"/>
    <s v="Acco 6 Outlet Guardian Standard Surge Suppressor"/>
    <n v="48.36"/>
    <n v="5"/>
    <n v="0.2"/>
    <n v="6.0449999999999999"/>
  </r>
  <r>
    <x v="792"/>
    <d v="2016-05-03T00:00:00"/>
    <d v="2016-05-05T00:00:00"/>
    <s v="First Class"/>
    <s v="SM-20905"/>
    <s v="Susan MacKendrick"/>
    <s v="Consumer"/>
    <s v="United States"/>
    <s v="Newark"/>
    <s v="Ohio"/>
    <n v="43055"/>
    <x v="3"/>
    <s v="TEC-AC-10003832"/>
    <x v="2"/>
    <s v="Accessories"/>
    <s v="Imation 16GB Mini TravelDrive USB 2.0 Flash Drive"/>
    <n v="132.52000000000001"/>
    <n v="5"/>
    <n v="0.2"/>
    <n v="34.7864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60582-11D5-4783-A848-7D04A12DA94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Category">
  <location ref="A3:C7" firstHeaderRow="0" firstDataRow="1" firstDataCol="1"/>
  <pivotFields count="20"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numFmtId="44" showAll="0"/>
    <pivotField showAll="0"/>
    <pivotField numFmtId="44" showAll="0"/>
    <pivotField dataField="1" numFmtId="44" showAll="0"/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6" baseField="0" baseItem="0"/>
    <dataField name="Sum of Profit" fld="19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5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3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6A06C-8932-496D-8C0C-A9D836661F59}" autoFormatId="16" applyNumberFormats="0" applyBorderFormats="0" applyFontFormats="0" applyPatternFormats="0" applyAlignmentFormats="0" applyWidthHeightFormats="0">
  <queryTableRefresh nextId="24">
    <queryTableFields count="20"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  <queryTableField id="12" name="Postal Code" tableColumnId="12"/>
      <queryTableField id="13" name="Region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  <queryTableDeletedFields count="2">
      <deletedField name="Row ID"/>
      <deletedField name="Row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EC688-A922-425F-8A6C-0682784560CE}" name="Sample___Superstore" displayName="Sample___Superstore" ref="A1:T794" tableType="queryTable" totalsRowShown="0" dataDxfId="28">
  <autoFilter ref="A1:T794" xr:uid="{F0DEC688-A922-425F-8A6C-0682784560CE}"/>
  <tableColumns count="20">
    <tableColumn id="2" xr3:uid="{7B4B0A0C-AD47-4BEE-95B8-73D14EFAB2EA}" uniqueName="2" name="Order ID" queryTableFieldId="2" dataDxfId="27"/>
    <tableColumn id="3" xr3:uid="{EDAACF04-24EB-466E-94D9-63CE21114C7F}" uniqueName="3" name="Order Date" queryTableFieldId="3" dataDxfId="26"/>
    <tableColumn id="4" xr3:uid="{09665C6F-9B10-447D-8330-061A81602DFF}" uniqueName="4" name="Ship Date" queryTableFieldId="4" dataDxfId="25"/>
    <tableColumn id="5" xr3:uid="{8A308667-3DDB-45A7-B352-549085EABA1E}" uniqueName="5" name="Ship Mode" queryTableFieldId="5" dataDxfId="24"/>
    <tableColumn id="6" xr3:uid="{FDA2E3EA-A376-4266-9816-F7C8507E747A}" uniqueName="6" name="Customer ID" queryTableFieldId="6" dataDxfId="23"/>
    <tableColumn id="7" xr3:uid="{C1DD40A8-7F47-4909-8E14-650A268EF8BB}" uniqueName="7" name="Customer Name" queryTableFieldId="7" dataDxfId="22"/>
    <tableColumn id="8" xr3:uid="{3C745B16-5CCB-4603-83D6-EE42BDC72C65}" uniqueName="8" name="Segment" queryTableFieldId="8" dataDxfId="21"/>
    <tableColumn id="9" xr3:uid="{A35D50E8-99E3-44A7-BA59-10BEF7F98A53}" uniqueName="9" name="Country" queryTableFieldId="9" dataDxfId="20"/>
    <tableColumn id="10" xr3:uid="{7EB8FB2B-198B-461F-8D38-B7062842A4A9}" uniqueName="10" name="City" queryTableFieldId="10" dataDxfId="19"/>
    <tableColumn id="11" xr3:uid="{C3028111-EFA8-4A68-B227-73BABECB4178}" uniqueName="11" name="State" queryTableFieldId="11" dataDxfId="18"/>
    <tableColumn id="12" xr3:uid="{F8B2FAB6-71A3-4578-85A9-A3952C9554A5}" uniqueName="12" name="Postal Code" queryTableFieldId="12" dataDxfId="17"/>
    <tableColumn id="13" xr3:uid="{8EDBA0BF-41FB-4010-80DC-DC26383AB890}" uniqueName="13" name="Region" queryTableFieldId="13" dataDxfId="16"/>
    <tableColumn id="14" xr3:uid="{D4D277BA-8B0D-4B80-BA53-DBBA17B7D48C}" uniqueName="14" name="Product ID" queryTableFieldId="14" dataDxfId="15"/>
    <tableColumn id="15" xr3:uid="{1CDE35C7-9A2D-4E8E-82BC-AAF960E702AB}" uniqueName="15" name="Category" queryTableFieldId="15" dataDxfId="14"/>
    <tableColumn id="16" xr3:uid="{CFEB48CF-37E6-45A5-8DF4-DBB2CD8F0B44}" uniqueName="16" name="Sub-Category" queryTableFieldId="16" dataDxfId="13"/>
    <tableColumn id="17" xr3:uid="{667DCB8C-0D10-4314-A43D-B9A32199A5F3}" uniqueName="17" name="Product Name" queryTableFieldId="17" dataDxfId="12"/>
    <tableColumn id="18" xr3:uid="{EB488FEA-EB9E-4049-9599-C922525F6B2E}" uniqueName="18" name="Sales" queryTableFieldId="18" dataDxfId="11" dataCellStyle="Currency"/>
    <tableColumn id="19" xr3:uid="{0D52A71C-AB1C-4662-BBE6-1219350CDB44}" uniqueName="19" name="Quantity" queryTableFieldId="19" dataDxfId="10"/>
    <tableColumn id="20" xr3:uid="{9F8AE503-B660-423A-B961-5B446255360C}" uniqueName="20" name="Discount" queryTableFieldId="20" dataDxfId="9" dataCellStyle="Currency"/>
    <tableColumn id="21" xr3:uid="{D621BD2A-5678-4719-8FD3-8269C3F30167}" uniqueName="21" name="Profit" queryTableFieldId="21" dataDxfId="8" dataCellStyle="Currency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4C0AD4-CA30-45CE-9202-A8413422B81A}" name="Table2" displayName="Table2" ref="A1:E5" totalsRowShown="0">
  <autoFilter ref="A1:E5" xr:uid="{DD4C0AD4-CA30-45CE-9202-A8413422B81A}">
    <filterColumn colId="3">
      <customFilters>
        <customFilter operator="notEqual" val=" "/>
      </customFilters>
    </filterColumn>
  </autoFilter>
  <tableColumns count="5">
    <tableColumn id="1" xr3:uid="{C9241D38-ADA1-46D7-A4F7-C866CE31486C}" name="Timeline"/>
    <tableColumn id="2" xr3:uid="{476BE96B-6D0F-4FA9-ADDD-BE3CCF2E0D79}" name="Values" dataDxfId="7"/>
    <tableColumn id="3" xr3:uid="{ABFBBC3D-A3F3-4E0D-B48C-7865AA65DA1A}" name="Forecast"/>
    <tableColumn id="4" xr3:uid="{2158B1D2-CC60-4EA4-98B9-0D2B80274B75}" name="Lower Confidence Bound"/>
    <tableColumn id="5" xr3:uid="{266F6691-86E3-4BCD-A9AF-667A16ECEAD8}" name="Upper Confidence B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191-4765-4A10-921E-B97F335764A0}">
  <dimension ref="A1:T794"/>
  <sheetViews>
    <sheetView tabSelected="1" topLeftCell="I1" workbookViewId="0">
      <selection activeCell="M7" sqref="M7"/>
    </sheetView>
  </sheetViews>
  <sheetFormatPr defaultRowHeight="14.4" x14ac:dyDescent="0.3"/>
  <cols>
    <col min="1" max="1" width="14.6640625" bestFit="1" customWidth="1"/>
    <col min="2" max="2" width="12.33203125" style="7" bestFit="1" customWidth="1"/>
    <col min="3" max="3" width="11.21875" style="7" bestFit="1" customWidth="1"/>
    <col min="4" max="4" width="12.77734375" bestFit="1" customWidth="1"/>
    <col min="5" max="5" width="13.5546875" style="6" bestFit="1" customWidth="1"/>
    <col min="6" max="6" width="20.44140625" bestFit="1" customWidth="1"/>
    <col min="7" max="7" width="11.33203125" bestFit="1" customWidth="1"/>
    <col min="8" max="8" width="11.88671875" bestFit="1" customWidth="1"/>
    <col min="9" max="9" width="15.5546875" bestFit="1" customWidth="1"/>
    <col min="10" max="10" width="17.33203125" bestFit="1" customWidth="1"/>
    <col min="11" max="11" width="13.109375" bestFit="1" customWidth="1"/>
    <col min="12" max="12" width="9" bestFit="1" customWidth="1"/>
    <col min="13" max="13" width="16.33203125" bestFit="1" customWidth="1"/>
    <col min="14" max="14" width="13.109375" bestFit="1" customWidth="1"/>
    <col min="15" max="15" width="14.6640625" bestFit="1" customWidth="1"/>
    <col min="16" max="16" width="80.88671875" style="8" bestFit="1" customWidth="1"/>
    <col min="17" max="17" width="11.109375" bestFit="1" customWidth="1"/>
    <col min="18" max="18" width="10.5546875" style="8" bestFit="1" customWidth="1"/>
    <col min="19" max="19" width="11.88671875" style="8" bestFit="1" customWidth="1"/>
    <col min="20" max="20" width="10.6640625" style="8" customWidth="1"/>
  </cols>
  <sheetData>
    <row r="1" spans="1:20" x14ac:dyDescent="0.3">
      <c r="A1" t="s">
        <v>0</v>
      </c>
      <c r="B1" s="2" t="s">
        <v>1</v>
      </c>
      <c r="C1" s="7" t="s">
        <v>2</v>
      </c>
      <c r="D1" s="6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8" t="s">
        <v>16</v>
      </c>
      <c r="R1" t="s">
        <v>17</v>
      </c>
      <c r="S1" s="8" t="s">
        <v>18</v>
      </c>
      <c r="T1" s="8" t="s">
        <v>19</v>
      </c>
    </row>
    <row r="2" spans="1:20" x14ac:dyDescent="0.3">
      <c r="A2" s="4" t="s">
        <v>20</v>
      </c>
      <c r="B2" s="5">
        <v>42682</v>
      </c>
      <c r="C2" s="5">
        <v>42685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3">
        <v>42420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9">
        <v>261.95999999999998</v>
      </c>
      <c r="R2" s="3">
        <v>2</v>
      </c>
      <c r="S2" s="9">
        <v>0</v>
      </c>
      <c r="T2" s="9">
        <v>41.913600000000002</v>
      </c>
    </row>
    <row r="3" spans="1:20" x14ac:dyDescent="0.3">
      <c r="A3" s="4" t="s">
        <v>33</v>
      </c>
      <c r="B3" s="5">
        <v>42533</v>
      </c>
      <c r="C3" s="5">
        <v>42537</v>
      </c>
      <c r="D3" s="4" t="s">
        <v>21</v>
      </c>
      <c r="E3" s="4" t="s">
        <v>34</v>
      </c>
      <c r="F3" s="4" t="s">
        <v>35</v>
      </c>
      <c r="G3" s="4" t="s">
        <v>36</v>
      </c>
      <c r="H3" s="4" t="s">
        <v>25</v>
      </c>
      <c r="I3" s="4" t="s">
        <v>37</v>
      </c>
      <c r="J3" s="4" t="s">
        <v>38</v>
      </c>
      <c r="K3" s="3">
        <v>90036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9">
        <v>14.62</v>
      </c>
      <c r="R3" s="3">
        <v>2</v>
      </c>
      <c r="S3" s="9">
        <v>0</v>
      </c>
      <c r="T3" s="9">
        <v>6.8714000000000004</v>
      </c>
    </row>
    <row r="4" spans="1:20" x14ac:dyDescent="0.3">
      <c r="A4" s="4" t="s">
        <v>44</v>
      </c>
      <c r="B4" s="5">
        <v>42288</v>
      </c>
      <c r="C4" s="5">
        <v>42295</v>
      </c>
      <c r="D4" s="4" t="s">
        <v>45</v>
      </c>
      <c r="E4" s="4" t="s">
        <v>46</v>
      </c>
      <c r="F4" s="4" t="s">
        <v>47</v>
      </c>
      <c r="G4" s="4" t="s">
        <v>24</v>
      </c>
      <c r="H4" s="4" t="s">
        <v>25</v>
      </c>
      <c r="I4" s="4" t="s">
        <v>48</v>
      </c>
      <c r="J4" s="4" t="s">
        <v>49</v>
      </c>
      <c r="K4" s="3">
        <v>33311</v>
      </c>
      <c r="L4" s="4" t="s">
        <v>28</v>
      </c>
      <c r="M4" s="4" t="s">
        <v>50</v>
      </c>
      <c r="N4" s="4" t="s">
        <v>30</v>
      </c>
      <c r="O4" s="4" t="s">
        <v>51</v>
      </c>
      <c r="P4" s="4" t="s">
        <v>52</v>
      </c>
      <c r="Q4" s="9">
        <v>957.57749999999999</v>
      </c>
      <c r="R4" s="3">
        <v>5</v>
      </c>
      <c r="S4" s="9">
        <v>0.45</v>
      </c>
      <c r="T4" s="9">
        <v>-383.03100000000001</v>
      </c>
    </row>
    <row r="5" spans="1:20" x14ac:dyDescent="0.3">
      <c r="A5" s="4" t="s">
        <v>53</v>
      </c>
      <c r="B5" s="5">
        <v>41799</v>
      </c>
      <c r="C5" s="5">
        <v>41804</v>
      </c>
      <c r="D5" s="4" t="s">
        <v>45</v>
      </c>
      <c r="E5" s="4" t="s">
        <v>54</v>
      </c>
      <c r="F5" s="4" t="s">
        <v>55</v>
      </c>
      <c r="G5" s="4" t="s">
        <v>24</v>
      </c>
      <c r="H5" s="4" t="s">
        <v>25</v>
      </c>
      <c r="I5" s="4" t="s">
        <v>37</v>
      </c>
      <c r="J5" s="4" t="s">
        <v>38</v>
      </c>
      <c r="K5" s="3">
        <v>90032</v>
      </c>
      <c r="L5" s="4" t="s">
        <v>39</v>
      </c>
      <c r="M5" s="4" t="s">
        <v>56</v>
      </c>
      <c r="N5" s="4" t="s">
        <v>30</v>
      </c>
      <c r="O5" s="4" t="s">
        <v>57</v>
      </c>
      <c r="P5" s="4" t="s">
        <v>58</v>
      </c>
      <c r="Q5" s="9">
        <v>48.86</v>
      </c>
      <c r="R5" s="3">
        <v>7</v>
      </c>
      <c r="S5" s="9">
        <v>0</v>
      </c>
      <c r="T5" s="9">
        <v>14.1694</v>
      </c>
    </row>
    <row r="6" spans="1:20" x14ac:dyDescent="0.3">
      <c r="A6" s="4" t="s">
        <v>59</v>
      </c>
      <c r="B6" s="5">
        <v>42840</v>
      </c>
      <c r="C6" s="5">
        <v>42845</v>
      </c>
      <c r="D6" s="4" t="s">
        <v>45</v>
      </c>
      <c r="E6" s="4" t="s">
        <v>60</v>
      </c>
      <c r="F6" s="4" t="s">
        <v>61</v>
      </c>
      <c r="G6" s="4" t="s">
        <v>24</v>
      </c>
      <c r="H6" s="4" t="s">
        <v>25</v>
      </c>
      <c r="I6" s="4" t="s">
        <v>62</v>
      </c>
      <c r="J6" s="4" t="s">
        <v>63</v>
      </c>
      <c r="K6" s="3">
        <v>28027</v>
      </c>
      <c r="L6" s="4" t="s">
        <v>28</v>
      </c>
      <c r="M6" s="4" t="s">
        <v>64</v>
      </c>
      <c r="N6" s="4" t="s">
        <v>41</v>
      </c>
      <c r="O6" s="4" t="s">
        <v>65</v>
      </c>
      <c r="P6" s="4" t="s">
        <v>66</v>
      </c>
      <c r="Q6" s="9">
        <v>15.552</v>
      </c>
      <c r="R6" s="3">
        <v>3</v>
      </c>
      <c r="S6" s="9">
        <v>0.2</v>
      </c>
      <c r="T6" s="9">
        <v>5.4432</v>
      </c>
    </row>
    <row r="7" spans="1:20" x14ac:dyDescent="0.3">
      <c r="A7" s="4" t="s">
        <v>67</v>
      </c>
      <c r="B7" s="5">
        <v>42709</v>
      </c>
      <c r="C7" s="5">
        <v>42714</v>
      </c>
      <c r="D7" s="4" t="s">
        <v>45</v>
      </c>
      <c r="E7" s="4" t="s">
        <v>68</v>
      </c>
      <c r="F7" s="4" t="s">
        <v>69</v>
      </c>
      <c r="G7" s="4" t="s">
        <v>24</v>
      </c>
      <c r="H7" s="4" t="s">
        <v>25</v>
      </c>
      <c r="I7" s="4" t="s">
        <v>70</v>
      </c>
      <c r="J7" s="4" t="s">
        <v>71</v>
      </c>
      <c r="K7" s="3">
        <v>98103</v>
      </c>
      <c r="L7" s="4" t="s">
        <v>39</v>
      </c>
      <c r="M7" s="4" t="s">
        <v>72</v>
      </c>
      <c r="N7" s="4" t="s">
        <v>41</v>
      </c>
      <c r="O7" s="4" t="s">
        <v>73</v>
      </c>
      <c r="P7" s="4" t="s">
        <v>74</v>
      </c>
      <c r="Q7" s="9">
        <v>407.976</v>
      </c>
      <c r="R7" s="3">
        <v>3</v>
      </c>
      <c r="S7" s="9">
        <v>0.2</v>
      </c>
      <c r="T7" s="9">
        <v>132.59219999999999</v>
      </c>
    </row>
    <row r="8" spans="1:20" x14ac:dyDescent="0.3">
      <c r="A8" s="4" t="s">
        <v>75</v>
      </c>
      <c r="B8" s="5">
        <v>42330</v>
      </c>
      <c r="C8" s="5">
        <v>42334</v>
      </c>
      <c r="D8" s="4" t="s">
        <v>45</v>
      </c>
      <c r="E8" s="4" t="s">
        <v>76</v>
      </c>
      <c r="F8" s="4" t="s">
        <v>77</v>
      </c>
      <c r="G8" s="4" t="s">
        <v>78</v>
      </c>
      <c r="H8" s="4" t="s">
        <v>25</v>
      </c>
      <c r="I8" s="4" t="s">
        <v>79</v>
      </c>
      <c r="J8" s="4" t="s">
        <v>80</v>
      </c>
      <c r="K8" s="3">
        <v>76106</v>
      </c>
      <c r="L8" s="4" t="s">
        <v>81</v>
      </c>
      <c r="M8" s="4" t="s">
        <v>82</v>
      </c>
      <c r="N8" s="4" t="s">
        <v>41</v>
      </c>
      <c r="O8" s="4" t="s">
        <v>83</v>
      </c>
      <c r="P8" s="4" t="s">
        <v>84</v>
      </c>
      <c r="Q8" s="9">
        <v>68.81</v>
      </c>
      <c r="R8" s="3">
        <v>5</v>
      </c>
      <c r="S8" s="9">
        <v>0.8</v>
      </c>
      <c r="T8" s="9">
        <v>-123.858</v>
      </c>
    </row>
    <row r="9" spans="1:20" x14ac:dyDescent="0.3">
      <c r="A9" s="4" t="s">
        <v>85</v>
      </c>
      <c r="B9" s="5">
        <v>41954</v>
      </c>
      <c r="C9" s="5">
        <v>41961</v>
      </c>
      <c r="D9" s="4" t="s">
        <v>45</v>
      </c>
      <c r="E9" s="4" t="s">
        <v>86</v>
      </c>
      <c r="F9" s="4" t="s">
        <v>87</v>
      </c>
      <c r="G9" s="4" t="s">
        <v>24</v>
      </c>
      <c r="H9" s="4" t="s">
        <v>25</v>
      </c>
      <c r="I9" s="4" t="s">
        <v>88</v>
      </c>
      <c r="J9" s="4" t="s">
        <v>89</v>
      </c>
      <c r="K9" s="3">
        <v>53711</v>
      </c>
      <c r="L9" s="4" t="s">
        <v>81</v>
      </c>
      <c r="M9" s="4" t="s">
        <v>90</v>
      </c>
      <c r="N9" s="4" t="s">
        <v>41</v>
      </c>
      <c r="O9" s="4" t="s">
        <v>91</v>
      </c>
      <c r="P9" s="4" t="s">
        <v>92</v>
      </c>
      <c r="Q9" s="9">
        <v>665.88</v>
      </c>
      <c r="R9" s="3">
        <v>6</v>
      </c>
      <c r="S9" s="9">
        <v>0</v>
      </c>
      <c r="T9" s="9">
        <v>13.317600000000001</v>
      </c>
    </row>
    <row r="10" spans="1:20" x14ac:dyDescent="0.3">
      <c r="A10" s="4" t="s">
        <v>93</v>
      </c>
      <c r="B10" s="5">
        <v>41772</v>
      </c>
      <c r="C10" s="5">
        <v>41774</v>
      </c>
      <c r="D10" s="4" t="s">
        <v>21</v>
      </c>
      <c r="E10" s="4" t="s">
        <v>94</v>
      </c>
      <c r="F10" s="4" t="s">
        <v>95</v>
      </c>
      <c r="G10" s="4" t="s">
        <v>24</v>
      </c>
      <c r="H10" s="4" t="s">
        <v>25</v>
      </c>
      <c r="I10" s="4" t="s">
        <v>96</v>
      </c>
      <c r="J10" s="4" t="s">
        <v>97</v>
      </c>
      <c r="K10" s="3">
        <v>84084</v>
      </c>
      <c r="L10" s="4" t="s">
        <v>39</v>
      </c>
      <c r="M10" s="4" t="s">
        <v>98</v>
      </c>
      <c r="N10" s="4" t="s">
        <v>41</v>
      </c>
      <c r="O10" s="4" t="s">
        <v>91</v>
      </c>
      <c r="P10" s="4" t="s">
        <v>99</v>
      </c>
      <c r="Q10" s="9">
        <v>55.5</v>
      </c>
      <c r="R10" s="3">
        <v>2</v>
      </c>
      <c r="S10" s="9">
        <v>0</v>
      </c>
      <c r="T10" s="9">
        <v>9.99</v>
      </c>
    </row>
    <row r="11" spans="1:20" x14ac:dyDescent="0.3">
      <c r="A11" s="4" t="s">
        <v>100</v>
      </c>
      <c r="B11" s="5">
        <v>41878</v>
      </c>
      <c r="C11" s="5">
        <v>41883</v>
      </c>
      <c r="D11" s="4" t="s">
        <v>21</v>
      </c>
      <c r="E11" s="4" t="s">
        <v>101</v>
      </c>
      <c r="F11" s="4" t="s">
        <v>102</v>
      </c>
      <c r="G11" s="4" t="s">
        <v>24</v>
      </c>
      <c r="H11" s="4" t="s">
        <v>25</v>
      </c>
      <c r="I11" s="4" t="s">
        <v>103</v>
      </c>
      <c r="J11" s="4" t="s">
        <v>38</v>
      </c>
      <c r="K11" s="3">
        <v>94109</v>
      </c>
      <c r="L11" s="4" t="s">
        <v>39</v>
      </c>
      <c r="M11" s="4" t="s">
        <v>104</v>
      </c>
      <c r="N11" s="4" t="s">
        <v>41</v>
      </c>
      <c r="O11" s="4" t="s">
        <v>105</v>
      </c>
      <c r="P11" s="4" t="s">
        <v>106</v>
      </c>
      <c r="Q11" s="9">
        <v>8.56</v>
      </c>
      <c r="R11" s="3">
        <v>2</v>
      </c>
      <c r="S11" s="9">
        <v>0</v>
      </c>
      <c r="T11" s="9">
        <v>2.4824000000000002</v>
      </c>
    </row>
    <row r="12" spans="1:20" x14ac:dyDescent="0.3">
      <c r="A12" s="4" t="s">
        <v>107</v>
      </c>
      <c r="B12" s="5">
        <v>42713</v>
      </c>
      <c r="C12" s="5">
        <v>42717</v>
      </c>
      <c r="D12" s="4" t="s">
        <v>45</v>
      </c>
      <c r="E12" s="4" t="s">
        <v>108</v>
      </c>
      <c r="F12" s="4" t="s">
        <v>109</v>
      </c>
      <c r="G12" s="4" t="s">
        <v>36</v>
      </c>
      <c r="H12" s="4" t="s">
        <v>25</v>
      </c>
      <c r="I12" s="4" t="s">
        <v>110</v>
      </c>
      <c r="J12" s="4" t="s">
        <v>111</v>
      </c>
      <c r="K12" s="3">
        <v>68025</v>
      </c>
      <c r="L12" s="4" t="s">
        <v>81</v>
      </c>
      <c r="M12" s="4" t="s">
        <v>112</v>
      </c>
      <c r="N12" s="4" t="s">
        <v>41</v>
      </c>
      <c r="O12" s="4" t="s">
        <v>105</v>
      </c>
      <c r="P12" s="4" t="s">
        <v>113</v>
      </c>
      <c r="Q12" s="9">
        <v>19.46</v>
      </c>
      <c r="R12" s="3">
        <v>7</v>
      </c>
      <c r="S12" s="9">
        <v>0</v>
      </c>
      <c r="T12" s="9">
        <v>5.0595999999999997</v>
      </c>
    </row>
    <row r="13" spans="1:20" x14ac:dyDescent="0.3">
      <c r="A13" s="4" t="s">
        <v>114</v>
      </c>
      <c r="B13" s="5">
        <v>42932</v>
      </c>
      <c r="C13" s="5">
        <v>42934</v>
      </c>
      <c r="D13" s="4" t="s">
        <v>21</v>
      </c>
      <c r="E13" s="4" t="s">
        <v>115</v>
      </c>
      <c r="F13" s="4" t="s">
        <v>116</v>
      </c>
      <c r="G13" s="4" t="s">
        <v>24</v>
      </c>
      <c r="H13" s="4" t="s">
        <v>25</v>
      </c>
      <c r="I13" s="4" t="s">
        <v>117</v>
      </c>
      <c r="J13" s="4" t="s">
        <v>118</v>
      </c>
      <c r="K13" s="3">
        <v>19140</v>
      </c>
      <c r="L13" s="4" t="s">
        <v>119</v>
      </c>
      <c r="M13" s="4" t="s">
        <v>120</v>
      </c>
      <c r="N13" s="4" t="s">
        <v>30</v>
      </c>
      <c r="O13" s="4" t="s">
        <v>121</v>
      </c>
      <c r="P13" s="4" t="s">
        <v>122</v>
      </c>
      <c r="Q13" s="9">
        <v>71.372</v>
      </c>
      <c r="R13" s="3">
        <v>2</v>
      </c>
      <c r="S13" s="9">
        <v>0.3</v>
      </c>
      <c r="T13" s="9">
        <v>-1.0196000000000001</v>
      </c>
    </row>
    <row r="14" spans="1:20" x14ac:dyDescent="0.3">
      <c r="A14" s="4" t="s">
        <v>123</v>
      </c>
      <c r="B14" s="5">
        <v>42272</v>
      </c>
      <c r="C14" s="5">
        <v>42277</v>
      </c>
      <c r="D14" s="4" t="s">
        <v>45</v>
      </c>
      <c r="E14" s="4" t="s">
        <v>124</v>
      </c>
      <c r="F14" s="4" t="s">
        <v>125</v>
      </c>
      <c r="G14" s="4" t="s">
        <v>24</v>
      </c>
      <c r="H14" s="4" t="s">
        <v>25</v>
      </c>
      <c r="I14" s="4" t="s">
        <v>126</v>
      </c>
      <c r="J14" s="4" t="s">
        <v>97</v>
      </c>
      <c r="K14" s="3">
        <v>84057</v>
      </c>
      <c r="L14" s="4" t="s">
        <v>39</v>
      </c>
      <c r="M14" s="4" t="s">
        <v>50</v>
      </c>
      <c r="N14" s="4" t="s">
        <v>30</v>
      </c>
      <c r="O14" s="4" t="s">
        <v>51</v>
      </c>
      <c r="P14" s="4" t="s">
        <v>52</v>
      </c>
      <c r="Q14" s="9">
        <v>1044.6300000000001</v>
      </c>
      <c r="R14" s="3">
        <v>3</v>
      </c>
      <c r="S14" s="9">
        <v>0</v>
      </c>
      <c r="T14" s="9">
        <v>240.26490000000001</v>
      </c>
    </row>
    <row r="15" spans="1:20" x14ac:dyDescent="0.3">
      <c r="A15" s="4" t="s">
        <v>127</v>
      </c>
      <c r="B15" s="5">
        <v>42385</v>
      </c>
      <c r="C15" s="5">
        <v>42389</v>
      </c>
      <c r="D15" s="4" t="s">
        <v>21</v>
      </c>
      <c r="E15" s="4" t="s">
        <v>128</v>
      </c>
      <c r="F15" s="4" t="s">
        <v>129</v>
      </c>
      <c r="G15" s="4" t="s">
        <v>24</v>
      </c>
      <c r="H15" s="4" t="s">
        <v>25</v>
      </c>
      <c r="I15" s="4" t="s">
        <v>37</v>
      </c>
      <c r="J15" s="4" t="s">
        <v>38</v>
      </c>
      <c r="K15" s="3">
        <v>90049</v>
      </c>
      <c r="L15" s="4" t="s">
        <v>39</v>
      </c>
      <c r="M15" s="4" t="s">
        <v>130</v>
      </c>
      <c r="N15" s="4" t="s">
        <v>41</v>
      </c>
      <c r="O15" s="4" t="s">
        <v>73</v>
      </c>
      <c r="P15" s="4" t="s">
        <v>131</v>
      </c>
      <c r="Q15" s="9">
        <v>11.648</v>
      </c>
      <c r="R15" s="3">
        <v>2</v>
      </c>
      <c r="S15" s="9">
        <v>0.2</v>
      </c>
      <c r="T15" s="9">
        <v>4.2224000000000004</v>
      </c>
    </row>
    <row r="16" spans="1:20" x14ac:dyDescent="0.3">
      <c r="A16" s="4" t="s">
        <v>132</v>
      </c>
      <c r="B16" s="5">
        <v>42264</v>
      </c>
      <c r="C16" s="5">
        <v>42268</v>
      </c>
      <c r="D16" s="4" t="s">
        <v>45</v>
      </c>
      <c r="E16" s="4" t="s">
        <v>133</v>
      </c>
      <c r="F16" s="4" t="s">
        <v>134</v>
      </c>
      <c r="G16" s="4" t="s">
        <v>24</v>
      </c>
      <c r="H16" s="4" t="s">
        <v>25</v>
      </c>
      <c r="I16" s="4" t="s">
        <v>117</v>
      </c>
      <c r="J16" s="4" t="s">
        <v>118</v>
      </c>
      <c r="K16" s="3">
        <v>19140</v>
      </c>
      <c r="L16" s="4" t="s">
        <v>119</v>
      </c>
      <c r="M16" s="4" t="s">
        <v>135</v>
      </c>
      <c r="N16" s="4" t="s">
        <v>30</v>
      </c>
      <c r="O16" s="4" t="s">
        <v>31</v>
      </c>
      <c r="P16" s="4" t="s">
        <v>136</v>
      </c>
      <c r="Q16" s="9">
        <v>3083.43</v>
      </c>
      <c r="R16" s="3">
        <v>7</v>
      </c>
      <c r="S16" s="9">
        <v>0.5</v>
      </c>
      <c r="T16" s="9">
        <v>-1665.0522000000001</v>
      </c>
    </row>
    <row r="17" spans="1:20" x14ac:dyDescent="0.3">
      <c r="A17" s="4" t="s">
        <v>137</v>
      </c>
      <c r="B17" s="5">
        <v>43027</v>
      </c>
      <c r="C17" s="5">
        <v>43031</v>
      </c>
      <c r="D17" s="4" t="s">
        <v>21</v>
      </c>
      <c r="E17" s="4" t="s">
        <v>138</v>
      </c>
      <c r="F17" s="4" t="s">
        <v>139</v>
      </c>
      <c r="G17" s="4" t="s">
        <v>78</v>
      </c>
      <c r="H17" s="4" t="s">
        <v>25</v>
      </c>
      <c r="I17" s="4" t="s">
        <v>140</v>
      </c>
      <c r="J17" s="4" t="s">
        <v>80</v>
      </c>
      <c r="K17" s="3">
        <v>77095</v>
      </c>
      <c r="L17" s="4" t="s">
        <v>81</v>
      </c>
      <c r="M17" s="4" t="s">
        <v>141</v>
      </c>
      <c r="N17" s="4" t="s">
        <v>41</v>
      </c>
      <c r="O17" s="4" t="s">
        <v>65</v>
      </c>
      <c r="P17" s="4" t="s">
        <v>142</v>
      </c>
      <c r="Q17" s="9">
        <v>29.472000000000001</v>
      </c>
      <c r="R17" s="3">
        <v>3</v>
      </c>
      <c r="S17" s="9">
        <v>0.2</v>
      </c>
      <c r="T17" s="9">
        <v>9.9467999999999996</v>
      </c>
    </row>
    <row r="18" spans="1:20" x14ac:dyDescent="0.3">
      <c r="A18" s="4" t="s">
        <v>143</v>
      </c>
      <c r="B18" s="5">
        <v>42712</v>
      </c>
      <c r="C18" s="5">
        <v>42714</v>
      </c>
      <c r="D18" s="4" t="s">
        <v>144</v>
      </c>
      <c r="E18" s="4" t="s">
        <v>145</v>
      </c>
      <c r="F18" s="4" t="s">
        <v>146</v>
      </c>
      <c r="G18" s="4" t="s">
        <v>36</v>
      </c>
      <c r="H18" s="4" t="s">
        <v>25</v>
      </c>
      <c r="I18" s="4" t="s">
        <v>147</v>
      </c>
      <c r="J18" s="4" t="s">
        <v>80</v>
      </c>
      <c r="K18" s="3">
        <v>75080</v>
      </c>
      <c r="L18" s="4" t="s">
        <v>81</v>
      </c>
      <c r="M18" s="4" t="s">
        <v>148</v>
      </c>
      <c r="N18" s="4" t="s">
        <v>149</v>
      </c>
      <c r="O18" s="4" t="s">
        <v>150</v>
      </c>
      <c r="P18" s="4" t="s">
        <v>151</v>
      </c>
      <c r="Q18" s="9">
        <v>1097.5440000000001</v>
      </c>
      <c r="R18" s="3">
        <v>7</v>
      </c>
      <c r="S18" s="9">
        <v>0.2</v>
      </c>
      <c r="T18" s="9">
        <v>123.47369999999999</v>
      </c>
    </row>
    <row r="19" spans="1:20" x14ac:dyDescent="0.3">
      <c r="A19" s="4" t="s">
        <v>152</v>
      </c>
      <c r="B19" s="5">
        <v>42365</v>
      </c>
      <c r="C19" s="5">
        <v>42369</v>
      </c>
      <c r="D19" s="4" t="s">
        <v>45</v>
      </c>
      <c r="E19" s="4" t="s">
        <v>153</v>
      </c>
      <c r="F19" s="4" t="s">
        <v>154</v>
      </c>
      <c r="G19" s="4" t="s">
        <v>78</v>
      </c>
      <c r="H19" s="4" t="s">
        <v>25</v>
      </c>
      <c r="I19" s="4" t="s">
        <v>140</v>
      </c>
      <c r="J19" s="4" t="s">
        <v>80</v>
      </c>
      <c r="K19" s="3">
        <v>77041</v>
      </c>
      <c r="L19" s="4" t="s">
        <v>81</v>
      </c>
      <c r="M19" s="4" t="s">
        <v>155</v>
      </c>
      <c r="N19" s="4" t="s">
        <v>41</v>
      </c>
      <c r="O19" s="4" t="s">
        <v>156</v>
      </c>
      <c r="P19" s="4" t="s">
        <v>157</v>
      </c>
      <c r="Q19" s="9">
        <v>113.328</v>
      </c>
      <c r="R19" s="3">
        <v>9</v>
      </c>
      <c r="S19" s="9">
        <v>0.2</v>
      </c>
      <c r="T19" s="9">
        <v>35.414999999999999</v>
      </c>
    </row>
    <row r="20" spans="1:20" x14ac:dyDescent="0.3">
      <c r="A20" s="4" t="s">
        <v>158</v>
      </c>
      <c r="B20" s="5">
        <v>42988</v>
      </c>
      <c r="C20" s="5">
        <v>42993</v>
      </c>
      <c r="D20" s="4" t="s">
        <v>45</v>
      </c>
      <c r="E20" s="4" t="s">
        <v>159</v>
      </c>
      <c r="F20" s="4" t="s">
        <v>160</v>
      </c>
      <c r="G20" s="4" t="s">
        <v>36</v>
      </c>
      <c r="H20" s="4" t="s">
        <v>25</v>
      </c>
      <c r="I20" s="4" t="s">
        <v>161</v>
      </c>
      <c r="J20" s="4" t="s">
        <v>162</v>
      </c>
      <c r="K20" s="3">
        <v>60540</v>
      </c>
      <c r="L20" s="4" t="s">
        <v>81</v>
      </c>
      <c r="M20" s="4" t="s">
        <v>163</v>
      </c>
      <c r="N20" s="4" t="s">
        <v>149</v>
      </c>
      <c r="O20" s="4" t="s">
        <v>150</v>
      </c>
      <c r="P20" s="4" t="s">
        <v>164</v>
      </c>
      <c r="Q20" s="9">
        <v>147.16800000000001</v>
      </c>
      <c r="R20" s="3">
        <v>4</v>
      </c>
      <c r="S20" s="9">
        <v>0.2</v>
      </c>
      <c r="T20" s="9">
        <v>16.5564</v>
      </c>
    </row>
    <row r="21" spans="1:20" x14ac:dyDescent="0.3">
      <c r="A21" s="4" t="s">
        <v>165</v>
      </c>
      <c r="B21" s="5">
        <v>42568</v>
      </c>
      <c r="C21" s="5">
        <v>42573</v>
      </c>
      <c r="D21" s="4" t="s">
        <v>45</v>
      </c>
      <c r="E21" s="4" t="s">
        <v>166</v>
      </c>
      <c r="F21" s="4" t="s">
        <v>167</v>
      </c>
      <c r="G21" s="4" t="s">
        <v>36</v>
      </c>
      <c r="H21" s="4" t="s">
        <v>25</v>
      </c>
      <c r="I21" s="4" t="s">
        <v>37</v>
      </c>
      <c r="J21" s="4" t="s">
        <v>38</v>
      </c>
      <c r="K21" s="3">
        <v>90049</v>
      </c>
      <c r="L21" s="4" t="s">
        <v>39</v>
      </c>
      <c r="M21" s="4" t="s">
        <v>168</v>
      </c>
      <c r="N21" s="4" t="s">
        <v>41</v>
      </c>
      <c r="O21" s="4" t="s">
        <v>91</v>
      </c>
      <c r="P21" s="4" t="s">
        <v>169</v>
      </c>
      <c r="Q21" s="9">
        <v>77.88</v>
      </c>
      <c r="R21" s="3">
        <v>2</v>
      </c>
      <c r="S21" s="9">
        <v>0</v>
      </c>
      <c r="T21" s="9">
        <v>3.8940000000000001</v>
      </c>
    </row>
    <row r="22" spans="1:20" x14ac:dyDescent="0.3">
      <c r="A22" s="4" t="s">
        <v>170</v>
      </c>
      <c r="B22" s="5">
        <v>42997</v>
      </c>
      <c r="C22" s="5">
        <v>43001</v>
      </c>
      <c r="D22" s="4" t="s">
        <v>45</v>
      </c>
      <c r="E22" s="4" t="s">
        <v>171</v>
      </c>
      <c r="F22" s="4" t="s">
        <v>172</v>
      </c>
      <c r="G22" s="4" t="s">
        <v>36</v>
      </c>
      <c r="H22" s="4" t="s">
        <v>25</v>
      </c>
      <c r="I22" s="4" t="s">
        <v>173</v>
      </c>
      <c r="J22" s="4" t="s">
        <v>49</v>
      </c>
      <c r="K22" s="3">
        <v>32935</v>
      </c>
      <c r="L22" s="4" t="s">
        <v>28</v>
      </c>
      <c r="M22" s="4" t="s">
        <v>174</v>
      </c>
      <c r="N22" s="4" t="s">
        <v>41</v>
      </c>
      <c r="O22" s="4" t="s">
        <v>91</v>
      </c>
      <c r="P22" s="4" t="s">
        <v>175</v>
      </c>
      <c r="Q22" s="9">
        <v>95.616</v>
      </c>
      <c r="R22" s="3">
        <v>2</v>
      </c>
      <c r="S22" s="9">
        <v>0.2</v>
      </c>
      <c r="T22" s="9">
        <v>9.5616000000000003</v>
      </c>
    </row>
    <row r="23" spans="1:20" x14ac:dyDescent="0.3">
      <c r="A23" s="4" t="s">
        <v>176</v>
      </c>
      <c r="B23" s="5">
        <v>42440</v>
      </c>
      <c r="C23" s="5">
        <v>42442</v>
      </c>
      <c r="D23" s="4" t="s">
        <v>144</v>
      </c>
      <c r="E23" s="4" t="s">
        <v>177</v>
      </c>
      <c r="F23" s="4" t="s">
        <v>178</v>
      </c>
      <c r="G23" s="4" t="s">
        <v>36</v>
      </c>
      <c r="H23" s="4" t="s">
        <v>25</v>
      </c>
      <c r="I23" s="4" t="s">
        <v>179</v>
      </c>
      <c r="J23" s="4" t="s">
        <v>180</v>
      </c>
      <c r="K23" s="3">
        <v>55122</v>
      </c>
      <c r="L23" s="4" t="s">
        <v>81</v>
      </c>
      <c r="M23" s="4" t="s">
        <v>181</v>
      </c>
      <c r="N23" s="4" t="s">
        <v>149</v>
      </c>
      <c r="O23" s="4" t="s">
        <v>182</v>
      </c>
      <c r="P23" s="4" t="s">
        <v>183</v>
      </c>
      <c r="Q23" s="9">
        <v>45.98</v>
      </c>
      <c r="R23" s="3">
        <v>2</v>
      </c>
      <c r="S23" s="9">
        <v>0</v>
      </c>
      <c r="T23" s="9">
        <v>19.7714</v>
      </c>
    </row>
    <row r="24" spans="1:20" x14ac:dyDescent="0.3">
      <c r="A24" s="4" t="s">
        <v>184</v>
      </c>
      <c r="B24" s="5">
        <v>41932</v>
      </c>
      <c r="C24" s="5">
        <v>41937</v>
      </c>
      <c r="D24" s="4" t="s">
        <v>21</v>
      </c>
      <c r="E24" s="4" t="s">
        <v>185</v>
      </c>
      <c r="F24" s="4" t="s">
        <v>186</v>
      </c>
      <c r="G24" s="4" t="s">
        <v>24</v>
      </c>
      <c r="H24" s="4" t="s">
        <v>25</v>
      </c>
      <c r="I24" s="4" t="s">
        <v>187</v>
      </c>
      <c r="J24" s="4" t="s">
        <v>188</v>
      </c>
      <c r="K24" s="3">
        <v>48185</v>
      </c>
      <c r="L24" s="4" t="s">
        <v>81</v>
      </c>
      <c r="M24" s="4" t="s">
        <v>189</v>
      </c>
      <c r="N24" s="4" t="s">
        <v>41</v>
      </c>
      <c r="O24" s="4" t="s">
        <v>91</v>
      </c>
      <c r="P24" s="4" t="s">
        <v>190</v>
      </c>
      <c r="Q24" s="9">
        <v>211.96</v>
      </c>
      <c r="R24" s="3">
        <v>4</v>
      </c>
      <c r="S24" s="9">
        <v>0</v>
      </c>
      <c r="T24" s="9">
        <v>8.4784000000000006</v>
      </c>
    </row>
    <row r="25" spans="1:20" x14ac:dyDescent="0.3">
      <c r="A25" s="4" t="s">
        <v>191</v>
      </c>
      <c r="B25" s="5">
        <v>42541</v>
      </c>
      <c r="C25" s="5">
        <v>42546</v>
      </c>
      <c r="D25" s="4" t="s">
        <v>45</v>
      </c>
      <c r="E25" s="4" t="s">
        <v>192</v>
      </c>
      <c r="F25" s="4" t="s">
        <v>193</v>
      </c>
      <c r="G25" s="4" t="s">
        <v>24</v>
      </c>
      <c r="H25" s="4" t="s">
        <v>25</v>
      </c>
      <c r="I25" s="4" t="s">
        <v>194</v>
      </c>
      <c r="J25" s="4" t="s">
        <v>195</v>
      </c>
      <c r="K25" s="3">
        <v>19901</v>
      </c>
      <c r="L25" s="4" t="s">
        <v>119</v>
      </c>
      <c r="M25" s="4" t="s">
        <v>196</v>
      </c>
      <c r="N25" s="4" t="s">
        <v>149</v>
      </c>
      <c r="O25" s="4" t="s">
        <v>182</v>
      </c>
      <c r="P25" s="4" t="s">
        <v>197</v>
      </c>
      <c r="Q25" s="9">
        <v>45</v>
      </c>
      <c r="R25" s="3">
        <v>3</v>
      </c>
      <c r="S25" s="9">
        <v>0</v>
      </c>
      <c r="T25" s="9">
        <v>4.95</v>
      </c>
    </row>
    <row r="26" spans="1:20" x14ac:dyDescent="0.3">
      <c r="A26" s="4" t="s">
        <v>198</v>
      </c>
      <c r="B26" s="5">
        <v>42112</v>
      </c>
      <c r="C26" s="5">
        <v>42116</v>
      </c>
      <c r="D26" s="4" t="s">
        <v>45</v>
      </c>
      <c r="E26" s="4" t="s">
        <v>199</v>
      </c>
      <c r="F26" s="4" t="s">
        <v>200</v>
      </c>
      <c r="G26" s="4" t="s">
        <v>24</v>
      </c>
      <c r="H26" s="4" t="s">
        <v>25</v>
      </c>
      <c r="I26" s="4" t="s">
        <v>201</v>
      </c>
      <c r="J26" s="4" t="s">
        <v>202</v>
      </c>
      <c r="K26" s="3">
        <v>47150</v>
      </c>
      <c r="L26" s="4" t="s">
        <v>81</v>
      </c>
      <c r="M26" s="4" t="s">
        <v>203</v>
      </c>
      <c r="N26" s="4" t="s">
        <v>41</v>
      </c>
      <c r="O26" s="4" t="s">
        <v>73</v>
      </c>
      <c r="P26" s="4" t="s">
        <v>204</v>
      </c>
      <c r="Q26" s="9">
        <v>38.22</v>
      </c>
      <c r="R26" s="3">
        <v>6</v>
      </c>
      <c r="S26" s="9">
        <v>0</v>
      </c>
      <c r="T26" s="9">
        <v>17.9634</v>
      </c>
    </row>
    <row r="27" spans="1:20" x14ac:dyDescent="0.3">
      <c r="A27" s="4" t="s">
        <v>205</v>
      </c>
      <c r="B27" s="5">
        <v>42715</v>
      </c>
      <c r="C27" s="5">
        <v>42721</v>
      </c>
      <c r="D27" s="4" t="s">
        <v>45</v>
      </c>
      <c r="E27" s="4" t="s">
        <v>206</v>
      </c>
      <c r="F27" s="4" t="s">
        <v>207</v>
      </c>
      <c r="G27" s="4" t="s">
        <v>36</v>
      </c>
      <c r="H27" s="4" t="s">
        <v>25</v>
      </c>
      <c r="I27" s="4" t="s">
        <v>208</v>
      </c>
      <c r="J27" s="4" t="s">
        <v>209</v>
      </c>
      <c r="K27" s="3">
        <v>10024</v>
      </c>
      <c r="L27" s="4" t="s">
        <v>119</v>
      </c>
      <c r="M27" s="4" t="s">
        <v>210</v>
      </c>
      <c r="N27" s="4" t="s">
        <v>41</v>
      </c>
      <c r="O27" s="4" t="s">
        <v>211</v>
      </c>
      <c r="P27" s="4" t="s">
        <v>212</v>
      </c>
      <c r="Q27" s="9">
        <v>15.26</v>
      </c>
      <c r="R27" s="3">
        <v>7</v>
      </c>
      <c r="S27" s="9">
        <v>0</v>
      </c>
      <c r="T27" s="9">
        <v>6.2565999999999997</v>
      </c>
    </row>
    <row r="28" spans="1:20" x14ac:dyDescent="0.3">
      <c r="A28" s="4" t="s">
        <v>213</v>
      </c>
      <c r="B28" s="5">
        <v>42538</v>
      </c>
      <c r="C28" s="5">
        <v>42539</v>
      </c>
      <c r="D28" s="4" t="s">
        <v>144</v>
      </c>
      <c r="E28" s="4" t="s">
        <v>214</v>
      </c>
      <c r="F28" s="4" t="s">
        <v>215</v>
      </c>
      <c r="G28" s="4" t="s">
        <v>24</v>
      </c>
      <c r="H28" s="4" t="s">
        <v>25</v>
      </c>
      <c r="I28" s="4" t="s">
        <v>216</v>
      </c>
      <c r="J28" s="4" t="s">
        <v>209</v>
      </c>
      <c r="K28" s="3">
        <v>12180</v>
      </c>
      <c r="L28" s="4" t="s">
        <v>119</v>
      </c>
      <c r="M28" s="4" t="s">
        <v>217</v>
      </c>
      <c r="N28" s="4" t="s">
        <v>41</v>
      </c>
      <c r="O28" s="4" t="s">
        <v>91</v>
      </c>
      <c r="P28" s="4" t="s">
        <v>218</v>
      </c>
      <c r="Q28" s="9">
        <v>208.56</v>
      </c>
      <c r="R28" s="3">
        <v>6</v>
      </c>
      <c r="S28" s="9">
        <v>0</v>
      </c>
      <c r="T28" s="9">
        <v>52.14</v>
      </c>
    </row>
    <row r="29" spans="1:20" x14ac:dyDescent="0.3">
      <c r="A29" s="4" t="s">
        <v>219</v>
      </c>
      <c r="B29" s="5">
        <v>42332</v>
      </c>
      <c r="C29" s="5">
        <v>42338</v>
      </c>
      <c r="D29" s="4" t="s">
        <v>45</v>
      </c>
      <c r="E29" s="4" t="s">
        <v>220</v>
      </c>
      <c r="F29" s="4" t="s">
        <v>221</v>
      </c>
      <c r="G29" s="4" t="s">
        <v>24</v>
      </c>
      <c r="H29" s="4" t="s">
        <v>25</v>
      </c>
      <c r="I29" s="4" t="s">
        <v>37</v>
      </c>
      <c r="J29" s="4" t="s">
        <v>38</v>
      </c>
      <c r="K29" s="3">
        <v>90004</v>
      </c>
      <c r="L29" s="4" t="s">
        <v>39</v>
      </c>
      <c r="M29" s="4" t="s">
        <v>222</v>
      </c>
      <c r="N29" s="4" t="s">
        <v>149</v>
      </c>
      <c r="O29" s="4" t="s">
        <v>182</v>
      </c>
      <c r="P29" s="4" t="s">
        <v>223</v>
      </c>
      <c r="Q29" s="9">
        <v>13.98</v>
      </c>
      <c r="R29" s="3">
        <v>2</v>
      </c>
      <c r="S29" s="9">
        <v>0</v>
      </c>
      <c r="T29" s="9">
        <v>6.1512000000000002</v>
      </c>
    </row>
    <row r="30" spans="1:20" x14ac:dyDescent="0.3">
      <c r="A30" s="4" t="s">
        <v>224</v>
      </c>
      <c r="B30" s="5">
        <v>42124</v>
      </c>
      <c r="C30" s="5">
        <v>42129</v>
      </c>
      <c r="D30" s="4" t="s">
        <v>45</v>
      </c>
      <c r="E30" s="4" t="s">
        <v>225</v>
      </c>
      <c r="F30" s="4" t="s">
        <v>226</v>
      </c>
      <c r="G30" s="4" t="s">
        <v>78</v>
      </c>
      <c r="H30" s="4" t="s">
        <v>25</v>
      </c>
      <c r="I30" s="4" t="s">
        <v>227</v>
      </c>
      <c r="J30" s="4" t="s">
        <v>162</v>
      </c>
      <c r="K30" s="3">
        <v>60610</v>
      </c>
      <c r="L30" s="4" t="s">
        <v>81</v>
      </c>
      <c r="M30" s="4" t="s">
        <v>228</v>
      </c>
      <c r="N30" s="4" t="s">
        <v>30</v>
      </c>
      <c r="O30" s="4" t="s">
        <v>121</v>
      </c>
      <c r="P30" s="4" t="s">
        <v>229</v>
      </c>
      <c r="Q30" s="9">
        <v>213.11500000000001</v>
      </c>
      <c r="R30" s="3">
        <v>5</v>
      </c>
      <c r="S30" s="9">
        <v>0.3</v>
      </c>
      <c r="T30" s="9">
        <v>-15.2225</v>
      </c>
    </row>
    <row r="31" spans="1:20" x14ac:dyDescent="0.3">
      <c r="A31" s="4" t="s">
        <v>230</v>
      </c>
      <c r="B31" s="5">
        <v>41978</v>
      </c>
      <c r="C31" s="5">
        <v>41983</v>
      </c>
      <c r="D31" s="4" t="s">
        <v>45</v>
      </c>
      <c r="E31" s="4" t="s">
        <v>231</v>
      </c>
      <c r="F31" s="4" t="s">
        <v>232</v>
      </c>
      <c r="G31" s="4" t="s">
        <v>36</v>
      </c>
      <c r="H31" s="4" t="s">
        <v>25</v>
      </c>
      <c r="I31" s="4" t="s">
        <v>233</v>
      </c>
      <c r="J31" s="4" t="s">
        <v>234</v>
      </c>
      <c r="K31" s="3">
        <v>85234</v>
      </c>
      <c r="L31" s="4" t="s">
        <v>39</v>
      </c>
      <c r="M31" s="4" t="s">
        <v>235</v>
      </c>
      <c r="N31" s="4" t="s">
        <v>41</v>
      </c>
      <c r="O31" s="4" t="s">
        <v>105</v>
      </c>
      <c r="P31" s="4" t="s">
        <v>236</v>
      </c>
      <c r="Q31" s="9">
        <v>1113.0239999999999</v>
      </c>
      <c r="R31" s="3">
        <v>8</v>
      </c>
      <c r="S31" s="9">
        <v>0.2</v>
      </c>
      <c r="T31" s="9">
        <v>111.30240000000001</v>
      </c>
    </row>
    <row r="32" spans="1:20" x14ac:dyDescent="0.3">
      <c r="A32" s="4" t="s">
        <v>237</v>
      </c>
      <c r="B32" s="5">
        <v>42525</v>
      </c>
      <c r="C32" s="5">
        <v>42527</v>
      </c>
      <c r="D32" s="4" t="s">
        <v>144</v>
      </c>
      <c r="E32" s="4" t="s">
        <v>238</v>
      </c>
      <c r="F32" s="4" t="s">
        <v>239</v>
      </c>
      <c r="G32" s="4" t="s">
        <v>24</v>
      </c>
      <c r="H32" s="4" t="s">
        <v>25</v>
      </c>
      <c r="I32" s="4" t="s">
        <v>240</v>
      </c>
      <c r="J32" s="4" t="s">
        <v>241</v>
      </c>
      <c r="K32" s="3">
        <v>22153</v>
      </c>
      <c r="L32" s="4" t="s">
        <v>28</v>
      </c>
      <c r="M32" s="4" t="s">
        <v>242</v>
      </c>
      <c r="N32" s="4" t="s">
        <v>41</v>
      </c>
      <c r="O32" s="4" t="s">
        <v>65</v>
      </c>
      <c r="P32" s="4" t="s">
        <v>243</v>
      </c>
      <c r="Q32" s="9">
        <v>75.88</v>
      </c>
      <c r="R32" s="3">
        <v>2</v>
      </c>
      <c r="S32" s="9">
        <v>0</v>
      </c>
      <c r="T32" s="9">
        <v>35.663600000000002</v>
      </c>
    </row>
    <row r="33" spans="1:20" x14ac:dyDescent="0.3">
      <c r="A33" s="4" t="s">
        <v>244</v>
      </c>
      <c r="B33" s="5">
        <v>42631</v>
      </c>
      <c r="C33" s="5">
        <v>42636</v>
      </c>
      <c r="D33" s="4" t="s">
        <v>45</v>
      </c>
      <c r="E33" s="4" t="s">
        <v>245</v>
      </c>
      <c r="F33" s="4" t="s">
        <v>246</v>
      </c>
      <c r="G33" s="4" t="s">
        <v>24</v>
      </c>
      <c r="H33" s="4" t="s">
        <v>25</v>
      </c>
      <c r="I33" s="4" t="s">
        <v>208</v>
      </c>
      <c r="J33" s="4" t="s">
        <v>209</v>
      </c>
      <c r="K33" s="3">
        <v>10009</v>
      </c>
      <c r="L33" s="4" t="s">
        <v>119</v>
      </c>
      <c r="M33" s="4" t="s">
        <v>247</v>
      </c>
      <c r="N33" s="4" t="s">
        <v>41</v>
      </c>
      <c r="O33" s="4" t="s">
        <v>73</v>
      </c>
      <c r="P33" s="4" t="s">
        <v>248</v>
      </c>
      <c r="Q33" s="9">
        <v>4.6159999999999997</v>
      </c>
      <c r="R33" s="3">
        <v>1</v>
      </c>
      <c r="S33" s="9">
        <v>0.2</v>
      </c>
      <c r="T33" s="9">
        <v>1.7310000000000001</v>
      </c>
    </row>
    <row r="34" spans="1:20" x14ac:dyDescent="0.3">
      <c r="A34" s="4" t="s">
        <v>249</v>
      </c>
      <c r="B34" s="5">
        <v>42120</v>
      </c>
      <c r="C34" s="5">
        <v>42126</v>
      </c>
      <c r="D34" s="4" t="s">
        <v>45</v>
      </c>
      <c r="E34" s="4" t="s">
        <v>250</v>
      </c>
      <c r="F34" s="4" t="s">
        <v>251</v>
      </c>
      <c r="G34" s="4" t="s">
        <v>24</v>
      </c>
      <c r="H34" s="4" t="s">
        <v>25</v>
      </c>
      <c r="I34" s="4" t="s">
        <v>252</v>
      </c>
      <c r="J34" s="4" t="s">
        <v>253</v>
      </c>
      <c r="K34" s="3">
        <v>38109</v>
      </c>
      <c r="L34" s="4" t="s">
        <v>28</v>
      </c>
      <c r="M34" s="4" t="s">
        <v>254</v>
      </c>
      <c r="N34" s="4" t="s">
        <v>30</v>
      </c>
      <c r="O34" s="4" t="s">
        <v>121</v>
      </c>
      <c r="P34" s="4" t="s">
        <v>255</v>
      </c>
      <c r="Q34" s="9">
        <v>831.93600000000004</v>
      </c>
      <c r="R34" s="3">
        <v>8</v>
      </c>
      <c r="S34" s="9">
        <v>0.2</v>
      </c>
      <c r="T34" s="9">
        <v>-114.3912</v>
      </c>
    </row>
    <row r="35" spans="1:20" x14ac:dyDescent="0.3">
      <c r="A35" s="4" t="s">
        <v>256</v>
      </c>
      <c r="B35" s="5">
        <v>43078</v>
      </c>
      <c r="C35" s="5">
        <v>43080</v>
      </c>
      <c r="D35" s="4" t="s">
        <v>144</v>
      </c>
      <c r="E35" s="4" t="s">
        <v>257</v>
      </c>
      <c r="F35" s="4" t="s">
        <v>258</v>
      </c>
      <c r="G35" s="4" t="s">
        <v>36</v>
      </c>
      <c r="H35" s="4" t="s">
        <v>25</v>
      </c>
      <c r="I35" s="4" t="s">
        <v>140</v>
      </c>
      <c r="J35" s="4" t="s">
        <v>80</v>
      </c>
      <c r="K35" s="3">
        <v>77041</v>
      </c>
      <c r="L35" s="4" t="s">
        <v>81</v>
      </c>
      <c r="M35" s="4" t="s">
        <v>259</v>
      </c>
      <c r="N35" s="4" t="s">
        <v>41</v>
      </c>
      <c r="O35" s="4" t="s">
        <v>73</v>
      </c>
      <c r="P35" s="4" t="s">
        <v>260</v>
      </c>
      <c r="Q35" s="9">
        <v>1.248</v>
      </c>
      <c r="R35" s="3">
        <v>3</v>
      </c>
      <c r="S35" s="9">
        <v>0.8</v>
      </c>
      <c r="T35" s="9">
        <v>-1.9343999999999999</v>
      </c>
    </row>
    <row r="36" spans="1:20" x14ac:dyDescent="0.3">
      <c r="A36" s="4" t="s">
        <v>261</v>
      </c>
      <c r="B36" s="5">
        <v>42533</v>
      </c>
      <c r="C36" s="5">
        <v>42536</v>
      </c>
      <c r="D36" s="4" t="s">
        <v>144</v>
      </c>
      <c r="E36" s="4" t="s">
        <v>262</v>
      </c>
      <c r="F36" s="4" t="s">
        <v>263</v>
      </c>
      <c r="G36" s="4" t="s">
        <v>36</v>
      </c>
      <c r="H36" s="4" t="s">
        <v>25</v>
      </c>
      <c r="I36" s="4" t="s">
        <v>264</v>
      </c>
      <c r="J36" s="4" t="s">
        <v>265</v>
      </c>
      <c r="K36" s="3">
        <v>35601</v>
      </c>
      <c r="L36" s="4" t="s">
        <v>28</v>
      </c>
      <c r="M36" s="4" t="s">
        <v>266</v>
      </c>
      <c r="N36" s="4" t="s">
        <v>41</v>
      </c>
      <c r="O36" s="4" t="s">
        <v>83</v>
      </c>
      <c r="P36" s="4" t="s">
        <v>267</v>
      </c>
      <c r="Q36" s="9">
        <v>208.16</v>
      </c>
      <c r="R36" s="3">
        <v>1</v>
      </c>
      <c r="S36" s="9">
        <v>0</v>
      </c>
      <c r="T36" s="9">
        <v>56.203200000000002</v>
      </c>
    </row>
    <row r="37" spans="1:20" x14ac:dyDescent="0.3">
      <c r="A37" s="4" t="s">
        <v>268</v>
      </c>
      <c r="B37" s="5">
        <v>41924</v>
      </c>
      <c r="C37" s="5">
        <v>41928</v>
      </c>
      <c r="D37" s="4" t="s">
        <v>45</v>
      </c>
      <c r="E37" s="4" t="s">
        <v>269</v>
      </c>
      <c r="F37" s="4" t="s">
        <v>270</v>
      </c>
      <c r="G37" s="4" t="s">
        <v>24</v>
      </c>
      <c r="H37" s="4" t="s">
        <v>25</v>
      </c>
      <c r="I37" s="4" t="s">
        <v>103</v>
      </c>
      <c r="J37" s="4" t="s">
        <v>38</v>
      </c>
      <c r="K37" s="3">
        <v>94122</v>
      </c>
      <c r="L37" s="4" t="s">
        <v>39</v>
      </c>
      <c r="M37" s="4" t="s">
        <v>271</v>
      </c>
      <c r="N37" s="4" t="s">
        <v>41</v>
      </c>
      <c r="O37" s="4" t="s">
        <v>105</v>
      </c>
      <c r="P37" s="4" t="s">
        <v>272</v>
      </c>
      <c r="Q37" s="9">
        <v>14.9</v>
      </c>
      <c r="R37" s="3">
        <v>5</v>
      </c>
      <c r="S37" s="9">
        <v>0</v>
      </c>
      <c r="T37" s="9">
        <v>4.1719999999999997</v>
      </c>
    </row>
    <row r="38" spans="1:20" x14ac:dyDescent="0.3">
      <c r="A38" s="4" t="s">
        <v>273</v>
      </c>
      <c r="B38" s="5">
        <v>42250</v>
      </c>
      <c r="C38" s="5">
        <v>42255</v>
      </c>
      <c r="D38" s="4" t="s">
        <v>45</v>
      </c>
      <c r="E38" s="4" t="s">
        <v>274</v>
      </c>
      <c r="F38" s="4" t="s">
        <v>275</v>
      </c>
      <c r="G38" s="4" t="s">
        <v>36</v>
      </c>
      <c r="H38" s="4" t="s">
        <v>25</v>
      </c>
      <c r="I38" s="4" t="s">
        <v>276</v>
      </c>
      <c r="J38" s="4" t="s">
        <v>63</v>
      </c>
      <c r="K38" s="3">
        <v>27707</v>
      </c>
      <c r="L38" s="4" t="s">
        <v>28</v>
      </c>
      <c r="M38" s="4" t="s">
        <v>277</v>
      </c>
      <c r="N38" s="4" t="s">
        <v>41</v>
      </c>
      <c r="O38" s="4" t="s">
        <v>156</v>
      </c>
      <c r="P38" s="4" t="s">
        <v>278</v>
      </c>
      <c r="Q38" s="9">
        <v>200.98400000000001</v>
      </c>
      <c r="R38" s="3">
        <v>7</v>
      </c>
      <c r="S38" s="9">
        <v>0.2</v>
      </c>
      <c r="T38" s="9">
        <v>62.807499999999997</v>
      </c>
    </row>
    <row r="39" spans="1:20" x14ac:dyDescent="0.3">
      <c r="A39" s="4" t="s">
        <v>279</v>
      </c>
      <c r="B39" s="5">
        <v>43052</v>
      </c>
      <c r="C39" s="5">
        <v>43055</v>
      </c>
      <c r="D39" s="4" t="s">
        <v>144</v>
      </c>
      <c r="E39" s="4" t="s">
        <v>280</v>
      </c>
      <c r="F39" s="4" t="s">
        <v>281</v>
      </c>
      <c r="G39" s="4" t="s">
        <v>78</v>
      </c>
      <c r="H39" s="4" t="s">
        <v>25</v>
      </c>
      <c r="I39" s="4" t="s">
        <v>227</v>
      </c>
      <c r="J39" s="4" t="s">
        <v>162</v>
      </c>
      <c r="K39" s="3">
        <v>60623</v>
      </c>
      <c r="L39" s="4" t="s">
        <v>81</v>
      </c>
      <c r="M39" s="4" t="s">
        <v>282</v>
      </c>
      <c r="N39" s="4" t="s">
        <v>41</v>
      </c>
      <c r="O39" s="4" t="s">
        <v>91</v>
      </c>
      <c r="P39" s="4" t="s">
        <v>283</v>
      </c>
      <c r="Q39" s="9">
        <v>230.376</v>
      </c>
      <c r="R39" s="3">
        <v>3</v>
      </c>
      <c r="S39" s="9">
        <v>0.2</v>
      </c>
      <c r="T39" s="9">
        <v>-48.954900000000002</v>
      </c>
    </row>
    <row r="40" spans="1:20" x14ac:dyDescent="0.3">
      <c r="A40" s="4" t="s">
        <v>284</v>
      </c>
      <c r="B40" s="5">
        <v>43034</v>
      </c>
      <c r="C40" s="5">
        <v>43041</v>
      </c>
      <c r="D40" s="4" t="s">
        <v>45</v>
      </c>
      <c r="E40" s="4" t="s">
        <v>285</v>
      </c>
      <c r="F40" s="4" t="s">
        <v>286</v>
      </c>
      <c r="G40" s="4" t="s">
        <v>24</v>
      </c>
      <c r="H40" s="4" t="s">
        <v>25</v>
      </c>
      <c r="I40" s="4" t="s">
        <v>287</v>
      </c>
      <c r="J40" s="4" t="s">
        <v>180</v>
      </c>
      <c r="K40" s="3">
        <v>55901</v>
      </c>
      <c r="L40" s="4" t="s">
        <v>81</v>
      </c>
      <c r="M40" s="4" t="s">
        <v>288</v>
      </c>
      <c r="N40" s="4" t="s">
        <v>149</v>
      </c>
      <c r="O40" s="4" t="s">
        <v>182</v>
      </c>
      <c r="P40" s="4" t="s">
        <v>289</v>
      </c>
      <c r="Q40" s="9">
        <v>19.989999999999998</v>
      </c>
      <c r="R40" s="3">
        <v>1</v>
      </c>
      <c r="S40" s="9">
        <v>0</v>
      </c>
      <c r="T40" s="9">
        <v>6.7965999999999998</v>
      </c>
    </row>
    <row r="41" spans="1:20" x14ac:dyDescent="0.3">
      <c r="A41" s="4" t="s">
        <v>290</v>
      </c>
      <c r="B41" s="5">
        <v>42465</v>
      </c>
      <c r="C41" s="5">
        <v>42470</v>
      </c>
      <c r="D41" s="4" t="s">
        <v>21</v>
      </c>
      <c r="E41" s="4" t="s">
        <v>291</v>
      </c>
      <c r="F41" s="4" t="s">
        <v>292</v>
      </c>
      <c r="G41" s="4" t="s">
        <v>78</v>
      </c>
      <c r="H41" s="4" t="s">
        <v>25</v>
      </c>
      <c r="I41" s="4" t="s">
        <v>140</v>
      </c>
      <c r="J41" s="4" t="s">
        <v>80</v>
      </c>
      <c r="K41" s="3">
        <v>77095</v>
      </c>
      <c r="L41" s="4" t="s">
        <v>81</v>
      </c>
      <c r="M41" s="4" t="s">
        <v>293</v>
      </c>
      <c r="N41" s="4" t="s">
        <v>41</v>
      </c>
      <c r="O41" s="4" t="s">
        <v>91</v>
      </c>
      <c r="P41" s="4" t="s">
        <v>294</v>
      </c>
      <c r="Q41" s="9">
        <v>158.36799999999999</v>
      </c>
      <c r="R41" s="3">
        <v>7</v>
      </c>
      <c r="S41" s="9">
        <v>0.2</v>
      </c>
      <c r="T41" s="9">
        <v>13.857200000000001</v>
      </c>
    </row>
    <row r="42" spans="1:20" x14ac:dyDescent="0.3">
      <c r="A42" s="4" t="s">
        <v>295</v>
      </c>
      <c r="B42" s="5">
        <v>42630</v>
      </c>
      <c r="C42" s="5">
        <v>42635</v>
      </c>
      <c r="D42" s="4" t="s">
        <v>45</v>
      </c>
      <c r="E42" s="4" t="s">
        <v>296</v>
      </c>
      <c r="F42" s="4" t="s">
        <v>297</v>
      </c>
      <c r="G42" s="4" t="s">
        <v>36</v>
      </c>
      <c r="H42" s="4" t="s">
        <v>25</v>
      </c>
      <c r="I42" s="4" t="s">
        <v>37</v>
      </c>
      <c r="J42" s="4" t="s">
        <v>38</v>
      </c>
      <c r="K42" s="3">
        <v>90036</v>
      </c>
      <c r="L42" s="4" t="s">
        <v>39</v>
      </c>
      <c r="M42" s="4" t="s">
        <v>298</v>
      </c>
      <c r="N42" s="4" t="s">
        <v>41</v>
      </c>
      <c r="O42" s="4" t="s">
        <v>105</v>
      </c>
      <c r="P42" s="4" t="s">
        <v>299</v>
      </c>
      <c r="Q42" s="9">
        <v>20.100000000000001</v>
      </c>
      <c r="R42" s="3">
        <v>3</v>
      </c>
      <c r="S42" s="9">
        <v>0</v>
      </c>
      <c r="T42" s="9">
        <v>6.633</v>
      </c>
    </row>
    <row r="43" spans="1:20" x14ac:dyDescent="0.3">
      <c r="A43" s="4" t="s">
        <v>300</v>
      </c>
      <c r="B43" s="5">
        <v>42035</v>
      </c>
      <c r="C43" s="5">
        <v>42040</v>
      </c>
      <c r="D43" s="4" t="s">
        <v>21</v>
      </c>
      <c r="E43" s="4" t="s">
        <v>301</v>
      </c>
      <c r="F43" s="4" t="s">
        <v>302</v>
      </c>
      <c r="G43" s="4" t="s">
        <v>24</v>
      </c>
      <c r="H43" s="4" t="s">
        <v>25</v>
      </c>
      <c r="I43" s="4" t="s">
        <v>303</v>
      </c>
      <c r="J43" s="4" t="s">
        <v>180</v>
      </c>
      <c r="K43" s="3">
        <v>55407</v>
      </c>
      <c r="L43" s="4" t="s">
        <v>81</v>
      </c>
      <c r="M43" s="4" t="s">
        <v>304</v>
      </c>
      <c r="N43" s="4" t="s">
        <v>41</v>
      </c>
      <c r="O43" s="4" t="s">
        <v>65</v>
      </c>
      <c r="P43" s="4" t="s">
        <v>305</v>
      </c>
      <c r="Q43" s="9">
        <v>12.96</v>
      </c>
      <c r="R43" s="3">
        <v>2</v>
      </c>
      <c r="S43" s="9">
        <v>0</v>
      </c>
      <c r="T43" s="9">
        <v>6.2207999999999997</v>
      </c>
    </row>
    <row r="44" spans="1:20" x14ac:dyDescent="0.3">
      <c r="A44" s="4" t="s">
        <v>306</v>
      </c>
      <c r="B44" s="5">
        <v>43045</v>
      </c>
      <c r="C44" s="5">
        <v>43051</v>
      </c>
      <c r="D44" s="4" t="s">
        <v>45</v>
      </c>
      <c r="E44" s="4" t="s">
        <v>307</v>
      </c>
      <c r="F44" s="4" t="s">
        <v>308</v>
      </c>
      <c r="G44" s="4" t="s">
        <v>78</v>
      </c>
      <c r="H44" s="4" t="s">
        <v>25</v>
      </c>
      <c r="I44" s="4" t="s">
        <v>309</v>
      </c>
      <c r="J44" s="4" t="s">
        <v>310</v>
      </c>
      <c r="K44" s="3">
        <v>97206</v>
      </c>
      <c r="L44" s="4" t="s">
        <v>39</v>
      </c>
      <c r="M44" s="4" t="s">
        <v>311</v>
      </c>
      <c r="N44" s="4" t="s">
        <v>41</v>
      </c>
      <c r="O44" s="4" t="s">
        <v>73</v>
      </c>
      <c r="P44" s="4" t="s">
        <v>312</v>
      </c>
      <c r="Q44" s="9">
        <v>5.6820000000000004</v>
      </c>
      <c r="R44" s="3">
        <v>1</v>
      </c>
      <c r="S44" s="9">
        <v>0.7</v>
      </c>
      <c r="T44" s="9">
        <v>-3.7879999999999998</v>
      </c>
    </row>
    <row r="45" spans="1:20" x14ac:dyDescent="0.3">
      <c r="A45" s="4" t="s">
        <v>313</v>
      </c>
      <c r="B45" s="5">
        <v>43048</v>
      </c>
      <c r="C45" s="5">
        <v>43050</v>
      </c>
      <c r="D45" s="4" t="s">
        <v>21</v>
      </c>
      <c r="E45" s="4" t="s">
        <v>314</v>
      </c>
      <c r="F45" s="4" t="s">
        <v>315</v>
      </c>
      <c r="G45" s="4" t="s">
        <v>78</v>
      </c>
      <c r="H45" s="4" t="s">
        <v>25</v>
      </c>
      <c r="I45" s="4" t="s">
        <v>208</v>
      </c>
      <c r="J45" s="4" t="s">
        <v>209</v>
      </c>
      <c r="K45" s="3">
        <v>10009</v>
      </c>
      <c r="L45" s="4" t="s">
        <v>119</v>
      </c>
      <c r="M45" s="4" t="s">
        <v>316</v>
      </c>
      <c r="N45" s="4" t="s">
        <v>30</v>
      </c>
      <c r="O45" s="4" t="s">
        <v>57</v>
      </c>
      <c r="P45" s="4" t="s">
        <v>317</v>
      </c>
      <c r="Q45" s="9">
        <v>96.53</v>
      </c>
      <c r="R45" s="3">
        <v>7</v>
      </c>
      <c r="S45" s="9">
        <v>0</v>
      </c>
      <c r="T45" s="9">
        <v>40.5426</v>
      </c>
    </row>
    <row r="46" spans="1:20" x14ac:dyDescent="0.3">
      <c r="A46" s="4" t="s">
        <v>318</v>
      </c>
      <c r="B46" s="5">
        <v>42903</v>
      </c>
      <c r="C46" s="5">
        <v>42906</v>
      </c>
      <c r="D46" s="4" t="s">
        <v>144</v>
      </c>
      <c r="E46" s="4" t="s">
        <v>319</v>
      </c>
      <c r="F46" s="4" t="s">
        <v>320</v>
      </c>
      <c r="G46" s="4" t="s">
        <v>24</v>
      </c>
      <c r="H46" s="4" t="s">
        <v>25</v>
      </c>
      <c r="I46" s="4" t="s">
        <v>103</v>
      </c>
      <c r="J46" s="4" t="s">
        <v>38</v>
      </c>
      <c r="K46" s="3">
        <v>94122</v>
      </c>
      <c r="L46" s="4" t="s">
        <v>39</v>
      </c>
      <c r="M46" s="4" t="s">
        <v>321</v>
      </c>
      <c r="N46" s="4" t="s">
        <v>41</v>
      </c>
      <c r="O46" s="4" t="s">
        <v>73</v>
      </c>
      <c r="P46" s="4" t="s">
        <v>322</v>
      </c>
      <c r="Q46" s="9">
        <v>51.311999999999998</v>
      </c>
      <c r="R46" s="3">
        <v>3</v>
      </c>
      <c r="S46" s="9">
        <v>0.2</v>
      </c>
      <c r="T46" s="9">
        <v>17.959199999999999</v>
      </c>
    </row>
    <row r="47" spans="1:20" x14ac:dyDescent="0.3">
      <c r="A47" s="4" t="s">
        <v>323</v>
      </c>
      <c r="B47" s="5">
        <v>42619</v>
      </c>
      <c r="C47" s="5">
        <v>42624</v>
      </c>
      <c r="D47" s="4" t="s">
        <v>45</v>
      </c>
      <c r="E47" s="4" t="s">
        <v>324</v>
      </c>
      <c r="F47" s="4" t="s">
        <v>325</v>
      </c>
      <c r="G47" s="4" t="s">
        <v>36</v>
      </c>
      <c r="H47" s="4" t="s">
        <v>25</v>
      </c>
      <c r="I47" s="4" t="s">
        <v>326</v>
      </c>
      <c r="J47" s="4" t="s">
        <v>180</v>
      </c>
      <c r="K47" s="3">
        <v>55106</v>
      </c>
      <c r="L47" s="4" t="s">
        <v>81</v>
      </c>
      <c r="M47" s="4" t="s">
        <v>327</v>
      </c>
      <c r="N47" s="4" t="s">
        <v>41</v>
      </c>
      <c r="O47" s="4" t="s">
        <v>83</v>
      </c>
      <c r="P47" s="4" t="s">
        <v>328</v>
      </c>
      <c r="Q47" s="9">
        <v>77.88</v>
      </c>
      <c r="R47" s="3">
        <v>6</v>
      </c>
      <c r="S47" s="9">
        <v>0</v>
      </c>
      <c r="T47" s="9">
        <v>22.5852</v>
      </c>
    </row>
    <row r="48" spans="1:20" x14ac:dyDescent="0.3">
      <c r="A48" s="4" t="s">
        <v>329</v>
      </c>
      <c r="B48" s="5">
        <v>42611</v>
      </c>
      <c r="C48" s="5">
        <v>42615</v>
      </c>
      <c r="D48" s="4" t="s">
        <v>45</v>
      </c>
      <c r="E48" s="4" t="s">
        <v>330</v>
      </c>
      <c r="F48" s="4" t="s">
        <v>331</v>
      </c>
      <c r="G48" s="4" t="s">
        <v>78</v>
      </c>
      <c r="H48" s="4" t="s">
        <v>25</v>
      </c>
      <c r="I48" s="4" t="s">
        <v>227</v>
      </c>
      <c r="J48" s="4" t="s">
        <v>162</v>
      </c>
      <c r="K48" s="3">
        <v>60610</v>
      </c>
      <c r="L48" s="4" t="s">
        <v>81</v>
      </c>
      <c r="M48" s="4" t="s">
        <v>332</v>
      </c>
      <c r="N48" s="4" t="s">
        <v>41</v>
      </c>
      <c r="O48" s="4" t="s">
        <v>65</v>
      </c>
      <c r="P48" s="4" t="s">
        <v>333</v>
      </c>
      <c r="Q48" s="9">
        <v>64.623999999999995</v>
      </c>
      <c r="R48" s="3">
        <v>7</v>
      </c>
      <c r="S48" s="9">
        <v>0.2</v>
      </c>
      <c r="T48" s="9">
        <v>22.618400000000001</v>
      </c>
    </row>
    <row r="49" spans="1:20" x14ac:dyDescent="0.3">
      <c r="A49" s="4" t="s">
        <v>334</v>
      </c>
      <c r="B49" s="5">
        <v>42705</v>
      </c>
      <c r="C49" s="5">
        <v>42708</v>
      </c>
      <c r="D49" s="4" t="s">
        <v>21</v>
      </c>
      <c r="E49" s="4" t="s">
        <v>335</v>
      </c>
      <c r="F49" s="4" t="s">
        <v>336</v>
      </c>
      <c r="G49" s="4" t="s">
        <v>24</v>
      </c>
      <c r="H49" s="4" t="s">
        <v>25</v>
      </c>
      <c r="I49" s="4" t="s">
        <v>287</v>
      </c>
      <c r="J49" s="4" t="s">
        <v>180</v>
      </c>
      <c r="K49" s="3">
        <v>55901</v>
      </c>
      <c r="L49" s="4" t="s">
        <v>81</v>
      </c>
      <c r="M49" s="4" t="s">
        <v>337</v>
      </c>
      <c r="N49" s="4" t="s">
        <v>41</v>
      </c>
      <c r="O49" s="4" t="s">
        <v>65</v>
      </c>
      <c r="P49" s="4" t="s">
        <v>338</v>
      </c>
      <c r="Q49" s="9">
        <v>23.92</v>
      </c>
      <c r="R49" s="3">
        <v>4</v>
      </c>
      <c r="S49" s="9">
        <v>0</v>
      </c>
      <c r="T49" s="9">
        <v>11.720800000000001</v>
      </c>
    </row>
    <row r="50" spans="1:20" x14ac:dyDescent="0.3">
      <c r="A50" s="4" t="s">
        <v>339</v>
      </c>
      <c r="B50" s="5">
        <v>42321</v>
      </c>
      <c r="C50" s="5">
        <v>42325</v>
      </c>
      <c r="D50" s="4" t="s">
        <v>45</v>
      </c>
      <c r="E50" s="4" t="s">
        <v>340</v>
      </c>
      <c r="F50" s="4" t="s">
        <v>341</v>
      </c>
      <c r="G50" s="4" t="s">
        <v>24</v>
      </c>
      <c r="H50" s="4" t="s">
        <v>25</v>
      </c>
      <c r="I50" s="4" t="s">
        <v>342</v>
      </c>
      <c r="J50" s="4" t="s">
        <v>343</v>
      </c>
      <c r="K50" s="3">
        <v>80013</v>
      </c>
      <c r="L50" s="4" t="s">
        <v>39</v>
      </c>
      <c r="M50" s="4" t="s">
        <v>344</v>
      </c>
      <c r="N50" s="4" t="s">
        <v>149</v>
      </c>
      <c r="O50" s="4" t="s">
        <v>182</v>
      </c>
      <c r="P50" s="4" t="s">
        <v>345</v>
      </c>
      <c r="Q50" s="9">
        <v>238.89599999999999</v>
      </c>
      <c r="R50" s="3">
        <v>6</v>
      </c>
      <c r="S50" s="9">
        <v>0.2</v>
      </c>
      <c r="T50" s="9">
        <v>-26.875800000000002</v>
      </c>
    </row>
    <row r="51" spans="1:20" x14ac:dyDescent="0.3">
      <c r="A51" s="4" t="s">
        <v>346</v>
      </c>
      <c r="B51" s="5">
        <v>43062</v>
      </c>
      <c r="C51" s="5">
        <v>43067</v>
      </c>
      <c r="D51" s="4" t="s">
        <v>45</v>
      </c>
      <c r="E51" s="4" t="s">
        <v>347</v>
      </c>
      <c r="F51" s="4" t="s">
        <v>348</v>
      </c>
      <c r="G51" s="4" t="s">
        <v>24</v>
      </c>
      <c r="H51" s="4" t="s">
        <v>25</v>
      </c>
      <c r="I51" s="4" t="s">
        <v>349</v>
      </c>
      <c r="J51" s="4" t="s">
        <v>63</v>
      </c>
      <c r="K51" s="3">
        <v>28205</v>
      </c>
      <c r="L51" s="4" t="s">
        <v>28</v>
      </c>
      <c r="M51" s="4" t="s">
        <v>350</v>
      </c>
      <c r="N51" s="4" t="s">
        <v>149</v>
      </c>
      <c r="O51" s="4" t="s">
        <v>182</v>
      </c>
      <c r="P51" s="4" t="s">
        <v>351</v>
      </c>
      <c r="Q51" s="9">
        <v>74.111999999999995</v>
      </c>
      <c r="R51" s="3">
        <v>8</v>
      </c>
      <c r="S51" s="9">
        <v>0.2</v>
      </c>
      <c r="T51" s="9">
        <v>17.601600000000001</v>
      </c>
    </row>
    <row r="52" spans="1:20" x14ac:dyDescent="0.3">
      <c r="A52" s="4" t="s">
        <v>352</v>
      </c>
      <c r="B52" s="5">
        <v>42292</v>
      </c>
      <c r="C52" s="5">
        <v>42297</v>
      </c>
      <c r="D52" s="4" t="s">
        <v>45</v>
      </c>
      <c r="E52" s="4" t="s">
        <v>353</v>
      </c>
      <c r="F52" s="4" t="s">
        <v>354</v>
      </c>
      <c r="G52" s="4" t="s">
        <v>78</v>
      </c>
      <c r="H52" s="4" t="s">
        <v>25</v>
      </c>
      <c r="I52" s="4" t="s">
        <v>355</v>
      </c>
      <c r="J52" s="4" t="s">
        <v>162</v>
      </c>
      <c r="K52" s="3">
        <v>60462</v>
      </c>
      <c r="L52" s="4" t="s">
        <v>81</v>
      </c>
      <c r="M52" s="4" t="s">
        <v>356</v>
      </c>
      <c r="N52" s="4" t="s">
        <v>149</v>
      </c>
      <c r="O52" s="4" t="s">
        <v>182</v>
      </c>
      <c r="P52" s="4" t="s">
        <v>357</v>
      </c>
      <c r="Q52" s="9">
        <v>339.96</v>
      </c>
      <c r="R52" s="3">
        <v>5</v>
      </c>
      <c r="S52" s="9">
        <v>0.2</v>
      </c>
      <c r="T52" s="9">
        <v>67.992000000000004</v>
      </c>
    </row>
    <row r="53" spans="1:20" x14ac:dyDescent="0.3">
      <c r="A53" s="4" t="s">
        <v>358</v>
      </c>
      <c r="B53" s="5">
        <v>43094</v>
      </c>
      <c r="C53" s="5">
        <v>43099</v>
      </c>
      <c r="D53" s="4" t="s">
        <v>45</v>
      </c>
      <c r="E53" s="4" t="s">
        <v>359</v>
      </c>
      <c r="F53" s="4" t="s">
        <v>360</v>
      </c>
      <c r="G53" s="4" t="s">
        <v>36</v>
      </c>
      <c r="H53" s="4" t="s">
        <v>25</v>
      </c>
      <c r="I53" s="4" t="s">
        <v>208</v>
      </c>
      <c r="J53" s="4" t="s">
        <v>209</v>
      </c>
      <c r="K53" s="3">
        <v>10035</v>
      </c>
      <c r="L53" s="4" t="s">
        <v>119</v>
      </c>
      <c r="M53" s="4" t="s">
        <v>361</v>
      </c>
      <c r="N53" s="4" t="s">
        <v>30</v>
      </c>
      <c r="O53" s="4" t="s">
        <v>57</v>
      </c>
      <c r="P53" s="4" t="s">
        <v>362</v>
      </c>
      <c r="Q53" s="9">
        <v>41.96</v>
      </c>
      <c r="R53" s="3">
        <v>2</v>
      </c>
      <c r="S53" s="9">
        <v>0</v>
      </c>
      <c r="T53" s="9">
        <v>10.909599999999999</v>
      </c>
    </row>
    <row r="54" spans="1:20" x14ac:dyDescent="0.3">
      <c r="A54" s="4" t="s">
        <v>363</v>
      </c>
      <c r="B54" s="5">
        <v>42677</v>
      </c>
      <c r="C54" s="5">
        <v>42684</v>
      </c>
      <c r="D54" s="4" t="s">
        <v>45</v>
      </c>
      <c r="E54" s="4" t="s">
        <v>364</v>
      </c>
      <c r="F54" s="4" t="s">
        <v>365</v>
      </c>
      <c r="G54" s="4" t="s">
        <v>24</v>
      </c>
      <c r="H54" s="4" t="s">
        <v>25</v>
      </c>
      <c r="I54" s="4" t="s">
        <v>366</v>
      </c>
      <c r="J54" s="4" t="s">
        <v>367</v>
      </c>
      <c r="K54" s="3">
        <v>50322</v>
      </c>
      <c r="L54" s="4" t="s">
        <v>81</v>
      </c>
      <c r="M54" s="4" t="s">
        <v>368</v>
      </c>
      <c r="N54" s="4" t="s">
        <v>41</v>
      </c>
      <c r="O54" s="4" t="s">
        <v>105</v>
      </c>
      <c r="P54" s="4" t="s">
        <v>369</v>
      </c>
      <c r="Q54" s="9">
        <v>75.959999999999994</v>
      </c>
      <c r="R54" s="3">
        <v>2</v>
      </c>
      <c r="S54" s="9">
        <v>0</v>
      </c>
      <c r="T54" s="9">
        <v>22.788</v>
      </c>
    </row>
    <row r="55" spans="1:20" x14ac:dyDescent="0.3">
      <c r="A55" s="4" t="s">
        <v>370</v>
      </c>
      <c r="B55" s="5">
        <v>41876</v>
      </c>
      <c r="C55" s="5">
        <v>41878</v>
      </c>
      <c r="D55" s="4" t="s">
        <v>21</v>
      </c>
      <c r="E55" s="4" t="s">
        <v>371</v>
      </c>
      <c r="F55" s="4" t="s">
        <v>372</v>
      </c>
      <c r="G55" s="4" t="s">
        <v>24</v>
      </c>
      <c r="H55" s="4" t="s">
        <v>25</v>
      </c>
      <c r="I55" s="4" t="s">
        <v>373</v>
      </c>
      <c r="J55" s="4" t="s">
        <v>374</v>
      </c>
      <c r="K55" s="3">
        <v>43229</v>
      </c>
      <c r="L55" s="4" t="s">
        <v>119</v>
      </c>
      <c r="M55" s="4" t="s">
        <v>375</v>
      </c>
      <c r="N55" s="4" t="s">
        <v>41</v>
      </c>
      <c r="O55" s="4" t="s">
        <v>211</v>
      </c>
      <c r="P55" s="4" t="s">
        <v>376</v>
      </c>
      <c r="Q55" s="9">
        <v>40.095999999999997</v>
      </c>
      <c r="R55" s="3">
        <v>14</v>
      </c>
      <c r="S55" s="9">
        <v>0.2</v>
      </c>
      <c r="T55" s="9">
        <v>14.534800000000001</v>
      </c>
    </row>
    <row r="56" spans="1:20" x14ac:dyDescent="0.3">
      <c r="A56" s="4" t="s">
        <v>377</v>
      </c>
      <c r="B56" s="5">
        <v>42065</v>
      </c>
      <c r="C56" s="5">
        <v>42069</v>
      </c>
      <c r="D56" s="4" t="s">
        <v>45</v>
      </c>
      <c r="E56" s="4" t="s">
        <v>378</v>
      </c>
      <c r="F56" s="4" t="s">
        <v>379</v>
      </c>
      <c r="G56" s="4" t="s">
        <v>24</v>
      </c>
      <c r="H56" s="4" t="s">
        <v>25</v>
      </c>
      <c r="I56" s="4" t="s">
        <v>70</v>
      </c>
      <c r="J56" s="4" t="s">
        <v>71</v>
      </c>
      <c r="K56" s="3">
        <v>98103</v>
      </c>
      <c r="L56" s="4" t="s">
        <v>39</v>
      </c>
      <c r="M56" s="4" t="s">
        <v>380</v>
      </c>
      <c r="N56" s="4" t="s">
        <v>30</v>
      </c>
      <c r="O56" s="4" t="s">
        <v>51</v>
      </c>
      <c r="P56" s="4" t="s">
        <v>381</v>
      </c>
      <c r="Q56" s="9">
        <v>787.53</v>
      </c>
      <c r="R56" s="3">
        <v>3</v>
      </c>
      <c r="S56" s="9">
        <v>0</v>
      </c>
      <c r="T56" s="9">
        <v>165.38130000000001</v>
      </c>
    </row>
    <row r="57" spans="1:20" x14ac:dyDescent="0.3">
      <c r="A57" s="4" t="s">
        <v>382</v>
      </c>
      <c r="B57" s="5">
        <v>42099</v>
      </c>
      <c r="C57" s="5">
        <v>42104</v>
      </c>
      <c r="D57" s="4" t="s">
        <v>45</v>
      </c>
      <c r="E57" s="4" t="s">
        <v>383</v>
      </c>
      <c r="F57" s="4" t="s">
        <v>384</v>
      </c>
      <c r="G57" s="4" t="s">
        <v>36</v>
      </c>
      <c r="H57" s="4" t="s">
        <v>25</v>
      </c>
      <c r="I57" s="4" t="s">
        <v>385</v>
      </c>
      <c r="J57" s="4" t="s">
        <v>253</v>
      </c>
      <c r="K57" s="3">
        <v>37620</v>
      </c>
      <c r="L57" s="4" t="s">
        <v>28</v>
      </c>
      <c r="M57" s="4" t="s">
        <v>386</v>
      </c>
      <c r="N57" s="4" t="s">
        <v>41</v>
      </c>
      <c r="O57" s="4" t="s">
        <v>73</v>
      </c>
      <c r="P57" s="4" t="s">
        <v>387</v>
      </c>
      <c r="Q57" s="9">
        <v>157.79400000000001</v>
      </c>
      <c r="R57" s="3">
        <v>1</v>
      </c>
      <c r="S57" s="9">
        <v>0.7</v>
      </c>
      <c r="T57" s="9">
        <v>-115.71559999999999</v>
      </c>
    </row>
    <row r="58" spans="1:20" x14ac:dyDescent="0.3">
      <c r="A58" s="4" t="s">
        <v>388</v>
      </c>
      <c r="B58" s="5">
        <v>42533</v>
      </c>
      <c r="C58" s="5">
        <v>42536</v>
      </c>
      <c r="D58" s="4" t="s">
        <v>144</v>
      </c>
      <c r="E58" s="4" t="s">
        <v>389</v>
      </c>
      <c r="F58" s="4" t="s">
        <v>390</v>
      </c>
      <c r="G58" s="4" t="s">
        <v>24</v>
      </c>
      <c r="H58" s="4" t="s">
        <v>25</v>
      </c>
      <c r="I58" s="4" t="s">
        <v>391</v>
      </c>
      <c r="J58" s="4" t="s">
        <v>195</v>
      </c>
      <c r="K58" s="3">
        <v>19805</v>
      </c>
      <c r="L58" s="4" t="s">
        <v>119</v>
      </c>
      <c r="M58" s="4" t="s">
        <v>392</v>
      </c>
      <c r="N58" s="4" t="s">
        <v>30</v>
      </c>
      <c r="O58" s="4" t="s">
        <v>57</v>
      </c>
      <c r="P58" s="4" t="s">
        <v>393</v>
      </c>
      <c r="Q58" s="9">
        <v>47.04</v>
      </c>
      <c r="R58" s="3">
        <v>3</v>
      </c>
      <c r="S58" s="9">
        <v>0</v>
      </c>
      <c r="T58" s="9">
        <v>18.345600000000001</v>
      </c>
    </row>
    <row r="59" spans="1:20" x14ac:dyDescent="0.3">
      <c r="A59" s="4" t="s">
        <v>394</v>
      </c>
      <c r="B59" s="5">
        <v>41999</v>
      </c>
      <c r="C59" s="5">
        <v>42001</v>
      </c>
      <c r="D59" s="4" t="s">
        <v>21</v>
      </c>
      <c r="E59" s="4" t="s">
        <v>395</v>
      </c>
      <c r="F59" s="4" t="s">
        <v>396</v>
      </c>
      <c r="G59" s="4" t="s">
        <v>78</v>
      </c>
      <c r="H59" s="4" t="s">
        <v>25</v>
      </c>
      <c r="I59" s="4" t="s">
        <v>140</v>
      </c>
      <c r="J59" s="4" t="s">
        <v>80</v>
      </c>
      <c r="K59" s="3">
        <v>77041</v>
      </c>
      <c r="L59" s="4" t="s">
        <v>81</v>
      </c>
      <c r="M59" s="4" t="s">
        <v>397</v>
      </c>
      <c r="N59" s="4" t="s">
        <v>30</v>
      </c>
      <c r="O59" s="4" t="s">
        <v>121</v>
      </c>
      <c r="P59" s="4" t="s">
        <v>398</v>
      </c>
      <c r="Q59" s="9">
        <v>600.55799999999999</v>
      </c>
      <c r="R59" s="3">
        <v>3</v>
      </c>
      <c r="S59" s="9">
        <v>0.3</v>
      </c>
      <c r="T59" s="9">
        <v>-8.5793999999999997</v>
      </c>
    </row>
    <row r="60" spans="1:20" x14ac:dyDescent="0.3">
      <c r="A60" s="4" t="s">
        <v>399</v>
      </c>
      <c r="B60" s="5">
        <v>41902</v>
      </c>
      <c r="C60" s="5">
        <v>41907</v>
      </c>
      <c r="D60" s="4" t="s">
        <v>45</v>
      </c>
      <c r="E60" s="4" t="s">
        <v>400</v>
      </c>
      <c r="F60" s="4" t="s">
        <v>401</v>
      </c>
      <c r="G60" s="4" t="s">
        <v>24</v>
      </c>
      <c r="H60" s="4" t="s">
        <v>25</v>
      </c>
      <c r="I60" s="4" t="s">
        <v>402</v>
      </c>
      <c r="J60" s="4" t="s">
        <v>162</v>
      </c>
      <c r="K60" s="3">
        <v>61701</v>
      </c>
      <c r="L60" s="4" t="s">
        <v>81</v>
      </c>
      <c r="M60" s="4" t="s">
        <v>403</v>
      </c>
      <c r="N60" s="4" t="s">
        <v>30</v>
      </c>
      <c r="O60" s="4" t="s">
        <v>51</v>
      </c>
      <c r="P60" s="4" t="s">
        <v>404</v>
      </c>
      <c r="Q60" s="9">
        <v>617.70000000000005</v>
      </c>
      <c r="R60" s="3">
        <v>6</v>
      </c>
      <c r="S60" s="9">
        <v>0.5</v>
      </c>
      <c r="T60" s="9">
        <v>-407.68200000000002</v>
      </c>
    </row>
    <row r="61" spans="1:20" x14ac:dyDescent="0.3">
      <c r="A61" s="4" t="s">
        <v>405</v>
      </c>
      <c r="B61" s="5">
        <v>43044</v>
      </c>
      <c r="C61" s="5">
        <v>43051</v>
      </c>
      <c r="D61" s="4" t="s">
        <v>45</v>
      </c>
      <c r="E61" s="4" t="s">
        <v>406</v>
      </c>
      <c r="F61" s="4" t="s">
        <v>407</v>
      </c>
      <c r="G61" s="4" t="s">
        <v>24</v>
      </c>
      <c r="H61" s="4" t="s">
        <v>25</v>
      </c>
      <c r="I61" s="4" t="s">
        <v>408</v>
      </c>
      <c r="J61" s="4" t="s">
        <v>234</v>
      </c>
      <c r="K61" s="3">
        <v>85023</v>
      </c>
      <c r="L61" s="4" t="s">
        <v>39</v>
      </c>
      <c r="M61" s="4" t="s">
        <v>409</v>
      </c>
      <c r="N61" s="4" t="s">
        <v>41</v>
      </c>
      <c r="O61" s="4" t="s">
        <v>73</v>
      </c>
      <c r="P61" s="4" t="s">
        <v>410</v>
      </c>
      <c r="Q61" s="9">
        <v>2.3879999999999999</v>
      </c>
      <c r="R61" s="3">
        <v>2</v>
      </c>
      <c r="S61" s="9">
        <v>0.7</v>
      </c>
      <c r="T61" s="9">
        <v>-1.8308</v>
      </c>
    </row>
    <row r="62" spans="1:20" x14ac:dyDescent="0.3">
      <c r="A62" s="4" t="s">
        <v>411</v>
      </c>
      <c r="B62" s="5">
        <v>42680</v>
      </c>
      <c r="C62" s="5">
        <v>42684</v>
      </c>
      <c r="D62" s="4" t="s">
        <v>21</v>
      </c>
      <c r="E62" s="4" t="s">
        <v>412</v>
      </c>
      <c r="F62" s="4" t="s">
        <v>413</v>
      </c>
      <c r="G62" s="4" t="s">
        <v>78</v>
      </c>
      <c r="H62" s="4" t="s">
        <v>25</v>
      </c>
      <c r="I62" s="4" t="s">
        <v>37</v>
      </c>
      <c r="J62" s="4" t="s">
        <v>38</v>
      </c>
      <c r="K62" s="3">
        <v>90004</v>
      </c>
      <c r="L62" s="4" t="s">
        <v>39</v>
      </c>
      <c r="M62" s="4" t="s">
        <v>228</v>
      </c>
      <c r="N62" s="4" t="s">
        <v>30</v>
      </c>
      <c r="O62" s="4" t="s">
        <v>121</v>
      </c>
      <c r="P62" s="4" t="s">
        <v>414</v>
      </c>
      <c r="Q62" s="9">
        <v>81.424000000000007</v>
      </c>
      <c r="R62" s="3">
        <v>2</v>
      </c>
      <c r="S62" s="9">
        <v>0.2</v>
      </c>
      <c r="T62" s="9">
        <v>-9.1601999999999997</v>
      </c>
    </row>
    <row r="63" spans="1:20" x14ac:dyDescent="0.3">
      <c r="A63" s="4" t="s">
        <v>415</v>
      </c>
      <c r="B63" s="5">
        <v>42768</v>
      </c>
      <c r="C63" s="5">
        <v>42771</v>
      </c>
      <c r="D63" s="4" t="s">
        <v>144</v>
      </c>
      <c r="E63" s="4" t="s">
        <v>416</v>
      </c>
      <c r="F63" s="4" t="s">
        <v>417</v>
      </c>
      <c r="G63" s="4" t="s">
        <v>36</v>
      </c>
      <c r="H63" s="4" t="s">
        <v>25</v>
      </c>
      <c r="I63" s="4" t="s">
        <v>373</v>
      </c>
      <c r="J63" s="4" t="s">
        <v>374</v>
      </c>
      <c r="K63" s="3">
        <v>43229</v>
      </c>
      <c r="L63" s="4" t="s">
        <v>119</v>
      </c>
      <c r="M63" s="4" t="s">
        <v>418</v>
      </c>
      <c r="N63" s="4" t="s">
        <v>149</v>
      </c>
      <c r="O63" s="4" t="s">
        <v>150</v>
      </c>
      <c r="P63" s="4" t="s">
        <v>419</v>
      </c>
      <c r="Q63" s="9">
        <v>59.97</v>
      </c>
      <c r="R63" s="3">
        <v>5</v>
      </c>
      <c r="S63" s="9">
        <v>0.4</v>
      </c>
      <c r="T63" s="9">
        <v>-11.994</v>
      </c>
    </row>
    <row r="64" spans="1:20" x14ac:dyDescent="0.3">
      <c r="A64" s="4" t="s">
        <v>420</v>
      </c>
      <c r="B64" s="5">
        <v>42656</v>
      </c>
      <c r="C64" s="5">
        <v>42662</v>
      </c>
      <c r="D64" s="4" t="s">
        <v>45</v>
      </c>
      <c r="E64" s="4" t="s">
        <v>421</v>
      </c>
      <c r="F64" s="4" t="s">
        <v>422</v>
      </c>
      <c r="G64" s="4" t="s">
        <v>24</v>
      </c>
      <c r="H64" s="4" t="s">
        <v>25</v>
      </c>
      <c r="I64" s="4" t="s">
        <v>423</v>
      </c>
      <c r="J64" s="4" t="s">
        <v>38</v>
      </c>
      <c r="K64" s="3">
        <v>95661</v>
      </c>
      <c r="L64" s="4" t="s">
        <v>39</v>
      </c>
      <c r="M64" s="4" t="s">
        <v>424</v>
      </c>
      <c r="N64" s="4" t="s">
        <v>41</v>
      </c>
      <c r="O64" s="4" t="s">
        <v>65</v>
      </c>
      <c r="P64" s="4" t="s">
        <v>425</v>
      </c>
      <c r="Q64" s="9">
        <v>20.04</v>
      </c>
      <c r="R64" s="3">
        <v>3</v>
      </c>
      <c r="S64" s="9">
        <v>0</v>
      </c>
      <c r="T64" s="9">
        <v>9.6191999999999993</v>
      </c>
    </row>
    <row r="65" spans="1:20" x14ac:dyDescent="0.3">
      <c r="A65" s="4" t="s">
        <v>426</v>
      </c>
      <c r="B65" s="5">
        <v>42618</v>
      </c>
      <c r="C65" s="5">
        <v>42620</v>
      </c>
      <c r="D65" s="4" t="s">
        <v>21</v>
      </c>
      <c r="E65" s="4" t="s">
        <v>427</v>
      </c>
      <c r="F65" s="4" t="s">
        <v>428</v>
      </c>
      <c r="G65" s="4" t="s">
        <v>36</v>
      </c>
      <c r="H65" s="4" t="s">
        <v>25</v>
      </c>
      <c r="I65" s="4" t="s">
        <v>117</v>
      </c>
      <c r="J65" s="4" t="s">
        <v>118</v>
      </c>
      <c r="K65" s="3">
        <v>19140</v>
      </c>
      <c r="L65" s="4" t="s">
        <v>119</v>
      </c>
      <c r="M65" s="4" t="s">
        <v>429</v>
      </c>
      <c r="N65" s="4" t="s">
        <v>30</v>
      </c>
      <c r="O65" s="4" t="s">
        <v>57</v>
      </c>
      <c r="P65" s="4" t="s">
        <v>430</v>
      </c>
      <c r="Q65" s="9">
        <v>82.8</v>
      </c>
      <c r="R65" s="3">
        <v>2</v>
      </c>
      <c r="S65" s="9">
        <v>0.2</v>
      </c>
      <c r="T65" s="9">
        <v>10.35</v>
      </c>
    </row>
    <row r="66" spans="1:20" x14ac:dyDescent="0.3">
      <c r="A66" s="4" t="s">
        <v>431</v>
      </c>
      <c r="B66" s="5">
        <v>42996</v>
      </c>
      <c r="C66" s="5">
        <v>43001</v>
      </c>
      <c r="D66" s="4" t="s">
        <v>45</v>
      </c>
      <c r="E66" s="4" t="s">
        <v>432</v>
      </c>
      <c r="F66" s="4" t="s">
        <v>433</v>
      </c>
      <c r="G66" s="4" t="s">
        <v>36</v>
      </c>
      <c r="H66" s="4" t="s">
        <v>25</v>
      </c>
      <c r="I66" s="4" t="s">
        <v>103</v>
      </c>
      <c r="J66" s="4" t="s">
        <v>38</v>
      </c>
      <c r="K66" s="3">
        <v>94122</v>
      </c>
      <c r="L66" s="4" t="s">
        <v>39</v>
      </c>
      <c r="M66" s="4" t="s">
        <v>434</v>
      </c>
      <c r="N66" s="4" t="s">
        <v>41</v>
      </c>
      <c r="O66" s="4" t="s">
        <v>105</v>
      </c>
      <c r="P66" s="4" t="s">
        <v>435</v>
      </c>
      <c r="Q66" s="9">
        <v>8.82</v>
      </c>
      <c r="R66" s="3">
        <v>3</v>
      </c>
      <c r="S66" s="9">
        <v>0</v>
      </c>
      <c r="T66" s="9">
        <v>2.3814000000000002</v>
      </c>
    </row>
    <row r="67" spans="1:20" x14ac:dyDescent="0.3">
      <c r="A67" s="4" t="s">
        <v>436</v>
      </c>
      <c r="B67" s="5">
        <v>43091</v>
      </c>
      <c r="C67" s="5">
        <v>43096</v>
      </c>
      <c r="D67" s="4" t="s">
        <v>45</v>
      </c>
      <c r="E67" s="4" t="s">
        <v>437</v>
      </c>
      <c r="F67" s="4" t="s">
        <v>438</v>
      </c>
      <c r="G67" s="4" t="s">
        <v>24</v>
      </c>
      <c r="H67" s="4" t="s">
        <v>25</v>
      </c>
      <c r="I67" s="4" t="s">
        <v>439</v>
      </c>
      <c r="J67" s="4" t="s">
        <v>440</v>
      </c>
      <c r="K67" s="3">
        <v>64055</v>
      </c>
      <c r="L67" s="4" t="s">
        <v>81</v>
      </c>
      <c r="M67" s="4" t="s">
        <v>441</v>
      </c>
      <c r="N67" s="4" t="s">
        <v>41</v>
      </c>
      <c r="O67" s="4" t="s">
        <v>83</v>
      </c>
      <c r="P67" s="4" t="s">
        <v>442</v>
      </c>
      <c r="Q67" s="9">
        <v>839.43</v>
      </c>
      <c r="R67" s="3">
        <v>3</v>
      </c>
      <c r="S67" s="9">
        <v>0</v>
      </c>
      <c r="T67" s="9">
        <v>218.2518</v>
      </c>
    </row>
    <row r="68" spans="1:20" x14ac:dyDescent="0.3">
      <c r="A68" s="4" t="s">
        <v>443</v>
      </c>
      <c r="B68" s="5">
        <v>42254</v>
      </c>
      <c r="C68" s="5">
        <v>42259</v>
      </c>
      <c r="D68" s="4" t="s">
        <v>45</v>
      </c>
      <c r="E68" s="4" t="s">
        <v>444</v>
      </c>
      <c r="F68" s="4" t="s">
        <v>445</v>
      </c>
      <c r="G68" s="4" t="s">
        <v>24</v>
      </c>
      <c r="H68" s="4" t="s">
        <v>25</v>
      </c>
      <c r="I68" s="4" t="s">
        <v>446</v>
      </c>
      <c r="J68" s="4" t="s">
        <v>38</v>
      </c>
      <c r="K68" s="3">
        <v>91104</v>
      </c>
      <c r="L68" s="4" t="s">
        <v>39</v>
      </c>
      <c r="M68" s="4" t="s">
        <v>282</v>
      </c>
      <c r="N68" s="4" t="s">
        <v>41</v>
      </c>
      <c r="O68" s="4" t="s">
        <v>91</v>
      </c>
      <c r="P68" s="4" t="s">
        <v>283</v>
      </c>
      <c r="Q68" s="9">
        <v>671.93</v>
      </c>
      <c r="R68" s="3">
        <v>7</v>
      </c>
      <c r="S68" s="9">
        <v>0</v>
      </c>
      <c r="T68" s="9">
        <v>20.157900000000001</v>
      </c>
    </row>
    <row r="69" spans="1:20" x14ac:dyDescent="0.3">
      <c r="A69" s="4" t="s">
        <v>447</v>
      </c>
      <c r="B69" s="5">
        <v>41934</v>
      </c>
      <c r="C69" s="5">
        <v>41940</v>
      </c>
      <c r="D69" s="4" t="s">
        <v>45</v>
      </c>
      <c r="E69" s="4" t="s">
        <v>448</v>
      </c>
      <c r="F69" s="4" t="s">
        <v>449</v>
      </c>
      <c r="G69" s="4" t="s">
        <v>78</v>
      </c>
      <c r="H69" s="4" t="s">
        <v>25</v>
      </c>
      <c r="I69" s="4" t="s">
        <v>450</v>
      </c>
      <c r="J69" s="4" t="s">
        <v>374</v>
      </c>
      <c r="K69" s="3">
        <v>43055</v>
      </c>
      <c r="L69" s="4" t="s">
        <v>119</v>
      </c>
      <c r="M69" s="4" t="s">
        <v>451</v>
      </c>
      <c r="N69" s="4" t="s">
        <v>30</v>
      </c>
      <c r="O69" s="4" t="s">
        <v>57</v>
      </c>
      <c r="P69" s="4" t="s">
        <v>452</v>
      </c>
      <c r="Q69" s="9">
        <v>93.888000000000005</v>
      </c>
      <c r="R69" s="3">
        <v>4</v>
      </c>
      <c r="S69" s="9">
        <v>0.2</v>
      </c>
      <c r="T69" s="9">
        <v>12.909599999999999</v>
      </c>
    </row>
    <row r="70" spans="1:20" x14ac:dyDescent="0.3">
      <c r="A70" s="4" t="s">
        <v>453</v>
      </c>
      <c r="B70" s="5">
        <v>42709</v>
      </c>
      <c r="C70" s="5">
        <v>42713</v>
      </c>
      <c r="D70" s="4" t="s">
        <v>45</v>
      </c>
      <c r="E70" s="4" t="s">
        <v>454</v>
      </c>
      <c r="F70" s="4" t="s">
        <v>455</v>
      </c>
      <c r="G70" s="4" t="s">
        <v>36</v>
      </c>
      <c r="H70" s="4" t="s">
        <v>25</v>
      </c>
      <c r="I70" s="4" t="s">
        <v>456</v>
      </c>
      <c r="J70" s="4" t="s">
        <v>89</v>
      </c>
      <c r="K70" s="3">
        <v>53132</v>
      </c>
      <c r="L70" s="4" t="s">
        <v>81</v>
      </c>
      <c r="M70" s="4" t="s">
        <v>457</v>
      </c>
      <c r="N70" s="4" t="s">
        <v>149</v>
      </c>
      <c r="O70" s="4" t="s">
        <v>150</v>
      </c>
      <c r="P70" s="4" t="s">
        <v>458</v>
      </c>
      <c r="Q70" s="9">
        <v>384.45</v>
      </c>
      <c r="R70" s="3">
        <v>11</v>
      </c>
      <c r="S70" s="9">
        <v>0</v>
      </c>
      <c r="T70" s="9">
        <v>103.8015</v>
      </c>
    </row>
    <row r="71" spans="1:20" x14ac:dyDescent="0.3">
      <c r="A71" s="4" t="s">
        <v>459</v>
      </c>
      <c r="B71" s="5">
        <v>42442</v>
      </c>
      <c r="C71" s="5">
        <v>42445</v>
      </c>
      <c r="D71" s="4" t="s">
        <v>144</v>
      </c>
      <c r="E71" s="4" t="s">
        <v>460</v>
      </c>
      <c r="F71" s="4" t="s">
        <v>461</v>
      </c>
      <c r="G71" s="4" t="s">
        <v>78</v>
      </c>
      <c r="H71" s="4" t="s">
        <v>25</v>
      </c>
      <c r="I71" s="4" t="s">
        <v>462</v>
      </c>
      <c r="J71" s="4" t="s">
        <v>234</v>
      </c>
      <c r="K71" s="3">
        <v>85254</v>
      </c>
      <c r="L71" s="4" t="s">
        <v>39</v>
      </c>
      <c r="M71" s="4" t="s">
        <v>463</v>
      </c>
      <c r="N71" s="4" t="s">
        <v>41</v>
      </c>
      <c r="O71" s="4" t="s">
        <v>83</v>
      </c>
      <c r="P71" s="4" t="s">
        <v>464</v>
      </c>
      <c r="Q71" s="9">
        <v>157.91999999999999</v>
      </c>
      <c r="R71" s="3">
        <v>5</v>
      </c>
      <c r="S71" s="9">
        <v>0.2</v>
      </c>
      <c r="T71" s="9">
        <v>17.765999999999998</v>
      </c>
    </row>
    <row r="72" spans="1:20" x14ac:dyDescent="0.3">
      <c r="A72" s="4" t="s">
        <v>465</v>
      </c>
      <c r="B72" s="5">
        <v>42155</v>
      </c>
      <c r="C72" s="5">
        <v>42157</v>
      </c>
      <c r="D72" s="4" t="s">
        <v>144</v>
      </c>
      <c r="E72" s="4" t="s">
        <v>466</v>
      </c>
      <c r="F72" s="4" t="s">
        <v>467</v>
      </c>
      <c r="G72" s="4" t="s">
        <v>36</v>
      </c>
      <c r="H72" s="4" t="s">
        <v>25</v>
      </c>
      <c r="I72" s="4" t="s">
        <v>468</v>
      </c>
      <c r="J72" s="4" t="s">
        <v>38</v>
      </c>
      <c r="K72" s="3">
        <v>95123</v>
      </c>
      <c r="L72" s="4" t="s">
        <v>39</v>
      </c>
      <c r="M72" s="4" t="s">
        <v>469</v>
      </c>
      <c r="N72" s="4" t="s">
        <v>41</v>
      </c>
      <c r="O72" s="4" t="s">
        <v>65</v>
      </c>
      <c r="P72" s="4" t="s">
        <v>470</v>
      </c>
      <c r="Q72" s="9">
        <v>58.38</v>
      </c>
      <c r="R72" s="3">
        <v>7</v>
      </c>
      <c r="S72" s="9">
        <v>0</v>
      </c>
      <c r="T72" s="9">
        <v>26.271000000000001</v>
      </c>
    </row>
    <row r="73" spans="1:20" x14ac:dyDescent="0.3">
      <c r="A73" s="4" t="s">
        <v>471</v>
      </c>
      <c r="B73" s="5">
        <v>42152</v>
      </c>
      <c r="C73" s="5">
        <v>42158</v>
      </c>
      <c r="D73" s="4" t="s">
        <v>45</v>
      </c>
      <c r="E73" s="4" t="s">
        <v>472</v>
      </c>
      <c r="F73" s="4" t="s">
        <v>473</v>
      </c>
      <c r="G73" s="4" t="s">
        <v>78</v>
      </c>
      <c r="H73" s="4" t="s">
        <v>25</v>
      </c>
      <c r="I73" s="4" t="s">
        <v>70</v>
      </c>
      <c r="J73" s="4" t="s">
        <v>71</v>
      </c>
      <c r="K73" s="3">
        <v>98105</v>
      </c>
      <c r="L73" s="4" t="s">
        <v>39</v>
      </c>
      <c r="M73" s="4" t="s">
        <v>474</v>
      </c>
      <c r="N73" s="4" t="s">
        <v>41</v>
      </c>
      <c r="O73" s="4" t="s">
        <v>105</v>
      </c>
      <c r="P73" s="4" t="s">
        <v>475</v>
      </c>
      <c r="Q73" s="9">
        <v>6.63</v>
      </c>
      <c r="R73" s="3">
        <v>3</v>
      </c>
      <c r="S73" s="9">
        <v>0</v>
      </c>
      <c r="T73" s="9">
        <v>1.7901</v>
      </c>
    </row>
    <row r="74" spans="1:20" x14ac:dyDescent="0.3">
      <c r="A74" s="4" t="s">
        <v>476</v>
      </c>
      <c r="B74" s="5">
        <v>41699</v>
      </c>
      <c r="C74" s="5">
        <v>41704</v>
      </c>
      <c r="D74" s="4" t="s">
        <v>21</v>
      </c>
      <c r="E74" s="4" t="s">
        <v>477</v>
      </c>
      <c r="F74" s="4" t="s">
        <v>478</v>
      </c>
      <c r="G74" s="4" t="s">
        <v>24</v>
      </c>
      <c r="H74" s="4" t="s">
        <v>25</v>
      </c>
      <c r="I74" s="4" t="s">
        <v>70</v>
      </c>
      <c r="J74" s="4" t="s">
        <v>71</v>
      </c>
      <c r="K74" s="3">
        <v>98115</v>
      </c>
      <c r="L74" s="4" t="s">
        <v>39</v>
      </c>
      <c r="M74" s="4" t="s">
        <v>397</v>
      </c>
      <c r="N74" s="4" t="s">
        <v>30</v>
      </c>
      <c r="O74" s="4" t="s">
        <v>121</v>
      </c>
      <c r="P74" s="4" t="s">
        <v>398</v>
      </c>
      <c r="Q74" s="9">
        <v>457.56799999999998</v>
      </c>
      <c r="R74" s="3">
        <v>2</v>
      </c>
      <c r="S74" s="9">
        <v>0.2</v>
      </c>
      <c r="T74" s="9">
        <v>51.476399999999998</v>
      </c>
    </row>
    <row r="75" spans="1:20" x14ac:dyDescent="0.3">
      <c r="A75" s="4" t="s">
        <v>479</v>
      </c>
      <c r="B75" s="5">
        <v>42694</v>
      </c>
      <c r="C75" s="5">
        <v>42698</v>
      </c>
      <c r="D75" s="4" t="s">
        <v>45</v>
      </c>
      <c r="E75" s="4" t="s">
        <v>480</v>
      </c>
      <c r="F75" s="4" t="s">
        <v>481</v>
      </c>
      <c r="G75" s="4" t="s">
        <v>24</v>
      </c>
      <c r="H75" s="4" t="s">
        <v>25</v>
      </c>
      <c r="I75" s="4" t="s">
        <v>482</v>
      </c>
      <c r="J75" s="4" t="s">
        <v>483</v>
      </c>
      <c r="K75" s="3">
        <v>73034</v>
      </c>
      <c r="L75" s="4" t="s">
        <v>81</v>
      </c>
      <c r="M75" s="4" t="s">
        <v>484</v>
      </c>
      <c r="N75" s="4" t="s">
        <v>41</v>
      </c>
      <c r="O75" s="4" t="s">
        <v>42</v>
      </c>
      <c r="P75" s="4" t="s">
        <v>485</v>
      </c>
      <c r="Q75" s="9">
        <v>14.62</v>
      </c>
      <c r="R75" s="3">
        <v>2</v>
      </c>
      <c r="S75" s="9">
        <v>0</v>
      </c>
      <c r="T75" s="9">
        <v>6.8714000000000004</v>
      </c>
    </row>
    <row r="76" spans="1:20" x14ac:dyDescent="0.3">
      <c r="A76" s="4" t="s">
        <v>486</v>
      </c>
      <c r="B76" s="5">
        <v>42501</v>
      </c>
      <c r="C76" s="5">
        <v>42502</v>
      </c>
      <c r="D76" s="4" t="s">
        <v>144</v>
      </c>
      <c r="E76" s="4" t="s">
        <v>487</v>
      </c>
      <c r="F76" s="4" t="s">
        <v>488</v>
      </c>
      <c r="G76" s="4" t="s">
        <v>24</v>
      </c>
      <c r="H76" s="4" t="s">
        <v>25</v>
      </c>
      <c r="I76" s="4" t="s">
        <v>37</v>
      </c>
      <c r="J76" s="4" t="s">
        <v>38</v>
      </c>
      <c r="K76" s="3">
        <v>90045</v>
      </c>
      <c r="L76" s="4" t="s">
        <v>39</v>
      </c>
      <c r="M76" s="4" t="s">
        <v>489</v>
      </c>
      <c r="N76" s="4" t="s">
        <v>41</v>
      </c>
      <c r="O76" s="4" t="s">
        <v>65</v>
      </c>
      <c r="P76" s="4" t="s">
        <v>490</v>
      </c>
      <c r="Q76" s="9">
        <v>5.98</v>
      </c>
      <c r="R76" s="3">
        <v>1</v>
      </c>
      <c r="S76" s="9">
        <v>0</v>
      </c>
      <c r="T76" s="9">
        <v>2.6909999999999998</v>
      </c>
    </row>
    <row r="77" spans="1:20" x14ac:dyDescent="0.3">
      <c r="A77" s="4" t="s">
        <v>491</v>
      </c>
      <c r="B77" s="5">
        <v>42366</v>
      </c>
      <c r="C77" s="5">
        <v>42369</v>
      </c>
      <c r="D77" s="4" t="s">
        <v>21</v>
      </c>
      <c r="E77" s="4" t="s">
        <v>492</v>
      </c>
      <c r="F77" s="4" t="s">
        <v>493</v>
      </c>
      <c r="G77" s="4" t="s">
        <v>24</v>
      </c>
      <c r="H77" s="4" t="s">
        <v>25</v>
      </c>
      <c r="I77" s="4" t="s">
        <v>117</v>
      </c>
      <c r="J77" s="4" t="s">
        <v>118</v>
      </c>
      <c r="K77" s="3">
        <v>19134</v>
      </c>
      <c r="L77" s="4" t="s">
        <v>119</v>
      </c>
      <c r="M77" s="4" t="s">
        <v>494</v>
      </c>
      <c r="N77" s="4" t="s">
        <v>149</v>
      </c>
      <c r="O77" s="4" t="s">
        <v>182</v>
      </c>
      <c r="P77" s="4" t="s">
        <v>495</v>
      </c>
      <c r="Q77" s="9">
        <v>54.384</v>
      </c>
      <c r="R77" s="3">
        <v>2</v>
      </c>
      <c r="S77" s="9">
        <v>0.2</v>
      </c>
      <c r="T77" s="9">
        <v>1.3595999999999999</v>
      </c>
    </row>
    <row r="78" spans="1:20" x14ac:dyDescent="0.3">
      <c r="A78" s="4" t="s">
        <v>496</v>
      </c>
      <c r="B78" s="5">
        <v>42690</v>
      </c>
      <c r="C78" s="5">
        <v>42694</v>
      </c>
      <c r="D78" s="4" t="s">
        <v>45</v>
      </c>
      <c r="E78" s="4" t="s">
        <v>497</v>
      </c>
      <c r="F78" s="4" t="s">
        <v>498</v>
      </c>
      <c r="G78" s="4" t="s">
        <v>24</v>
      </c>
      <c r="H78" s="4" t="s">
        <v>25</v>
      </c>
      <c r="I78" s="4" t="s">
        <v>499</v>
      </c>
      <c r="J78" s="4" t="s">
        <v>500</v>
      </c>
      <c r="K78" s="3">
        <v>88220</v>
      </c>
      <c r="L78" s="4" t="s">
        <v>39</v>
      </c>
      <c r="M78" s="4" t="s">
        <v>501</v>
      </c>
      <c r="N78" s="4" t="s">
        <v>41</v>
      </c>
      <c r="O78" s="4" t="s">
        <v>156</v>
      </c>
      <c r="P78" s="4" t="s">
        <v>502</v>
      </c>
      <c r="Q78" s="9">
        <v>28.4</v>
      </c>
      <c r="R78" s="3">
        <v>5</v>
      </c>
      <c r="S78" s="9">
        <v>0</v>
      </c>
      <c r="T78" s="9">
        <v>13.348000000000001</v>
      </c>
    </row>
    <row r="79" spans="1:20" x14ac:dyDescent="0.3">
      <c r="A79" s="4" t="s">
        <v>503</v>
      </c>
      <c r="B79" s="5">
        <v>42681</v>
      </c>
      <c r="C79" s="5">
        <v>42685</v>
      </c>
      <c r="D79" s="4" t="s">
        <v>45</v>
      </c>
      <c r="E79" s="4" t="s">
        <v>504</v>
      </c>
      <c r="F79" s="4" t="s">
        <v>505</v>
      </c>
      <c r="G79" s="4" t="s">
        <v>24</v>
      </c>
      <c r="H79" s="4" t="s">
        <v>25</v>
      </c>
      <c r="I79" s="4" t="s">
        <v>70</v>
      </c>
      <c r="J79" s="4" t="s">
        <v>71</v>
      </c>
      <c r="K79" s="3">
        <v>98115</v>
      </c>
      <c r="L79" s="4" t="s">
        <v>39</v>
      </c>
      <c r="M79" s="4" t="s">
        <v>506</v>
      </c>
      <c r="N79" s="4" t="s">
        <v>41</v>
      </c>
      <c r="O79" s="4" t="s">
        <v>73</v>
      </c>
      <c r="P79" s="4" t="s">
        <v>507</v>
      </c>
      <c r="Q79" s="9">
        <v>27.68</v>
      </c>
      <c r="R79" s="3">
        <v>2</v>
      </c>
      <c r="S79" s="9">
        <v>0.2</v>
      </c>
      <c r="T79" s="9">
        <v>9.6880000000000006</v>
      </c>
    </row>
    <row r="80" spans="1:20" x14ac:dyDescent="0.3">
      <c r="A80" s="4" t="s">
        <v>508</v>
      </c>
      <c r="B80" s="5">
        <v>41890</v>
      </c>
      <c r="C80" s="5">
        <v>41894</v>
      </c>
      <c r="D80" s="4" t="s">
        <v>45</v>
      </c>
      <c r="E80" s="4" t="s">
        <v>509</v>
      </c>
      <c r="F80" s="4" t="s">
        <v>510</v>
      </c>
      <c r="G80" s="4" t="s">
        <v>24</v>
      </c>
      <c r="H80" s="4" t="s">
        <v>25</v>
      </c>
      <c r="I80" s="4" t="s">
        <v>511</v>
      </c>
      <c r="J80" s="4" t="s">
        <v>80</v>
      </c>
      <c r="K80" s="3">
        <v>78207</v>
      </c>
      <c r="L80" s="4" t="s">
        <v>81</v>
      </c>
      <c r="M80" s="4" t="s">
        <v>512</v>
      </c>
      <c r="N80" s="4" t="s">
        <v>41</v>
      </c>
      <c r="O80" s="4" t="s">
        <v>105</v>
      </c>
      <c r="P80" s="4" t="s">
        <v>513</v>
      </c>
      <c r="Q80" s="9">
        <v>9.9359999999999999</v>
      </c>
      <c r="R80" s="3">
        <v>3</v>
      </c>
      <c r="S80" s="9">
        <v>0.2</v>
      </c>
      <c r="T80" s="9">
        <v>2.7324000000000002</v>
      </c>
    </row>
    <row r="81" spans="1:20" x14ac:dyDescent="0.3">
      <c r="A81" s="4" t="s">
        <v>514</v>
      </c>
      <c r="B81" s="5">
        <v>41856</v>
      </c>
      <c r="C81" s="5">
        <v>41860</v>
      </c>
      <c r="D81" s="4" t="s">
        <v>45</v>
      </c>
      <c r="E81" s="4" t="s">
        <v>515</v>
      </c>
      <c r="F81" s="4" t="s">
        <v>516</v>
      </c>
      <c r="G81" s="4" t="s">
        <v>24</v>
      </c>
      <c r="H81" s="4" t="s">
        <v>25</v>
      </c>
      <c r="I81" s="4" t="s">
        <v>37</v>
      </c>
      <c r="J81" s="4" t="s">
        <v>38</v>
      </c>
      <c r="K81" s="3">
        <v>90004</v>
      </c>
      <c r="L81" s="4" t="s">
        <v>39</v>
      </c>
      <c r="M81" s="4" t="s">
        <v>517</v>
      </c>
      <c r="N81" s="4" t="s">
        <v>41</v>
      </c>
      <c r="O81" s="4" t="s">
        <v>65</v>
      </c>
      <c r="P81" s="4" t="s">
        <v>518</v>
      </c>
      <c r="Q81" s="9">
        <v>20.94</v>
      </c>
      <c r="R81" s="3">
        <v>3</v>
      </c>
      <c r="S81" s="9">
        <v>0</v>
      </c>
      <c r="T81" s="9">
        <v>9.8417999999999992</v>
      </c>
    </row>
    <row r="82" spans="1:20" x14ac:dyDescent="0.3">
      <c r="A82" s="4" t="s">
        <v>519</v>
      </c>
      <c r="B82" s="5">
        <v>41896</v>
      </c>
      <c r="C82" s="5">
        <v>41901</v>
      </c>
      <c r="D82" s="4" t="s">
        <v>45</v>
      </c>
      <c r="E82" s="4" t="s">
        <v>520</v>
      </c>
      <c r="F82" s="4" t="s">
        <v>521</v>
      </c>
      <c r="G82" s="4" t="s">
        <v>36</v>
      </c>
      <c r="H82" s="4" t="s">
        <v>25</v>
      </c>
      <c r="I82" s="4" t="s">
        <v>227</v>
      </c>
      <c r="J82" s="4" t="s">
        <v>162</v>
      </c>
      <c r="K82" s="3">
        <v>60623</v>
      </c>
      <c r="L82" s="4" t="s">
        <v>81</v>
      </c>
      <c r="M82" s="4" t="s">
        <v>522</v>
      </c>
      <c r="N82" s="4" t="s">
        <v>41</v>
      </c>
      <c r="O82" s="4" t="s">
        <v>83</v>
      </c>
      <c r="P82" s="4" t="s">
        <v>523</v>
      </c>
      <c r="Q82" s="9">
        <v>52.448</v>
      </c>
      <c r="R82" s="3">
        <v>2</v>
      </c>
      <c r="S82" s="9">
        <v>0.8</v>
      </c>
      <c r="T82" s="9">
        <v>-131.12</v>
      </c>
    </row>
    <row r="83" spans="1:20" x14ac:dyDescent="0.3">
      <c r="A83" s="4" t="s">
        <v>524</v>
      </c>
      <c r="B83" s="5">
        <v>42846</v>
      </c>
      <c r="C83" s="5">
        <v>42850</v>
      </c>
      <c r="D83" s="4" t="s">
        <v>21</v>
      </c>
      <c r="E83" s="4" t="s">
        <v>525</v>
      </c>
      <c r="F83" s="4" t="s">
        <v>526</v>
      </c>
      <c r="G83" s="4" t="s">
        <v>24</v>
      </c>
      <c r="H83" s="4" t="s">
        <v>25</v>
      </c>
      <c r="I83" s="4" t="s">
        <v>140</v>
      </c>
      <c r="J83" s="4" t="s">
        <v>80</v>
      </c>
      <c r="K83" s="3">
        <v>77036</v>
      </c>
      <c r="L83" s="4" t="s">
        <v>81</v>
      </c>
      <c r="M83" s="4" t="s">
        <v>527</v>
      </c>
      <c r="N83" s="4" t="s">
        <v>41</v>
      </c>
      <c r="O83" s="4" t="s">
        <v>83</v>
      </c>
      <c r="P83" s="4" t="s">
        <v>528</v>
      </c>
      <c r="Q83" s="9">
        <v>97.263999999999996</v>
      </c>
      <c r="R83" s="3">
        <v>4</v>
      </c>
      <c r="S83" s="9">
        <v>0.8</v>
      </c>
      <c r="T83" s="9">
        <v>-243.16</v>
      </c>
    </row>
    <row r="84" spans="1:20" x14ac:dyDescent="0.3">
      <c r="A84" s="4" t="s">
        <v>529</v>
      </c>
      <c r="B84" s="5">
        <v>42353</v>
      </c>
      <c r="C84" s="5">
        <v>42357</v>
      </c>
      <c r="D84" s="4" t="s">
        <v>45</v>
      </c>
      <c r="E84" s="4" t="s">
        <v>530</v>
      </c>
      <c r="F84" s="4" t="s">
        <v>531</v>
      </c>
      <c r="G84" s="4" t="s">
        <v>78</v>
      </c>
      <c r="H84" s="4" t="s">
        <v>25</v>
      </c>
      <c r="I84" s="4" t="s">
        <v>208</v>
      </c>
      <c r="J84" s="4" t="s">
        <v>209</v>
      </c>
      <c r="K84" s="3">
        <v>10009</v>
      </c>
      <c r="L84" s="4" t="s">
        <v>119</v>
      </c>
      <c r="M84" s="4" t="s">
        <v>532</v>
      </c>
      <c r="N84" s="4" t="s">
        <v>41</v>
      </c>
      <c r="O84" s="4" t="s">
        <v>105</v>
      </c>
      <c r="P84" s="4" t="s">
        <v>533</v>
      </c>
      <c r="Q84" s="9">
        <v>3.28</v>
      </c>
      <c r="R84" s="3">
        <v>1</v>
      </c>
      <c r="S84" s="9">
        <v>0</v>
      </c>
      <c r="T84" s="9">
        <v>1.4104000000000001</v>
      </c>
    </row>
    <row r="85" spans="1:20" x14ac:dyDescent="0.3">
      <c r="A85" s="4" t="s">
        <v>534</v>
      </c>
      <c r="B85" s="5">
        <v>41978</v>
      </c>
      <c r="C85" s="5">
        <v>41982</v>
      </c>
      <c r="D85" s="4" t="s">
        <v>21</v>
      </c>
      <c r="E85" s="4" t="s">
        <v>535</v>
      </c>
      <c r="F85" s="4" t="s">
        <v>536</v>
      </c>
      <c r="G85" s="4" t="s">
        <v>36</v>
      </c>
      <c r="H85" s="4" t="s">
        <v>25</v>
      </c>
      <c r="I85" s="4" t="s">
        <v>264</v>
      </c>
      <c r="J85" s="4" t="s">
        <v>162</v>
      </c>
      <c r="K85" s="3">
        <v>62521</v>
      </c>
      <c r="L85" s="4" t="s">
        <v>81</v>
      </c>
      <c r="M85" s="4" t="s">
        <v>537</v>
      </c>
      <c r="N85" s="4" t="s">
        <v>41</v>
      </c>
      <c r="O85" s="4" t="s">
        <v>91</v>
      </c>
      <c r="P85" s="4" t="s">
        <v>538</v>
      </c>
      <c r="Q85" s="9">
        <v>24.815999999999999</v>
      </c>
      <c r="R85" s="3">
        <v>2</v>
      </c>
      <c r="S85" s="9">
        <v>0.2</v>
      </c>
      <c r="T85" s="9">
        <v>1.8612</v>
      </c>
    </row>
    <row r="86" spans="1:20" x14ac:dyDescent="0.3">
      <c r="A86" s="4" t="s">
        <v>539</v>
      </c>
      <c r="B86" s="5">
        <v>41962</v>
      </c>
      <c r="C86" s="5">
        <v>41967</v>
      </c>
      <c r="D86" s="4" t="s">
        <v>21</v>
      </c>
      <c r="E86" s="4" t="s">
        <v>540</v>
      </c>
      <c r="F86" s="4" t="s">
        <v>541</v>
      </c>
      <c r="G86" s="4" t="s">
        <v>78</v>
      </c>
      <c r="H86" s="4" t="s">
        <v>25</v>
      </c>
      <c r="I86" s="4" t="s">
        <v>542</v>
      </c>
      <c r="J86" s="4" t="s">
        <v>543</v>
      </c>
      <c r="K86" s="3">
        <v>71203</v>
      </c>
      <c r="L86" s="4" t="s">
        <v>28</v>
      </c>
      <c r="M86" s="4" t="s">
        <v>544</v>
      </c>
      <c r="N86" s="4" t="s">
        <v>149</v>
      </c>
      <c r="O86" s="4" t="s">
        <v>150</v>
      </c>
      <c r="P86" s="4" t="s">
        <v>545</v>
      </c>
      <c r="Q86" s="9">
        <v>503.96</v>
      </c>
      <c r="R86" s="3">
        <v>4</v>
      </c>
      <c r="S86" s="9">
        <v>0</v>
      </c>
      <c r="T86" s="9">
        <v>131.02959999999999</v>
      </c>
    </row>
    <row r="87" spans="1:20" x14ac:dyDescent="0.3">
      <c r="A87" s="4" t="s">
        <v>546</v>
      </c>
      <c r="B87" s="5">
        <v>42702</v>
      </c>
      <c r="C87" s="5">
        <v>42706</v>
      </c>
      <c r="D87" s="4" t="s">
        <v>45</v>
      </c>
      <c r="E87" s="4" t="s">
        <v>547</v>
      </c>
      <c r="F87" s="4" t="s">
        <v>548</v>
      </c>
      <c r="G87" s="4" t="s">
        <v>24</v>
      </c>
      <c r="H87" s="4" t="s">
        <v>25</v>
      </c>
      <c r="I87" s="4" t="s">
        <v>549</v>
      </c>
      <c r="J87" s="4" t="s">
        <v>550</v>
      </c>
      <c r="K87" s="3">
        <v>6824</v>
      </c>
      <c r="L87" s="4" t="s">
        <v>119</v>
      </c>
      <c r="M87" s="4" t="s">
        <v>551</v>
      </c>
      <c r="N87" s="4" t="s">
        <v>41</v>
      </c>
      <c r="O87" s="4" t="s">
        <v>73</v>
      </c>
      <c r="P87" s="4" t="s">
        <v>552</v>
      </c>
      <c r="Q87" s="9">
        <v>7.16</v>
      </c>
      <c r="R87" s="3">
        <v>2</v>
      </c>
      <c r="S87" s="9">
        <v>0</v>
      </c>
      <c r="T87" s="9">
        <v>3.4367999999999999</v>
      </c>
    </row>
    <row r="88" spans="1:20" x14ac:dyDescent="0.3">
      <c r="A88" s="4" t="s">
        <v>553</v>
      </c>
      <c r="B88" s="5">
        <v>41877</v>
      </c>
      <c r="C88" s="5">
        <v>41881</v>
      </c>
      <c r="D88" s="4" t="s">
        <v>45</v>
      </c>
      <c r="E88" s="4" t="s">
        <v>554</v>
      </c>
      <c r="F88" s="4" t="s">
        <v>555</v>
      </c>
      <c r="G88" s="4" t="s">
        <v>78</v>
      </c>
      <c r="H88" s="4" t="s">
        <v>25</v>
      </c>
      <c r="I88" s="4" t="s">
        <v>37</v>
      </c>
      <c r="J88" s="4" t="s">
        <v>38</v>
      </c>
      <c r="K88" s="3">
        <v>90032</v>
      </c>
      <c r="L88" s="4" t="s">
        <v>39</v>
      </c>
      <c r="M88" s="4" t="s">
        <v>556</v>
      </c>
      <c r="N88" s="4" t="s">
        <v>149</v>
      </c>
      <c r="O88" s="4" t="s">
        <v>182</v>
      </c>
      <c r="P88" s="4" t="s">
        <v>557</v>
      </c>
      <c r="Q88" s="9">
        <v>176.8</v>
      </c>
      <c r="R88" s="3">
        <v>8</v>
      </c>
      <c r="S88" s="9">
        <v>0</v>
      </c>
      <c r="T88" s="9">
        <v>22.984000000000002</v>
      </c>
    </row>
    <row r="89" spans="1:20" x14ac:dyDescent="0.3">
      <c r="A89" s="4" t="s">
        <v>558</v>
      </c>
      <c r="B89" s="5">
        <v>42567</v>
      </c>
      <c r="C89" s="5">
        <v>42573</v>
      </c>
      <c r="D89" s="4" t="s">
        <v>45</v>
      </c>
      <c r="E89" s="4" t="s">
        <v>559</v>
      </c>
      <c r="F89" s="4" t="s">
        <v>560</v>
      </c>
      <c r="G89" s="4" t="s">
        <v>36</v>
      </c>
      <c r="H89" s="4" t="s">
        <v>25</v>
      </c>
      <c r="I89" s="4" t="s">
        <v>561</v>
      </c>
      <c r="J89" s="4" t="s">
        <v>80</v>
      </c>
      <c r="K89" s="3">
        <v>75051</v>
      </c>
      <c r="L89" s="4" t="s">
        <v>81</v>
      </c>
      <c r="M89" s="4" t="s">
        <v>562</v>
      </c>
      <c r="N89" s="4" t="s">
        <v>41</v>
      </c>
      <c r="O89" s="4" t="s">
        <v>91</v>
      </c>
      <c r="P89" s="4" t="s">
        <v>563</v>
      </c>
      <c r="Q89" s="9">
        <v>37.223999999999997</v>
      </c>
      <c r="R89" s="3">
        <v>3</v>
      </c>
      <c r="S89" s="9">
        <v>0.2</v>
      </c>
      <c r="T89" s="9">
        <v>3.7223999999999999</v>
      </c>
    </row>
    <row r="90" spans="1:20" x14ac:dyDescent="0.3">
      <c r="A90" s="4" t="s">
        <v>564</v>
      </c>
      <c r="B90" s="5">
        <v>42289</v>
      </c>
      <c r="C90" s="5">
        <v>42291</v>
      </c>
      <c r="D90" s="4" t="s">
        <v>144</v>
      </c>
      <c r="E90" s="4" t="s">
        <v>565</v>
      </c>
      <c r="F90" s="4" t="s">
        <v>566</v>
      </c>
      <c r="G90" s="4" t="s">
        <v>78</v>
      </c>
      <c r="H90" s="4" t="s">
        <v>25</v>
      </c>
      <c r="I90" s="4" t="s">
        <v>208</v>
      </c>
      <c r="J90" s="4" t="s">
        <v>209</v>
      </c>
      <c r="K90" s="3">
        <v>10035</v>
      </c>
      <c r="L90" s="4" t="s">
        <v>119</v>
      </c>
      <c r="M90" s="4" t="s">
        <v>567</v>
      </c>
      <c r="N90" s="4" t="s">
        <v>30</v>
      </c>
      <c r="O90" s="4" t="s">
        <v>31</v>
      </c>
      <c r="P90" s="4" t="s">
        <v>568</v>
      </c>
      <c r="Q90" s="9">
        <v>899.13599999999997</v>
      </c>
      <c r="R90" s="3">
        <v>4</v>
      </c>
      <c r="S90" s="9">
        <v>0.2</v>
      </c>
      <c r="T90" s="9">
        <v>112.392</v>
      </c>
    </row>
    <row r="91" spans="1:20" x14ac:dyDescent="0.3">
      <c r="A91" s="4" t="s">
        <v>569</v>
      </c>
      <c r="B91" s="5">
        <v>42308</v>
      </c>
      <c r="C91" s="5">
        <v>42314</v>
      </c>
      <c r="D91" s="4" t="s">
        <v>45</v>
      </c>
      <c r="E91" s="4" t="s">
        <v>570</v>
      </c>
      <c r="F91" s="4" t="s">
        <v>571</v>
      </c>
      <c r="G91" s="4" t="s">
        <v>36</v>
      </c>
      <c r="H91" s="4" t="s">
        <v>25</v>
      </c>
      <c r="I91" s="4" t="s">
        <v>572</v>
      </c>
      <c r="J91" s="4" t="s">
        <v>38</v>
      </c>
      <c r="K91" s="3">
        <v>92374</v>
      </c>
      <c r="L91" s="4" t="s">
        <v>39</v>
      </c>
      <c r="M91" s="4" t="s">
        <v>573</v>
      </c>
      <c r="N91" s="4" t="s">
        <v>41</v>
      </c>
      <c r="O91" s="4" t="s">
        <v>156</v>
      </c>
      <c r="P91" s="4" t="s">
        <v>574</v>
      </c>
      <c r="Q91" s="9">
        <v>14.28</v>
      </c>
      <c r="R91" s="3">
        <v>7</v>
      </c>
      <c r="S91" s="9">
        <v>0</v>
      </c>
      <c r="T91" s="9">
        <v>6.7115999999999998</v>
      </c>
    </row>
    <row r="92" spans="1:20" x14ac:dyDescent="0.3">
      <c r="A92" s="4" t="s">
        <v>575</v>
      </c>
      <c r="B92" s="5">
        <v>41719</v>
      </c>
      <c r="C92" s="5">
        <v>41723</v>
      </c>
      <c r="D92" s="4" t="s">
        <v>45</v>
      </c>
      <c r="E92" s="4" t="s">
        <v>576</v>
      </c>
      <c r="F92" s="4" t="s">
        <v>577</v>
      </c>
      <c r="G92" s="4" t="s">
        <v>24</v>
      </c>
      <c r="H92" s="4" t="s">
        <v>25</v>
      </c>
      <c r="I92" s="4" t="s">
        <v>578</v>
      </c>
      <c r="J92" s="4" t="s">
        <v>374</v>
      </c>
      <c r="K92" s="3">
        <v>45011</v>
      </c>
      <c r="L92" s="4" t="s">
        <v>119</v>
      </c>
      <c r="M92" s="4" t="s">
        <v>579</v>
      </c>
      <c r="N92" s="4" t="s">
        <v>41</v>
      </c>
      <c r="O92" s="4" t="s">
        <v>105</v>
      </c>
      <c r="P92" s="4" t="s">
        <v>580</v>
      </c>
      <c r="Q92" s="9">
        <v>7.4080000000000004</v>
      </c>
      <c r="R92" s="3">
        <v>2</v>
      </c>
      <c r="S92" s="9">
        <v>0.2</v>
      </c>
      <c r="T92" s="9">
        <v>1.2038</v>
      </c>
    </row>
    <row r="93" spans="1:20" x14ac:dyDescent="0.3">
      <c r="A93" s="4" t="s">
        <v>581</v>
      </c>
      <c r="B93" s="5">
        <v>43045</v>
      </c>
      <c r="C93" s="5">
        <v>43052</v>
      </c>
      <c r="D93" s="4" t="s">
        <v>45</v>
      </c>
      <c r="E93" s="4" t="s">
        <v>582</v>
      </c>
      <c r="F93" s="4" t="s">
        <v>583</v>
      </c>
      <c r="G93" s="4" t="s">
        <v>78</v>
      </c>
      <c r="H93" s="4" t="s">
        <v>25</v>
      </c>
      <c r="I93" s="4" t="s">
        <v>584</v>
      </c>
      <c r="J93" s="4" t="s">
        <v>585</v>
      </c>
      <c r="K93" s="3">
        <v>7090</v>
      </c>
      <c r="L93" s="4" t="s">
        <v>119</v>
      </c>
      <c r="M93" s="4" t="s">
        <v>586</v>
      </c>
      <c r="N93" s="4" t="s">
        <v>41</v>
      </c>
      <c r="O93" s="4" t="s">
        <v>91</v>
      </c>
      <c r="P93" s="4" t="s">
        <v>587</v>
      </c>
      <c r="Q93" s="9">
        <v>46.26</v>
      </c>
      <c r="R93" s="3">
        <v>3</v>
      </c>
      <c r="S93" s="9">
        <v>0</v>
      </c>
      <c r="T93" s="9">
        <v>12.0276</v>
      </c>
    </row>
    <row r="94" spans="1:20" x14ac:dyDescent="0.3">
      <c r="A94" s="4" t="s">
        <v>588</v>
      </c>
      <c r="B94" s="5">
        <v>42922</v>
      </c>
      <c r="C94" s="5">
        <v>42929</v>
      </c>
      <c r="D94" s="4" t="s">
        <v>45</v>
      </c>
      <c r="E94" s="4" t="s">
        <v>589</v>
      </c>
      <c r="F94" s="4" t="s">
        <v>590</v>
      </c>
      <c r="G94" s="4" t="s">
        <v>36</v>
      </c>
      <c r="H94" s="4" t="s">
        <v>25</v>
      </c>
      <c r="I94" s="4" t="s">
        <v>117</v>
      </c>
      <c r="J94" s="4" t="s">
        <v>118</v>
      </c>
      <c r="K94" s="3">
        <v>19120</v>
      </c>
      <c r="L94" s="4" t="s">
        <v>119</v>
      </c>
      <c r="M94" s="4" t="s">
        <v>591</v>
      </c>
      <c r="N94" s="4" t="s">
        <v>41</v>
      </c>
      <c r="O94" s="4" t="s">
        <v>73</v>
      </c>
      <c r="P94" s="4" t="s">
        <v>592</v>
      </c>
      <c r="Q94" s="9">
        <v>2.9460000000000002</v>
      </c>
      <c r="R94" s="3">
        <v>2</v>
      </c>
      <c r="S94" s="9">
        <v>0.7</v>
      </c>
      <c r="T94" s="9">
        <v>-2.2585999999999999</v>
      </c>
    </row>
    <row r="95" spans="1:20" x14ac:dyDescent="0.3">
      <c r="A95" s="4" t="s">
        <v>593</v>
      </c>
      <c r="B95" s="5">
        <v>42910</v>
      </c>
      <c r="C95" s="5">
        <v>42915</v>
      </c>
      <c r="D95" s="4" t="s">
        <v>45</v>
      </c>
      <c r="E95" s="4" t="s">
        <v>594</v>
      </c>
      <c r="F95" s="4" t="s">
        <v>595</v>
      </c>
      <c r="G95" s="4" t="s">
        <v>24</v>
      </c>
      <c r="H95" s="4" t="s">
        <v>25</v>
      </c>
      <c r="I95" s="4" t="s">
        <v>596</v>
      </c>
      <c r="J95" s="4" t="s">
        <v>374</v>
      </c>
      <c r="K95" s="3">
        <v>44312</v>
      </c>
      <c r="L95" s="4" t="s">
        <v>119</v>
      </c>
      <c r="M95" s="4" t="s">
        <v>597</v>
      </c>
      <c r="N95" s="4" t="s">
        <v>41</v>
      </c>
      <c r="O95" s="4" t="s">
        <v>65</v>
      </c>
      <c r="P95" s="4" t="s">
        <v>598</v>
      </c>
      <c r="Q95" s="9">
        <v>21.744</v>
      </c>
      <c r="R95" s="3">
        <v>3</v>
      </c>
      <c r="S95" s="9">
        <v>0.2</v>
      </c>
      <c r="T95" s="9">
        <v>6.7949999999999999</v>
      </c>
    </row>
    <row r="96" spans="1:20" x14ac:dyDescent="0.3">
      <c r="A96" s="4" t="s">
        <v>599</v>
      </c>
      <c r="B96" s="5">
        <v>41854</v>
      </c>
      <c r="C96" s="5">
        <v>41856</v>
      </c>
      <c r="D96" s="4" t="s">
        <v>144</v>
      </c>
      <c r="E96" s="4" t="s">
        <v>600</v>
      </c>
      <c r="F96" s="4" t="s">
        <v>601</v>
      </c>
      <c r="G96" s="4" t="s">
        <v>24</v>
      </c>
      <c r="H96" s="4" t="s">
        <v>25</v>
      </c>
      <c r="I96" s="4" t="s">
        <v>602</v>
      </c>
      <c r="J96" s="4" t="s">
        <v>343</v>
      </c>
      <c r="K96" s="3">
        <v>80219</v>
      </c>
      <c r="L96" s="4" t="s">
        <v>39</v>
      </c>
      <c r="M96" s="4" t="s">
        <v>603</v>
      </c>
      <c r="N96" s="4" t="s">
        <v>30</v>
      </c>
      <c r="O96" s="4" t="s">
        <v>51</v>
      </c>
      <c r="P96" s="4" t="s">
        <v>604</v>
      </c>
      <c r="Q96" s="9">
        <v>218.75</v>
      </c>
      <c r="R96" s="3">
        <v>2</v>
      </c>
      <c r="S96" s="9">
        <v>0.5</v>
      </c>
      <c r="T96" s="9">
        <v>-161.875</v>
      </c>
    </row>
    <row r="97" spans="1:20" x14ac:dyDescent="0.3">
      <c r="A97" s="4" t="s">
        <v>605</v>
      </c>
      <c r="B97" s="5">
        <v>43086</v>
      </c>
      <c r="C97" s="5">
        <v>43090</v>
      </c>
      <c r="D97" s="4" t="s">
        <v>21</v>
      </c>
      <c r="E97" s="4" t="s">
        <v>606</v>
      </c>
      <c r="F97" s="4" t="s">
        <v>607</v>
      </c>
      <c r="G97" s="4" t="s">
        <v>24</v>
      </c>
      <c r="H97" s="4" t="s">
        <v>25</v>
      </c>
      <c r="I97" s="4" t="s">
        <v>608</v>
      </c>
      <c r="J97" s="4" t="s">
        <v>80</v>
      </c>
      <c r="K97" s="3">
        <v>75220</v>
      </c>
      <c r="L97" s="4" t="s">
        <v>81</v>
      </c>
      <c r="M97" s="4" t="s">
        <v>609</v>
      </c>
      <c r="N97" s="4" t="s">
        <v>41</v>
      </c>
      <c r="O97" s="4" t="s">
        <v>83</v>
      </c>
      <c r="P97" s="4" t="s">
        <v>610</v>
      </c>
      <c r="Q97" s="9">
        <v>66.284000000000006</v>
      </c>
      <c r="R97" s="3">
        <v>2</v>
      </c>
      <c r="S97" s="9">
        <v>0.8</v>
      </c>
      <c r="T97" s="9">
        <v>-178.96680000000001</v>
      </c>
    </row>
    <row r="98" spans="1:20" x14ac:dyDescent="0.3">
      <c r="A98" s="4" t="s">
        <v>611</v>
      </c>
      <c r="B98" s="5">
        <v>42889</v>
      </c>
      <c r="C98" s="5">
        <v>42893</v>
      </c>
      <c r="D98" s="4" t="s">
        <v>45</v>
      </c>
      <c r="E98" s="4" t="s">
        <v>612</v>
      </c>
      <c r="F98" s="4" t="s">
        <v>613</v>
      </c>
      <c r="G98" s="4" t="s">
        <v>36</v>
      </c>
      <c r="H98" s="4" t="s">
        <v>25</v>
      </c>
      <c r="I98" s="4" t="s">
        <v>456</v>
      </c>
      <c r="J98" s="4" t="s">
        <v>253</v>
      </c>
      <c r="K98" s="3">
        <v>37064</v>
      </c>
      <c r="L98" s="4" t="s">
        <v>28</v>
      </c>
      <c r="M98" s="4" t="s">
        <v>614</v>
      </c>
      <c r="N98" s="4" t="s">
        <v>30</v>
      </c>
      <c r="O98" s="4" t="s">
        <v>57</v>
      </c>
      <c r="P98" s="4" t="s">
        <v>615</v>
      </c>
      <c r="Q98" s="9">
        <v>35.167999999999999</v>
      </c>
      <c r="R98" s="3">
        <v>7</v>
      </c>
      <c r="S98" s="9">
        <v>0.2</v>
      </c>
      <c r="T98" s="9">
        <v>9.6712000000000007</v>
      </c>
    </row>
    <row r="99" spans="1:20" x14ac:dyDescent="0.3">
      <c r="A99" s="4" t="s">
        <v>616</v>
      </c>
      <c r="B99" s="5">
        <v>43078</v>
      </c>
      <c r="C99" s="5">
        <v>43083</v>
      </c>
      <c r="D99" s="4" t="s">
        <v>45</v>
      </c>
      <c r="E99" s="4" t="s">
        <v>617</v>
      </c>
      <c r="F99" s="4" t="s">
        <v>618</v>
      </c>
      <c r="G99" s="4" t="s">
        <v>24</v>
      </c>
      <c r="H99" s="4" t="s">
        <v>25</v>
      </c>
      <c r="I99" s="4" t="s">
        <v>619</v>
      </c>
      <c r="J99" s="4" t="s">
        <v>38</v>
      </c>
      <c r="K99" s="3">
        <v>90604</v>
      </c>
      <c r="L99" s="4" t="s">
        <v>39</v>
      </c>
      <c r="M99" s="4" t="s">
        <v>620</v>
      </c>
      <c r="N99" s="4" t="s">
        <v>149</v>
      </c>
      <c r="O99" s="4" t="s">
        <v>150</v>
      </c>
      <c r="P99" s="4" t="s">
        <v>621</v>
      </c>
      <c r="Q99" s="9">
        <v>444.76799999999997</v>
      </c>
      <c r="R99" s="3">
        <v>4</v>
      </c>
      <c r="S99" s="9">
        <v>0.2</v>
      </c>
      <c r="T99" s="9">
        <v>44.476799999999997</v>
      </c>
    </row>
    <row r="100" spans="1:20" x14ac:dyDescent="0.3">
      <c r="A100" s="4" t="s">
        <v>622</v>
      </c>
      <c r="B100" s="5">
        <v>43070</v>
      </c>
      <c r="C100" s="5">
        <v>43076</v>
      </c>
      <c r="D100" s="4" t="s">
        <v>45</v>
      </c>
      <c r="E100" s="4" t="s">
        <v>623</v>
      </c>
      <c r="F100" s="4" t="s">
        <v>624</v>
      </c>
      <c r="G100" s="4" t="s">
        <v>24</v>
      </c>
      <c r="H100" s="4" t="s">
        <v>25</v>
      </c>
      <c r="I100" s="4" t="s">
        <v>625</v>
      </c>
      <c r="J100" s="4" t="s">
        <v>188</v>
      </c>
      <c r="K100" s="3">
        <v>48601</v>
      </c>
      <c r="L100" s="4" t="s">
        <v>81</v>
      </c>
      <c r="M100" s="4" t="s">
        <v>626</v>
      </c>
      <c r="N100" s="4" t="s">
        <v>41</v>
      </c>
      <c r="O100" s="4" t="s">
        <v>91</v>
      </c>
      <c r="P100" s="4" t="s">
        <v>627</v>
      </c>
      <c r="Q100" s="9">
        <v>83.92</v>
      </c>
      <c r="R100" s="3">
        <v>4</v>
      </c>
      <c r="S100" s="9">
        <v>0</v>
      </c>
      <c r="T100" s="9">
        <v>5.8743999999999996</v>
      </c>
    </row>
    <row r="101" spans="1:20" x14ac:dyDescent="0.3">
      <c r="A101" s="4" t="s">
        <v>628</v>
      </c>
      <c r="B101" s="5">
        <v>42044</v>
      </c>
      <c r="C101" s="5">
        <v>42048</v>
      </c>
      <c r="D101" s="4" t="s">
        <v>21</v>
      </c>
      <c r="E101" s="4" t="s">
        <v>629</v>
      </c>
      <c r="F101" s="4" t="s">
        <v>630</v>
      </c>
      <c r="G101" s="4" t="s">
        <v>36</v>
      </c>
      <c r="H101" s="4" t="s">
        <v>25</v>
      </c>
      <c r="I101" s="4" t="s">
        <v>608</v>
      </c>
      <c r="J101" s="4" t="s">
        <v>80</v>
      </c>
      <c r="K101" s="3">
        <v>75220</v>
      </c>
      <c r="L101" s="4" t="s">
        <v>81</v>
      </c>
      <c r="M101" s="4" t="s">
        <v>631</v>
      </c>
      <c r="N101" s="4" t="s">
        <v>149</v>
      </c>
      <c r="O101" s="4" t="s">
        <v>182</v>
      </c>
      <c r="P101" s="4" t="s">
        <v>632</v>
      </c>
      <c r="Q101" s="9">
        <v>20.8</v>
      </c>
      <c r="R101" s="3">
        <v>2</v>
      </c>
      <c r="S101" s="9">
        <v>0.2</v>
      </c>
      <c r="T101" s="9">
        <v>6.5</v>
      </c>
    </row>
    <row r="102" spans="1:20" x14ac:dyDescent="0.3">
      <c r="A102" s="4" t="s">
        <v>633</v>
      </c>
      <c r="B102" s="5">
        <v>42006</v>
      </c>
      <c r="C102" s="5">
        <v>42013</v>
      </c>
      <c r="D102" s="4" t="s">
        <v>45</v>
      </c>
      <c r="E102" s="4" t="s">
        <v>634</v>
      </c>
      <c r="F102" s="4" t="s">
        <v>635</v>
      </c>
      <c r="G102" s="4" t="s">
        <v>36</v>
      </c>
      <c r="H102" s="4" t="s">
        <v>25</v>
      </c>
      <c r="I102" s="4" t="s">
        <v>636</v>
      </c>
      <c r="J102" s="4" t="s">
        <v>374</v>
      </c>
      <c r="K102" s="3">
        <v>44256</v>
      </c>
      <c r="L102" s="4" t="s">
        <v>119</v>
      </c>
      <c r="M102" s="4" t="s">
        <v>637</v>
      </c>
      <c r="N102" s="4" t="s">
        <v>41</v>
      </c>
      <c r="O102" s="4" t="s">
        <v>42</v>
      </c>
      <c r="P102" s="4" t="s">
        <v>638</v>
      </c>
      <c r="Q102" s="9">
        <v>23.68</v>
      </c>
      <c r="R102" s="3">
        <v>2</v>
      </c>
      <c r="S102" s="9">
        <v>0.2</v>
      </c>
      <c r="T102" s="9">
        <v>8.8800000000000008</v>
      </c>
    </row>
    <row r="103" spans="1:20" x14ac:dyDescent="0.3">
      <c r="A103" s="4" t="s">
        <v>639</v>
      </c>
      <c r="B103" s="5">
        <v>42671</v>
      </c>
      <c r="C103" s="5">
        <v>42675</v>
      </c>
      <c r="D103" s="4" t="s">
        <v>45</v>
      </c>
      <c r="E103" s="4" t="s">
        <v>640</v>
      </c>
      <c r="F103" s="4" t="s">
        <v>641</v>
      </c>
      <c r="G103" s="4" t="s">
        <v>24</v>
      </c>
      <c r="H103" s="4" t="s">
        <v>25</v>
      </c>
      <c r="I103" s="4" t="s">
        <v>37</v>
      </c>
      <c r="J103" s="4" t="s">
        <v>38</v>
      </c>
      <c r="K103" s="3">
        <v>90032</v>
      </c>
      <c r="L103" s="4" t="s">
        <v>39</v>
      </c>
      <c r="M103" s="4" t="s">
        <v>562</v>
      </c>
      <c r="N103" s="4" t="s">
        <v>41</v>
      </c>
      <c r="O103" s="4" t="s">
        <v>91</v>
      </c>
      <c r="P103" s="4" t="s">
        <v>563</v>
      </c>
      <c r="Q103" s="9">
        <v>93.06</v>
      </c>
      <c r="R103" s="3">
        <v>6</v>
      </c>
      <c r="S103" s="9">
        <v>0</v>
      </c>
      <c r="T103" s="9">
        <v>26.056799999999999</v>
      </c>
    </row>
    <row r="104" spans="1:20" x14ac:dyDescent="0.3">
      <c r="A104" s="4" t="s">
        <v>642</v>
      </c>
      <c r="B104" s="5">
        <v>42362</v>
      </c>
      <c r="C104" s="5">
        <v>42365</v>
      </c>
      <c r="D104" s="4" t="s">
        <v>144</v>
      </c>
      <c r="E104" s="4" t="s">
        <v>643</v>
      </c>
      <c r="F104" s="4" t="s">
        <v>644</v>
      </c>
      <c r="G104" s="4" t="s">
        <v>24</v>
      </c>
      <c r="H104" s="4" t="s">
        <v>25</v>
      </c>
      <c r="I104" s="4" t="s">
        <v>645</v>
      </c>
      <c r="J104" s="4" t="s">
        <v>374</v>
      </c>
      <c r="K104" s="3">
        <v>43017</v>
      </c>
      <c r="L104" s="4" t="s">
        <v>119</v>
      </c>
      <c r="M104" s="4" t="s">
        <v>646</v>
      </c>
      <c r="N104" s="4" t="s">
        <v>41</v>
      </c>
      <c r="O104" s="4" t="s">
        <v>211</v>
      </c>
      <c r="P104" s="4" t="s">
        <v>647</v>
      </c>
      <c r="Q104" s="9">
        <v>5.5839999999999996</v>
      </c>
      <c r="R104" s="3">
        <v>2</v>
      </c>
      <c r="S104" s="9">
        <v>0.2</v>
      </c>
      <c r="T104" s="9">
        <v>1.8148</v>
      </c>
    </row>
    <row r="105" spans="1:20" x14ac:dyDescent="0.3">
      <c r="A105" s="4" t="s">
        <v>648</v>
      </c>
      <c r="B105" s="5">
        <v>42225</v>
      </c>
      <c r="C105" s="5">
        <v>42232</v>
      </c>
      <c r="D105" s="4" t="s">
        <v>45</v>
      </c>
      <c r="E105" s="4" t="s">
        <v>649</v>
      </c>
      <c r="F105" s="4" t="s">
        <v>650</v>
      </c>
      <c r="G105" s="4" t="s">
        <v>36</v>
      </c>
      <c r="H105" s="4" t="s">
        <v>25</v>
      </c>
      <c r="I105" s="4" t="s">
        <v>651</v>
      </c>
      <c r="J105" s="4" t="s">
        <v>188</v>
      </c>
      <c r="K105" s="3">
        <v>48227</v>
      </c>
      <c r="L105" s="4" t="s">
        <v>81</v>
      </c>
      <c r="M105" s="4" t="s">
        <v>652</v>
      </c>
      <c r="N105" s="4" t="s">
        <v>41</v>
      </c>
      <c r="O105" s="4" t="s">
        <v>105</v>
      </c>
      <c r="P105" s="4" t="s">
        <v>653</v>
      </c>
      <c r="Q105" s="9">
        <v>2.2000000000000002</v>
      </c>
      <c r="R105" s="3">
        <v>1</v>
      </c>
      <c r="S105" s="9">
        <v>0</v>
      </c>
      <c r="T105" s="9">
        <v>0.96799999999999997</v>
      </c>
    </row>
    <row r="106" spans="1:20" x14ac:dyDescent="0.3">
      <c r="A106" s="4" t="s">
        <v>654</v>
      </c>
      <c r="B106" s="5">
        <v>42063</v>
      </c>
      <c r="C106" s="5">
        <v>42067</v>
      </c>
      <c r="D106" s="4" t="s">
        <v>45</v>
      </c>
      <c r="E106" s="4" t="s">
        <v>655</v>
      </c>
      <c r="F106" s="4" t="s">
        <v>656</v>
      </c>
      <c r="G106" s="4" t="s">
        <v>24</v>
      </c>
      <c r="H106" s="4" t="s">
        <v>25</v>
      </c>
      <c r="I106" s="4" t="s">
        <v>657</v>
      </c>
      <c r="J106" s="4" t="s">
        <v>253</v>
      </c>
      <c r="K106" s="3">
        <v>38401</v>
      </c>
      <c r="L106" s="4" t="s">
        <v>28</v>
      </c>
      <c r="M106" s="4" t="s">
        <v>658</v>
      </c>
      <c r="N106" s="4" t="s">
        <v>30</v>
      </c>
      <c r="O106" s="4" t="s">
        <v>121</v>
      </c>
      <c r="P106" s="4" t="s">
        <v>659</v>
      </c>
      <c r="Q106" s="9">
        <v>161.56800000000001</v>
      </c>
      <c r="R106" s="3">
        <v>2</v>
      </c>
      <c r="S106" s="9">
        <v>0.2</v>
      </c>
      <c r="T106" s="9">
        <v>-28.2744</v>
      </c>
    </row>
    <row r="107" spans="1:20" x14ac:dyDescent="0.3">
      <c r="A107" s="4" t="s">
        <v>660</v>
      </c>
      <c r="B107" s="5">
        <v>41895</v>
      </c>
      <c r="C107" s="5">
        <v>41899</v>
      </c>
      <c r="D107" s="4" t="s">
        <v>45</v>
      </c>
      <c r="E107" s="4" t="s">
        <v>661</v>
      </c>
      <c r="F107" s="4" t="s">
        <v>662</v>
      </c>
      <c r="G107" s="4" t="s">
        <v>36</v>
      </c>
      <c r="H107" s="4" t="s">
        <v>25</v>
      </c>
      <c r="I107" s="4" t="s">
        <v>349</v>
      </c>
      <c r="J107" s="4" t="s">
        <v>63</v>
      </c>
      <c r="K107" s="3">
        <v>28205</v>
      </c>
      <c r="L107" s="4" t="s">
        <v>28</v>
      </c>
      <c r="M107" s="4" t="s">
        <v>663</v>
      </c>
      <c r="N107" s="4" t="s">
        <v>41</v>
      </c>
      <c r="O107" s="4" t="s">
        <v>73</v>
      </c>
      <c r="P107" s="4" t="s">
        <v>664</v>
      </c>
      <c r="Q107" s="9">
        <v>18.648</v>
      </c>
      <c r="R107" s="3">
        <v>7</v>
      </c>
      <c r="S107" s="9">
        <v>0.7</v>
      </c>
      <c r="T107" s="9">
        <v>-12.432</v>
      </c>
    </row>
    <row r="108" spans="1:20" x14ac:dyDescent="0.3">
      <c r="A108" s="4" t="s">
        <v>665</v>
      </c>
      <c r="B108" s="5">
        <v>43051</v>
      </c>
      <c r="C108" s="5">
        <v>43055</v>
      </c>
      <c r="D108" s="4" t="s">
        <v>45</v>
      </c>
      <c r="E108" s="4" t="s">
        <v>666</v>
      </c>
      <c r="F108" s="4" t="s">
        <v>667</v>
      </c>
      <c r="G108" s="4" t="s">
        <v>36</v>
      </c>
      <c r="H108" s="4" t="s">
        <v>25</v>
      </c>
      <c r="I108" s="4" t="s">
        <v>668</v>
      </c>
      <c r="J108" s="4" t="s">
        <v>38</v>
      </c>
      <c r="K108" s="3">
        <v>95051</v>
      </c>
      <c r="L108" s="4" t="s">
        <v>39</v>
      </c>
      <c r="M108" s="4" t="s">
        <v>669</v>
      </c>
      <c r="N108" s="4" t="s">
        <v>41</v>
      </c>
      <c r="O108" s="4" t="s">
        <v>65</v>
      </c>
      <c r="P108" s="4" t="s">
        <v>670</v>
      </c>
      <c r="Q108" s="9">
        <v>10.56</v>
      </c>
      <c r="R108" s="3">
        <v>2</v>
      </c>
      <c r="S108" s="9">
        <v>0</v>
      </c>
      <c r="T108" s="9">
        <v>4.7519999999999998</v>
      </c>
    </row>
    <row r="109" spans="1:20" x14ac:dyDescent="0.3">
      <c r="A109" s="4" t="s">
        <v>671</v>
      </c>
      <c r="B109" s="5">
        <v>42525</v>
      </c>
      <c r="C109" s="5">
        <v>42530</v>
      </c>
      <c r="D109" s="4" t="s">
        <v>21</v>
      </c>
      <c r="E109" s="4" t="s">
        <v>672</v>
      </c>
      <c r="F109" s="4" t="s">
        <v>673</v>
      </c>
      <c r="G109" s="4" t="s">
        <v>24</v>
      </c>
      <c r="H109" s="4" t="s">
        <v>25</v>
      </c>
      <c r="I109" s="4" t="s">
        <v>227</v>
      </c>
      <c r="J109" s="4" t="s">
        <v>162</v>
      </c>
      <c r="K109" s="3">
        <v>60610</v>
      </c>
      <c r="L109" s="4" t="s">
        <v>81</v>
      </c>
      <c r="M109" s="4" t="s">
        <v>674</v>
      </c>
      <c r="N109" s="4" t="s">
        <v>41</v>
      </c>
      <c r="O109" s="4" t="s">
        <v>65</v>
      </c>
      <c r="P109" s="4" t="s">
        <v>675</v>
      </c>
      <c r="Q109" s="9">
        <v>25.92</v>
      </c>
      <c r="R109" s="3">
        <v>5</v>
      </c>
      <c r="S109" s="9">
        <v>0.2</v>
      </c>
      <c r="T109" s="9">
        <v>9.3960000000000008</v>
      </c>
    </row>
    <row r="110" spans="1:20" x14ac:dyDescent="0.3">
      <c r="A110" s="4" t="s">
        <v>676</v>
      </c>
      <c r="B110" s="5">
        <v>41791</v>
      </c>
      <c r="C110" s="5">
        <v>41796</v>
      </c>
      <c r="D110" s="4" t="s">
        <v>21</v>
      </c>
      <c r="E110" s="4" t="s">
        <v>677</v>
      </c>
      <c r="F110" s="4" t="s">
        <v>678</v>
      </c>
      <c r="G110" s="4" t="s">
        <v>78</v>
      </c>
      <c r="H110" s="4" t="s">
        <v>25</v>
      </c>
      <c r="I110" s="4" t="s">
        <v>679</v>
      </c>
      <c r="J110" s="4" t="s">
        <v>180</v>
      </c>
      <c r="K110" s="3">
        <v>55044</v>
      </c>
      <c r="L110" s="4" t="s">
        <v>81</v>
      </c>
      <c r="M110" s="4" t="s">
        <v>397</v>
      </c>
      <c r="N110" s="4" t="s">
        <v>30</v>
      </c>
      <c r="O110" s="4" t="s">
        <v>121</v>
      </c>
      <c r="P110" s="4" t="s">
        <v>398</v>
      </c>
      <c r="Q110" s="9">
        <v>2001.86</v>
      </c>
      <c r="R110" s="3">
        <v>7</v>
      </c>
      <c r="S110" s="9">
        <v>0</v>
      </c>
      <c r="T110" s="9">
        <v>580.5394</v>
      </c>
    </row>
    <row r="111" spans="1:20" x14ac:dyDescent="0.3">
      <c r="A111" s="4" t="s">
        <v>680</v>
      </c>
      <c r="B111" s="5">
        <v>42714</v>
      </c>
      <c r="C111" s="5">
        <v>42719</v>
      </c>
      <c r="D111" s="4" t="s">
        <v>21</v>
      </c>
      <c r="E111" s="4" t="s">
        <v>681</v>
      </c>
      <c r="F111" s="4" t="s">
        <v>682</v>
      </c>
      <c r="G111" s="4" t="s">
        <v>24</v>
      </c>
      <c r="H111" s="4" t="s">
        <v>25</v>
      </c>
      <c r="I111" s="4" t="s">
        <v>103</v>
      </c>
      <c r="J111" s="4" t="s">
        <v>38</v>
      </c>
      <c r="K111" s="3">
        <v>94109</v>
      </c>
      <c r="L111" s="4" t="s">
        <v>39</v>
      </c>
      <c r="M111" s="4" t="s">
        <v>683</v>
      </c>
      <c r="N111" s="4" t="s">
        <v>30</v>
      </c>
      <c r="O111" s="4" t="s">
        <v>121</v>
      </c>
      <c r="P111" s="4" t="s">
        <v>684</v>
      </c>
      <c r="Q111" s="9">
        <v>321.56799999999998</v>
      </c>
      <c r="R111" s="3">
        <v>2</v>
      </c>
      <c r="S111" s="9">
        <v>0.2</v>
      </c>
      <c r="T111" s="9">
        <v>28.1372</v>
      </c>
    </row>
    <row r="112" spans="1:20" x14ac:dyDescent="0.3">
      <c r="A112" s="4" t="s">
        <v>685</v>
      </c>
      <c r="B112" s="5">
        <v>42624</v>
      </c>
      <c r="C112" s="5">
        <v>42630</v>
      </c>
      <c r="D112" s="4" t="s">
        <v>45</v>
      </c>
      <c r="E112" s="4" t="s">
        <v>686</v>
      </c>
      <c r="F112" s="4" t="s">
        <v>687</v>
      </c>
      <c r="G112" s="4" t="s">
        <v>24</v>
      </c>
      <c r="H112" s="4" t="s">
        <v>25</v>
      </c>
      <c r="I112" s="4" t="s">
        <v>688</v>
      </c>
      <c r="J112" s="4" t="s">
        <v>38</v>
      </c>
      <c r="K112" s="3">
        <v>92037</v>
      </c>
      <c r="L112" s="4" t="s">
        <v>39</v>
      </c>
      <c r="M112" s="4" t="s">
        <v>689</v>
      </c>
      <c r="N112" s="4" t="s">
        <v>41</v>
      </c>
      <c r="O112" s="4" t="s">
        <v>65</v>
      </c>
      <c r="P112" s="4" t="s">
        <v>690</v>
      </c>
      <c r="Q112" s="9">
        <v>7.61</v>
      </c>
      <c r="R112" s="3">
        <v>1</v>
      </c>
      <c r="S112" s="9">
        <v>0</v>
      </c>
      <c r="T112" s="9">
        <v>3.5767000000000002</v>
      </c>
    </row>
    <row r="113" spans="1:20" x14ac:dyDescent="0.3">
      <c r="A113" s="4" t="s">
        <v>691</v>
      </c>
      <c r="B113" s="5">
        <v>42714</v>
      </c>
      <c r="C113" s="5">
        <v>42717</v>
      </c>
      <c r="D113" s="4" t="s">
        <v>144</v>
      </c>
      <c r="E113" s="4" t="s">
        <v>692</v>
      </c>
      <c r="F113" s="4" t="s">
        <v>693</v>
      </c>
      <c r="G113" s="4" t="s">
        <v>24</v>
      </c>
      <c r="H113" s="4" t="s">
        <v>25</v>
      </c>
      <c r="I113" s="4" t="s">
        <v>208</v>
      </c>
      <c r="J113" s="4" t="s">
        <v>209</v>
      </c>
      <c r="K113" s="3">
        <v>10024</v>
      </c>
      <c r="L113" s="4" t="s">
        <v>119</v>
      </c>
      <c r="M113" s="4" t="s">
        <v>694</v>
      </c>
      <c r="N113" s="4" t="s">
        <v>41</v>
      </c>
      <c r="O113" s="4" t="s">
        <v>91</v>
      </c>
      <c r="P113" s="4" t="s">
        <v>695</v>
      </c>
      <c r="Q113" s="9">
        <v>80.58</v>
      </c>
      <c r="R113" s="3">
        <v>6</v>
      </c>
      <c r="S113" s="9">
        <v>0</v>
      </c>
      <c r="T113" s="9">
        <v>22.5624</v>
      </c>
    </row>
    <row r="114" spans="1:20" x14ac:dyDescent="0.3">
      <c r="A114" s="4" t="s">
        <v>696</v>
      </c>
      <c r="B114" s="5">
        <v>42336</v>
      </c>
      <c r="C114" s="5">
        <v>42342</v>
      </c>
      <c r="D114" s="4" t="s">
        <v>45</v>
      </c>
      <c r="E114" s="4" t="s">
        <v>697</v>
      </c>
      <c r="F114" s="4" t="s">
        <v>698</v>
      </c>
      <c r="G114" s="4" t="s">
        <v>36</v>
      </c>
      <c r="H114" s="4" t="s">
        <v>25</v>
      </c>
      <c r="I114" s="4" t="s">
        <v>227</v>
      </c>
      <c r="J114" s="4" t="s">
        <v>162</v>
      </c>
      <c r="K114" s="3">
        <v>60623</v>
      </c>
      <c r="L114" s="4" t="s">
        <v>81</v>
      </c>
      <c r="M114" s="4" t="s">
        <v>699</v>
      </c>
      <c r="N114" s="4" t="s">
        <v>30</v>
      </c>
      <c r="O114" s="4" t="s">
        <v>57</v>
      </c>
      <c r="P114" s="4" t="s">
        <v>700</v>
      </c>
      <c r="Q114" s="9">
        <v>12.132</v>
      </c>
      <c r="R114" s="3">
        <v>9</v>
      </c>
      <c r="S114" s="9">
        <v>0.6</v>
      </c>
      <c r="T114" s="9">
        <v>-8.4923999999999999</v>
      </c>
    </row>
    <row r="115" spans="1:20" x14ac:dyDescent="0.3">
      <c r="A115" s="4" t="s">
        <v>701</v>
      </c>
      <c r="B115" s="5">
        <v>43070</v>
      </c>
      <c r="C115" s="5">
        <v>43072</v>
      </c>
      <c r="D115" s="4" t="s">
        <v>21</v>
      </c>
      <c r="E115" s="4" t="s">
        <v>702</v>
      </c>
      <c r="F115" s="4" t="s">
        <v>703</v>
      </c>
      <c r="G115" s="4" t="s">
        <v>24</v>
      </c>
      <c r="H115" s="4" t="s">
        <v>25</v>
      </c>
      <c r="I115" s="4" t="s">
        <v>208</v>
      </c>
      <c r="J115" s="4" t="s">
        <v>209</v>
      </c>
      <c r="K115" s="3">
        <v>10009</v>
      </c>
      <c r="L115" s="4" t="s">
        <v>119</v>
      </c>
      <c r="M115" s="4" t="s">
        <v>704</v>
      </c>
      <c r="N115" s="4" t="s">
        <v>149</v>
      </c>
      <c r="O115" s="4" t="s">
        <v>182</v>
      </c>
      <c r="P115" s="4" t="s">
        <v>705</v>
      </c>
      <c r="Q115" s="9">
        <v>20.37</v>
      </c>
      <c r="R115" s="3">
        <v>3</v>
      </c>
      <c r="S115" s="9">
        <v>0</v>
      </c>
      <c r="T115" s="9">
        <v>6.9257999999999997</v>
      </c>
    </row>
    <row r="116" spans="1:20" x14ac:dyDescent="0.3">
      <c r="A116" s="4" t="s">
        <v>706</v>
      </c>
      <c r="B116" s="5">
        <v>42894</v>
      </c>
      <c r="C116" s="5">
        <v>42898</v>
      </c>
      <c r="D116" s="4" t="s">
        <v>45</v>
      </c>
      <c r="E116" s="4" t="s">
        <v>707</v>
      </c>
      <c r="F116" s="4" t="s">
        <v>708</v>
      </c>
      <c r="G116" s="4" t="s">
        <v>36</v>
      </c>
      <c r="H116" s="4" t="s">
        <v>25</v>
      </c>
      <c r="I116" s="4" t="s">
        <v>446</v>
      </c>
      <c r="J116" s="4" t="s">
        <v>80</v>
      </c>
      <c r="K116" s="3">
        <v>77506</v>
      </c>
      <c r="L116" s="4" t="s">
        <v>81</v>
      </c>
      <c r="M116" s="4" t="s">
        <v>709</v>
      </c>
      <c r="N116" s="4" t="s">
        <v>41</v>
      </c>
      <c r="O116" s="4" t="s">
        <v>83</v>
      </c>
      <c r="P116" s="4" t="s">
        <v>710</v>
      </c>
      <c r="Q116" s="9">
        <v>1.6240000000000001</v>
      </c>
      <c r="R116" s="3">
        <v>2</v>
      </c>
      <c r="S116" s="9">
        <v>0.8</v>
      </c>
      <c r="T116" s="9">
        <v>-4.4660000000000002</v>
      </c>
    </row>
    <row r="117" spans="1:20" x14ac:dyDescent="0.3">
      <c r="A117" s="4" t="s">
        <v>711</v>
      </c>
      <c r="B117" s="5">
        <v>41901</v>
      </c>
      <c r="C117" s="5">
        <v>41903</v>
      </c>
      <c r="D117" s="4" t="s">
        <v>21</v>
      </c>
      <c r="E117" s="4" t="s">
        <v>712</v>
      </c>
      <c r="F117" s="4" t="s">
        <v>713</v>
      </c>
      <c r="G117" s="4" t="s">
        <v>36</v>
      </c>
      <c r="H117" s="4" t="s">
        <v>25</v>
      </c>
      <c r="I117" s="4" t="s">
        <v>140</v>
      </c>
      <c r="J117" s="4" t="s">
        <v>80</v>
      </c>
      <c r="K117" s="3">
        <v>77036</v>
      </c>
      <c r="L117" s="4" t="s">
        <v>81</v>
      </c>
      <c r="M117" s="4" t="s">
        <v>714</v>
      </c>
      <c r="N117" s="4" t="s">
        <v>149</v>
      </c>
      <c r="O117" s="4" t="s">
        <v>715</v>
      </c>
      <c r="P117" s="4" t="s">
        <v>716</v>
      </c>
      <c r="Q117" s="9">
        <v>3059.982</v>
      </c>
      <c r="R117" s="3">
        <v>3</v>
      </c>
      <c r="S117" s="9">
        <v>0.4</v>
      </c>
      <c r="T117" s="9">
        <v>-509.99700000000001</v>
      </c>
    </row>
    <row r="118" spans="1:20" x14ac:dyDescent="0.3">
      <c r="A118" s="4" t="s">
        <v>717</v>
      </c>
      <c r="B118" s="5">
        <v>42527</v>
      </c>
      <c r="C118" s="5">
        <v>42534</v>
      </c>
      <c r="D118" s="4" t="s">
        <v>45</v>
      </c>
      <c r="E118" s="4" t="s">
        <v>718</v>
      </c>
      <c r="F118" s="4" t="s">
        <v>719</v>
      </c>
      <c r="G118" s="4" t="s">
        <v>24</v>
      </c>
      <c r="H118" s="4" t="s">
        <v>25</v>
      </c>
      <c r="I118" s="4" t="s">
        <v>227</v>
      </c>
      <c r="J118" s="4" t="s">
        <v>162</v>
      </c>
      <c r="K118" s="3">
        <v>60610</v>
      </c>
      <c r="L118" s="4" t="s">
        <v>81</v>
      </c>
      <c r="M118" s="4" t="s">
        <v>720</v>
      </c>
      <c r="N118" s="4" t="s">
        <v>149</v>
      </c>
      <c r="O118" s="4" t="s">
        <v>150</v>
      </c>
      <c r="P118" s="4" t="s">
        <v>721</v>
      </c>
      <c r="Q118" s="9">
        <v>328.22399999999999</v>
      </c>
      <c r="R118" s="3">
        <v>4</v>
      </c>
      <c r="S118" s="9">
        <v>0.2</v>
      </c>
      <c r="T118" s="9">
        <v>28.7196</v>
      </c>
    </row>
    <row r="119" spans="1:20" x14ac:dyDescent="0.3">
      <c r="A119" s="4" t="s">
        <v>722</v>
      </c>
      <c r="B119" s="5">
        <v>42318</v>
      </c>
      <c r="C119" s="5">
        <v>42323</v>
      </c>
      <c r="D119" s="4" t="s">
        <v>45</v>
      </c>
      <c r="E119" s="4" t="s">
        <v>723</v>
      </c>
      <c r="F119" s="4" t="s">
        <v>724</v>
      </c>
      <c r="G119" s="4" t="s">
        <v>24</v>
      </c>
      <c r="H119" s="4" t="s">
        <v>25</v>
      </c>
      <c r="I119" s="4" t="s">
        <v>725</v>
      </c>
      <c r="J119" s="4" t="s">
        <v>38</v>
      </c>
      <c r="K119" s="3">
        <v>94513</v>
      </c>
      <c r="L119" s="4" t="s">
        <v>39</v>
      </c>
      <c r="M119" s="4" t="s">
        <v>726</v>
      </c>
      <c r="N119" s="4" t="s">
        <v>149</v>
      </c>
      <c r="O119" s="4" t="s">
        <v>182</v>
      </c>
      <c r="P119" s="4" t="s">
        <v>727</v>
      </c>
      <c r="Q119" s="9">
        <v>79.900000000000006</v>
      </c>
      <c r="R119" s="3">
        <v>2</v>
      </c>
      <c r="S119" s="9">
        <v>0</v>
      </c>
      <c r="T119" s="9">
        <v>35.155999999999999</v>
      </c>
    </row>
    <row r="120" spans="1:20" x14ac:dyDescent="0.3">
      <c r="A120" s="4" t="s">
        <v>728</v>
      </c>
      <c r="B120" s="5">
        <v>42902</v>
      </c>
      <c r="C120" s="5">
        <v>42906</v>
      </c>
      <c r="D120" s="4" t="s">
        <v>45</v>
      </c>
      <c r="E120" s="4" t="s">
        <v>729</v>
      </c>
      <c r="F120" s="4" t="s">
        <v>730</v>
      </c>
      <c r="G120" s="4" t="s">
        <v>36</v>
      </c>
      <c r="H120" s="4" t="s">
        <v>25</v>
      </c>
      <c r="I120" s="4" t="s">
        <v>731</v>
      </c>
      <c r="J120" s="4" t="s">
        <v>63</v>
      </c>
      <c r="K120" s="3">
        <v>27514</v>
      </c>
      <c r="L120" s="4" t="s">
        <v>28</v>
      </c>
      <c r="M120" s="4" t="s">
        <v>732</v>
      </c>
      <c r="N120" s="4" t="s">
        <v>41</v>
      </c>
      <c r="O120" s="4" t="s">
        <v>105</v>
      </c>
      <c r="P120" s="4" t="s">
        <v>733</v>
      </c>
      <c r="Q120" s="9">
        <v>14.016</v>
      </c>
      <c r="R120" s="3">
        <v>3</v>
      </c>
      <c r="S120" s="9">
        <v>0.2</v>
      </c>
      <c r="T120" s="9">
        <v>4.7304000000000004</v>
      </c>
    </row>
    <row r="121" spans="1:20" x14ac:dyDescent="0.3">
      <c r="A121" s="4" t="s">
        <v>734</v>
      </c>
      <c r="B121" s="5">
        <v>43078</v>
      </c>
      <c r="C121" s="5">
        <v>43082</v>
      </c>
      <c r="D121" s="4" t="s">
        <v>45</v>
      </c>
      <c r="E121" s="4" t="s">
        <v>735</v>
      </c>
      <c r="F121" s="4" t="s">
        <v>736</v>
      </c>
      <c r="G121" s="4" t="s">
        <v>36</v>
      </c>
      <c r="H121" s="4" t="s">
        <v>25</v>
      </c>
      <c r="I121" s="4" t="s">
        <v>737</v>
      </c>
      <c r="J121" s="4" t="s">
        <v>374</v>
      </c>
      <c r="K121" s="3">
        <v>45231</v>
      </c>
      <c r="L121" s="4" t="s">
        <v>119</v>
      </c>
      <c r="M121" s="4" t="s">
        <v>738</v>
      </c>
      <c r="N121" s="4" t="s">
        <v>41</v>
      </c>
      <c r="O121" s="4" t="s">
        <v>91</v>
      </c>
      <c r="P121" s="4" t="s">
        <v>739</v>
      </c>
      <c r="Q121" s="9">
        <v>37.207999999999998</v>
      </c>
      <c r="R121" s="3">
        <v>1</v>
      </c>
      <c r="S121" s="9">
        <v>0.2</v>
      </c>
      <c r="T121" s="9">
        <v>-7.4416000000000002</v>
      </c>
    </row>
    <row r="122" spans="1:20" x14ac:dyDescent="0.3">
      <c r="A122" s="4" t="s">
        <v>740</v>
      </c>
      <c r="B122" s="5">
        <v>43097</v>
      </c>
      <c r="C122" s="5">
        <v>43102</v>
      </c>
      <c r="D122" s="4" t="s">
        <v>21</v>
      </c>
      <c r="E122" s="4" t="s">
        <v>741</v>
      </c>
      <c r="F122" s="4" t="s">
        <v>742</v>
      </c>
      <c r="G122" s="4" t="s">
        <v>36</v>
      </c>
      <c r="H122" s="4" t="s">
        <v>25</v>
      </c>
      <c r="I122" s="4" t="s">
        <v>103</v>
      </c>
      <c r="J122" s="4" t="s">
        <v>38</v>
      </c>
      <c r="K122" s="3">
        <v>94110</v>
      </c>
      <c r="L122" s="4" t="s">
        <v>39</v>
      </c>
      <c r="M122" s="4" t="s">
        <v>743</v>
      </c>
      <c r="N122" s="4" t="s">
        <v>41</v>
      </c>
      <c r="O122" s="4" t="s">
        <v>91</v>
      </c>
      <c r="P122" s="4" t="s">
        <v>744</v>
      </c>
      <c r="Q122" s="9">
        <v>725.84</v>
      </c>
      <c r="R122" s="3">
        <v>4</v>
      </c>
      <c r="S122" s="9">
        <v>0</v>
      </c>
      <c r="T122" s="9">
        <v>210.49359999999999</v>
      </c>
    </row>
    <row r="123" spans="1:20" x14ac:dyDescent="0.3">
      <c r="A123" s="4" t="s">
        <v>745</v>
      </c>
      <c r="B123" s="5">
        <v>42994</v>
      </c>
      <c r="C123" s="5">
        <v>42995</v>
      </c>
      <c r="D123" s="4" t="s">
        <v>144</v>
      </c>
      <c r="E123" s="4" t="s">
        <v>746</v>
      </c>
      <c r="F123" s="4" t="s">
        <v>747</v>
      </c>
      <c r="G123" s="4" t="s">
        <v>36</v>
      </c>
      <c r="H123" s="4" t="s">
        <v>25</v>
      </c>
      <c r="I123" s="4" t="s">
        <v>748</v>
      </c>
      <c r="J123" s="4" t="s">
        <v>38</v>
      </c>
      <c r="K123" s="3">
        <v>90301</v>
      </c>
      <c r="L123" s="4" t="s">
        <v>39</v>
      </c>
      <c r="M123" s="4" t="s">
        <v>749</v>
      </c>
      <c r="N123" s="4" t="s">
        <v>41</v>
      </c>
      <c r="O123" s="4" t="s">
        <v>65</v>
      </c>
      <c r="P123" s="4" t="s">
        <v>750</v>
      </c>
      <c r="Q123" s="9">
        <v>8.82</v>
      </c>
      <c r="R123" s="3">
        <v>2</v>
      </c>
      <c r="S123" s="9">
        <v>0</v>
      </c>
      <c r="T123" s="9">
        <v>4.0571999999999999</v>
      </c>
    </row>
    <row r="124" spans="1:20" x14ac:dyDescent="0.3">
      <c r="A124" s="4" t="s">
        <v>751</v>
      </c>
      <c r="B124" s="5">
        <v>43021</v>
      </c>
      <c r="C124" s="5">
        <v>43025</v>
      </c>
      <c r="D124" s="4" t="s">
        <v>45</v>
      </c>
      <c r="E124" s="4" t="s">
        <v>752</v>
      </c>
      <c r="F124" s="4" t="s">
        <v>753</v>
      </c>
      <c r="G124" s="4" t="s">
        <v>36</v>
      </c>
      <c r="H124" s="4" t="s">
        <v>25</v>
      </c>
      <c r="I124" s="4" t="s">
        <v>117</v>
      </c>
      <c r="J124" s="4" t="s">
        <v>118</v>
      </c>
      <c r="K124" s="3">
        <v>19140</v>
      </c>
      <c r="L124" s="4" t="s">
        <v>119</v>
      </c>
      <c r="M124" s="4" t="s">
        <v>754</v>
      </c>
      <c r="N124" s="4" t="s">
        <v>41</v>
      </c>
      <c r="O124" s="4" t="s">
        <v>65</v>
      </c>
      <c r="P124" s="4" t="s">
        <v>755</v>
      </c>
      <c r="Q124" s="9">
        <v>11.648</v>
      </c>
      <c r="R124" s="3">
        <v>2</v>
      </c>
      <c r="S124" s="9">
        <v>0.2</v>
      </c>
      <c r="T124" s="9">
        <v>4.0768000000000004</v>
      </c>
    </row>
    <row r="125" spans="1:20" x14ac:dyDescent="0.3">
      <c r="A125" s="4" t="s">
        <v>756</v>
      </c>
      <c r="B125" s="5">
        <v>42310</v>
      </c>
      <c r="C125" s="5">
        <v>42314</v>
      </c>
      <c r="D125" s="4" t="s">
        <v>45</v>
      </c>
      <c r="E125" s="4" t="s">
        <v>757</v>
      </c>
      <c r="F125" s="4" t="s">
        <v>758</v>
      </c>
      <c r="G125" s="4" t="s">
        <v>24</v>
      </c>
      <c r="H125" s="4" t="s">
        <v>25</v>
      </c>
      <c r="I125" s="4" t="s">
        <v>37</v>
      </c>
      <c r="J125" s="4" t="s">
        <v>38</v>
      </c>
      <c r="K125" s="3">
        <v>90004</v>
      </c>
      <c r="L125" s="4" t="s">
        <v>39</v>
      </c>
      <c r="M125" s="4" t="s">
        <v>759</v>
      </c>
      <c r="N125" s="4" t="s">
        <v>30</v>
      </c>
      <c r="O125" s="4" t="s">
        <v>51</v>
      </c>
      <c r="P125" s="4" t="s">
        <v>760</v>
      </c>
      <c r="Q125" s="9">
        <v>1038.8399999999999</v>
      </c>
      <c r="R125" s="3">
        <v>5</v>
      </c>
      <c r="S125" s="9">
        <v>0.2</v>
      </c>
      <c r="T125" s="9">
        <v>51.942</v>
      </c>
    </row>
    <row r="126" spans="1:20" x14ac:dyDescent="0.3">
      <c r="A126" s="4" t="s">
        <v>761</v>
      </c>
      <c r="B126" s="5">
        <v>42722</v>
      </c>
      <c r="C126" s="5">
        <v>42724</v>
      </c>
      <c r="D126" s="4" t="s">
        <v>21</v>
      </c>
      <c r="E126" s="4" t="s">
        <v>762</v>
      </c>
      <c r="F126" s="4" t="s">
        <v>763</v>
      </c>
      <c r="G126" s="4" t="s">
        <v>36</v>
      </c>
      <c r="H126" s="4" t="s">
        <v>25</v>
      </c>
      <c r="I126" s="4" t="s">
        <v>764</v>
      </c>
      <c r="J126" s="4" t="s">
        <v>49</v>
      </c>
      <c r="K126" s="3">
        <v>33319</v>
      </c>
      <c r="L126" s="4" t="s">
        <v>28</v>
      </c>
      <c r="M126" s="4" t="s">
        <v>765</v>
      </c>
      <c r="N126" s="4" t="s">
        <v>41</v>
      </c>
      <c r="O126" s="4" t="s">
        <v>73</v>
      </c>
      <c r="P126" s="4" t="s">
        <v>766</v>
      </c>
      <c r="Q126" s="9">
        <v>254.05799999999999</v>
      </c>
      <c r="R126" s="3">
        <v>7</v>
      </c>
      <c r="S126" s="9">
        <v>0.7</v>
      </c>
      <c r="T126" s="9">
        <v>-169.37200000000001</v>
      </c>
    </row>
    <row r="127" spans="1:20" x14ac:dyDescent="0.3">
      <c r="A127" s="4" t="s">
        <v>767</v>
      </c>
      <c r="B127" s="5">
        <v>42694</v>
      </c>
      <c r="C127" s="5">
        <v>42698</v>
      </c>
      <c r="D127" s="4" t="s">
        <v>21</v>
      </c>
      <c r="E127" s="4" t="s">
        <v>768</v>
      </c>
      <c r="F127" s="4" t="s">
        <v>769</v>
      </c>
      <c r="G127" s="4" t="s">
        <v>78</v>
      </c>
      <c r="H127" s="4" t="s">
        <v>25</v>
      </c>
      <c r="I127" s="4" t="s">
        <v>373</v>
      </c>
      <c r="J127" s="4" t="s">
        <v>374</v>
      </c>
      <c r="K127" s="3">
        <v>43229</v>
      </c>
      <c r="L127" s="4" t="s">
        <v>119</v>
      </c>
      <c r="M127" s="4" t="s">
        <v>770</v>
      </c>
      <c r="N127" s="4" t="s">
        <v>41</v>
      </c>
      <c r="O127" s="4" t="s">
        <v>211</v>
      </c>
      <c r="P127" s="4" t="s">
        <v>771</v>
      </c>
      <c r="Q127" s="9">
        <v>19.096</v>
      </c>
      <c r="R127" s="3">
        <v>7</v>
      </c>
      <c r="S127" s="9">
        <v>0.2</v>
      </c>
      <c r="T127" s="9">
        <v>6.6836000000000002</v>
      </c>
    </row>
    <row r="128" spans="1:20" x14ac:dyDescent="0.3">
      <c r="A128" s="4" t="s">
        <v>772</v>
      </c>
      <c r="B128" s="5">
        <v>41999</v>
      </c>
      <c r="C128" s="5">
        <v>42001</v>
      </c>
      <c r="D128" s="4" t="s">
        <v>144</v>
      </c>
      <c r="E128" s="4" t="s">
        <v>773</v>
      </c>
      <c r="F128" s="4" t="s">
        <v>774</v>
      </c>
      <c r="G128" s="4" t="s">
        <v>36</v>
      </c>
      <c r="H128" s="4" t="s">
        <v>25</v>
      </c>
      <c r="I128" s="4" t="s">
        <v>775</v>
      </c>
      <c r="J128" s="4" t="s">
        <v>343</v>
      </c>
      <c r="K128" s="3">
        <v>80906</v>
      </c>
      <c r="L128" s="4" t="s">
        <v>39</v>
      </c>
      <c r="M128" s="4" t="s">
        <v>776</v>
      </c>
      <c r="N128" s="4" t="s">
        <v>30</v>
      </c>
      <c r="O128" s="4" t="s">
        <v>57</v>
      </c>
      <c r="P128" s="4" t="s">
        <v>777</v>
      </c>
      <c r="Q128" s="9">
        <v>300.416</v>
      </c>
      <c r="R128" s="3">
        <v>8</v>
      </c>
      <c r="S128" s="9">
        <v>0.2</v>
      </c>
      <c r="T128" s="9">
        <v>78.859200000000001</v>
      </c>
    </row>
    <row r="129" spans="1:20" x14ac:dyDescent="0.3">
      <c r="A129" s="4" t="s">
        <v>778</v>
      </c>
      <c r="B129" s="5">
        <v>42128</v>
      </c>
      <c r="C129" s="5">
        <v>42133</v>
      </c>
      <c r="D129" s="4" t="s">
        <v>21</v>
      </c>
      <c r="E129" s="4" t="s">
        <v>779</v>
      </c>
      <c r="F129" s="4" t="s">
        <v>780</v>
      </c>
      <c r="G129" s="4" t="s">
        <v>36</v>
      </c>
      <c r="H129" s="4" t="s">
        <v>25</v>
      </c>
      <c r="I129" s="4" t="s">
        <v>208</v>
      </c>
      <c r="J129" s="4" t="s">
        <v>209</v>
      </c>
      <c r="K129" s="3">
        <v>10024</v>
      </c>
      <c r="L129" s="4" t="s">
        <v>119</v>
      </c>
      <c r="M129" s="4" t="s">
        <v>781</v>
      </c>
      <c r="N129" s="4" t="s">
        <v>30</v>
      </c>
      <c r="O129" s="4" t="s">
        <v>57</v>
      </c>
      <c r="P129" s="4" t="s">
        <v>782</v>
      </c>
      <c r="Q129" s="9">
        <v>26.8</v>
      </c>
      <c r="R129" s="3">
        <v>2</v>
      </c>
      <c r="S129" s="9">
        <v>0</v>
      </c>
      <c r="T129" s="9">
        <v>12.864000000000001</v>
      </c>
    </row>
    <row r="130" spans="1:20" x14ac:dyDescent="0.3">
      <c r="A130" s="4" t="s">
        <v>783</v>
      </c>
      <c r="B130" s="5">
        <v>41791</v>
      </c>
      <c r="C130" s="5">
        <v>41796</v>
      </c>
      <c r="D130" s="4" t="s">
        <v>45</v>
      </c>
      <c r="E130" s="4" t="s">
        <v>784</v>
      </c>
      <c r="F130" s="4" t="s">
        <v>785</v>
      </c>
      <c r="G130" s="4" t="s">
        <v>78</v>
      </c>
      <c r="H130" s="4" t="s">
        <v>25</v>
      </c>
      <c r="I130" s="4" t="s">
        <v>786</v>
      </c>
      <c r="J130" s="4" t="s">
        <v>585</v>
      </c>
      <c r="K130" s="3">
        <v>8701</v>
      </c>
      <c r="L130" s="4" t="s">
        <v>119</v>
      </c>
      <c r="M130" s="4" t="s">
        <v>787</v>
      </c>
      <c r="N130" s="4" t="s">
        <v>41</v>
      </c>
      <c r="O130" s="4" t="s">
        <v>73</v>
      </c>
      <c r="P130" s="4" t="s">
        <v>788</v>
      </c>
      <c r="Q130" s="9">
        <v>45.48</v>
      </c>
      <c r="R130" s="3">
        <v>3</v>
      </c>
      <c r="S130" s="9">
        <v>0</v>
      </c>
      <c r="T130" s="9">
        <v>20.9208</v>
      </c>
    </row>
    <row r="131" spans="1:20" x14ac:dyDescent="0.3">
      <c r="A131" s="4" t="s">
        <v>789</v>
      </c>
      <c r="B131" s="5">
        <v>42840</v>
      </c>
      <c r="C131" s="5">
        <v>42842</v>
      </c>
      <c r="D131" s="4" t="s">
        <v>144</v>
      </c>
      <c r="E131" s="4" t="s">
        <v>790</v>
      </c>
      <c r="F131" s="4" t="s">
        <v>791</v>
      </c>
      <c r="G131" s="4" t="s">
        <v>24</v>
      </c>
      <c r="H131" s="4" t="s">
        <v>25</v>
      </c>
      <c r="I131" s="4" t="s">
        <v>792</v>
      </c>
      <c r="J131" s="4" t="s">
        <v>241</v>
      </c>
      <c r="K131" s="3">
        <v>22204</v>
      </c>
      <c r="L131" s="4" t="s">
        <v>28</v>
      </c>
      <c r="M131" s="4" t="s">
        <v>793</v>
      </c>
      <c r="N131" s="4" t="s">
        <v>41</v>
      </c>
      <c r="O131" s="4" t="s">
        <v>105</v>
      </c>
      <c r="P131" s="4" t="s">
        <v>794</v>
      </c>
      <c r="Q131" s="9">
        <v>4.8899999999999997</v>
      </c>
      <c r="R131" s="3">
        <v>1</v>
      </c>
      <c r="S131" s="9">
        <v>0</v>
      </c>
      <c r="T131" s="9">
        <v>2.0049000000000001</v>
      </c>
    </row>
    <row r="132" spans="1:20" x14ac:dyDescent="0.3">
      <c r="A132" s="4" t="s">
        <v>795</v>
      </c>
      <c r="B132" s="5">
        <v>42625</v>
      </c>
      <c r="C132" s="5">
        <v>42627</v>
      </c>
      <c r="D132" s="4" t="s">
        <v>21</v>
      </c>
      <c r="E132" s="4" t="s">
        <v>796</v>
      </c>
      <c r="F132" s="4" t="s">
        <v>797</v>
      </c>
      <c r="G132" s="4" t="s">
        <v>36</v>
      </c>
      <c r="H132" s="4" t="s">
        <v>25</v>
      </c>
      <c r="I132" s="4" t="s">
        <v>798</v>
      </c>
      <c r="J132" s="4" t="s">
        <v>343</v>
      </c>
      <c r="K132" s="3">
        <v>80004</v>
      </c>
      <c r="L132" s="4" t="s">
        <v>39</v>
      </c>
      <c r="M132" s="4" t="s">
        <v>799</v>
      </c>
      <c r="N132" s="4" t="s">
        <v>30</v>
      </c>
      <c r="O132" s="4" t="s">
        <v>57</v>
      </c>
      <c r="P132" s="4" t="s">
        <v>800</v>
      </c>
      <c r="Q132" s="9">
        <v>15.135999999999999</v>
      </c>
      <c r="R132" s="3">
        <v>4</v>
      </c>
      <c r="S132" s="9">
        <v>0.2</v>
      </c>
      <c r="T132" s="9">
        <v>3.5948000000000002</v>
      </c>
    </row>
    <row r="133" spans="1:20" x14ac:dyDescent="0.3">
      <c r="A133" s="4" t="s">
        <v>801</v>
      </c>
      <c r="B133" s="5">
        <v>41909</v>
      </c>
      <c r="C133" s="5">
        <v>41915</v>
      </c>
      <c r="D133" s="4" t="s">
        <v>45</v>
      </c>
      <c r="E133" s="4" t="s">
        <v>802</v>
      </c>
      <c r="F133" s="4" t="s">
        <v>803</v>
      </c>
      <c r="G133" s="4" t="s">
        <v>36</v>
      </c>
      <c r="H133" s="4" t="s">
        <v>25</v>
      </c>
      <c r="I133" s="4" t="s">
        <v>804</v>
      </c>
      <c r="J133" s="4" t="s">
        <v>585</v>
      </c>
      <c r="K133" s="3">
        <v>7601</v>
      </c>
      <c r="L133" s="4" t="s">
        <v>119</v>
      </c>
      <c r="M133" s="4" t="s">
        <v>805</v>
      </c>
      <c r="N133" s="4" t="s">
        <v>30</v>
      </c>
      <c r="O133" s="4" t="s">
        <v>57</v>
      </c>
      <c r="P133" s="4" t="s">
        <v>806</v>
      </c>
      <c r="Q133" s="9">
        <v>87.54</v>
      </c>
      <c r="R133" s="3">
        <v>3</v>
      </c>
      <c r="S133" s="9">
        <v>0</v>
      </c>
      <c r="T133" s="9">
        <v>37.642200000000003</v>
      </c>
    </row>
    <row r="134" spans="1:20" x14ac:dyDescent="0.3">
      <c r="A134" s="4" t="s">
        <v>807</v>
      </c>
      <c r="B134" s="5">
        <v>41860</v>
      </c>
      <c r="C134" s="5">
        <v>41867</v>
      </c>
      <c r="D134" s="4" t="s">
        <v>45</v>
      </c>
      <c r="E134" s="4" t="s">
        <v>808</v>
      </c>
      <c r="F134" s="4" t="s">
        <v>809</v>
      </c>
      <c r="G134" s="4" t="s">
        <v>36</v>
      </c>
      <c r="H134" s="4" t="s">
        <v>25</v>
      </c>
      <c r="I134" s="4" t="s">
        <v>810</v>
      </c>
      <c r="J134" s="4" t="s">
        <v>49</v>
      </c>
      <c r="K134" s="3">
        <v>33710</v>
      </c>
      <c r="L134" s="4" t="s">
        <v>28</v>
      </c>
      <c r="M134" s="4" t="s">
        <v>811</v>
      </c>
      <c r="N134" s="4" t="s">
        <v>149</v>
      </c>
      <c r="O134" s="4" t="s">
        <v>150</v>
      </c>
      <c r="P134" s="4" t="s">
        <v>812</v>
      </c>
      <c r="Q134" s="9">
        <v>178.38399999999999</v>
      </c>
      <c r="R134" s="3">
        <v>2</v>
      </c>
      <c r="S134" s="9">
        <v>0.2</v>
      </c>
      <c r="T134" s="9">
        <v>22.297999999999998</v>
      </c>
    </row>
    <row r="135" spans="1:20" x14ac:dyDescent="0.3">
      <c r="A135" s="4" t="s">
        <v>813</v>
      </c>
      <c r="B135" s="5">
        <v>42001</v>
      </c>
      <c r="C135" s="5">
        <v>42003</v>
      </c>
      <c r="D135" s="4" t="s">
        <v>144</v>
      </c>
      <c r="E135" s="4" t="s">
        <v>814</v>
      </c>
      <c r="F135" s="4" t="s">
        <v>815</v>
      </c>
      <c r="G135" s="4" t="s">
        <v>36</v>
      </c>
      <c r="H135" s="4" t="s">
        <v>25</v>
      </c>
      <c r="I135" s="4" t="s">
        <v>117</v>
      </c>
      <c r="J135" s="4" t="s">
        <v>118</v>
      </c>
      <c r="K135" s="3">
        <v>19143</v>
      </c>
      <c r="L135" s="4" t="s">
        <v>119</v>
      </c>
      <c r="M135" s="4" t="s">
        <v>816</v>
      </c>
      <c r="N135" s="4" t="s">
        <v>41</v>
      </c>
      <c r="O135" s="4" t="s">
        <v>105</v>
      </c>
      <c r="P135" s="4" t="s">
        <v>817</v>
      </c>
      <c r="Q135" s="9">
        <v>99.135999999999996</v>
      </c>
      <c r="R135" s="3">
        <v>4</v>
      </c>
      <c r="S135" s="9">
        <v>0.2</v>
      </c>
      <c r="T135" s="9">
        <v>8.6744000000000003</v>
      </c>
    </row>
    <row r="136" spans="1:20" x14ac:dyDescent="0.3">
      <c r="A136" s="4" t="s">
        <v>818</v>
      </c>
      <c r="B136" s="5">
        <v>41947</v>
      </c>
      <c r="C136" s="5">
        <v>41952</v>
      </c>
      <c r="D136" s="4" t="s">
        <v>45</v>
      </c>
      <c r="E136" s="4" t="s">
        <v>819</v>
      </c>
      <c r="F136" s="4" t="s">
        <v>820</v>
      </c>
      <c r="G136" s="4" t="s">
        <v>78</v>
      </c>
      <c r="H136" s="4" t="s">
        <v>25</v>
      </c>
      <c r="I136" s="4" t="s">
        <v>208</v>
      </c>
      <c r="J136" s="4" t="s">
        <v>209</v>
      </c>
      <c r="K136" s="3">
        <v>10024</v>
      </c>
      <c r="L136" s="4" t="s">
        <v>119</v>
      </c>
      <c r="M136" s="4" t="s">
        <v>821</v>
      </c>
      <c r="N136" s="4" t="s">
        <v>30</v>
      </c>
      <c r="O136" s="4" t="s">
        <v>121</v>
      </c>
      <c r="P136" s="4" t="s">
        <v>822</v>
      </c>
      <c r="Q136" s="9">
        <v>135.88200000000001</v>
      </c>
      <c r="R136" s="3">
        <v>1</v>
      </c>
      <c r="S136" s="9">
        <v>0.1</v>
      </c>
      <c r="T136" s="9">
        <v>24.1568</v>
      </c>
    </row>
    <row r="137" spans="1:20" x14ac:dyDescent="0.3">
      <c r="A137" s="4" t="s">
        <v>823</v>
      </c>
      <c r="B137" s="5">
        <v>41901</v>
      </c>
      <c r="C137" s="5">
        <v>41906</v>
      </c>
      <c r="D137" s="4" t="s">
        <v>45</v>
      </c>
      <c r="E137" s="4" t="s">
        <v>824</v>
      </c>
      <c r="F137" s="4" t="s">
        <v>825</v>
      </c>
      <c r="G137" s="4" t="s">
        <v>36</v>
      </c>
      <c r="H137" s="4" t="s">
        <v>25</v>
      </c>
      <c r="I137" s="4" t="s">
        <v>826</v>
      </c>
      <c r="J137" s="4" t="s">
        <v>38</v>
      </c>
      <c r="K137" s="3">
        <v>90805</v>
      </c>
      <c r="L137" s="4" t="s">
        <v>39</v>
      </c>
      <c r="M137" s="4" t="s">
        <v>827</v>
      </c>
      <c r="N137" s="4" t="s">
        <v>41</v>
      </c>
      <c r="O137" s="4" t="s">
        <v>211</v>
      </c>
      <c r="P137" s="4" t="s">
        <v>828</v>
      </c>
      <c r="Q137" s="9">
        <v>7.16</v>
      </c>
      <c r="R137" s="3">
        <v>2</v>
      </c>
      <c r="S137" s="9">
        <v>0</v>
      </c>
      <c r="T137" s="9">
        <v>3.58</v>
      </c>
    </row>
    <row r="138" spans="1:20" x14ac:dyDescent="0.3">
      <c r="A138" s="4" t="s">
        <v>829</v>
      </c>
      <c r="B138" s="5">
        <v>42483</v>
      </c>
      <c r="C138" s="5">
        <v>42487</v>
      </c>
      <c r="D138" s="4" t="s">
        <v>45</v>
      </c>
      <c r="E138" s="4" t="s">
        <v>830</v>
      </c>
      <c r="F138" s="4" t="s">
        <v>831</v>
      </c>
      <c r="G138" s="4" t="s">
        <v>36</v>
      </c>
      <c r="H138" s="4" t="s">
        <v>25</v>
      </c>
      <c r="I138" s="4" t="s">
        <v>832</v>
      </c>
      <c r="J138" s="4" t="s">
        <v>38</v>
      </c>
      <c r="K138" s="3">
        <v>92345</v>
      </c>
      <c r="L138" s="4" t="s">
        <v>39</v>
      </c>
      <c r="M138" s="4" t="s">
        <v>833</v>
      </c>
      <c r="N138" s="4" t="s">
        <v>41</v>
      </c>
      <c r="O138" s="4" t="s">
        <v>73</v>
      </c>
      <c r="P138" s="4" t="s">
        <v>834</v>
      </c>
      <c r="Q138" s="9">
        <v>251.52</v>
      </c>
      <c r="R138" s="3">
        <v>6</v>
      </c>
      <c r="S138" s="9">
        <v>0.2</v>
      </c>
      <c r="T138" s="9">
        <v>81.744</v>
      </c>
    </row>
    <row r="139" spans="1:20" x14ac:dyDescent="0.3">
      <c r="A139" s="4" t="s">
        <v>835</v>
      </c>
      <c r="B139" s="5">
        <v>43042</v>
      </c>
      <c r="C139" s="5">
        <v>43044</v>
      </c>
      <c r="D139" s="4" t="s">
        <v>21</v>
      </c>
      <c r="E139" s="4" t="s">
        <v>836</v>
      </c>
      <c r="F139" s="4" t="s">
        <v>837</v>
      </c>
      <c r="G139" s="4" t="s">
        <v>36</v>
      </c>
      <c r="H139" s="4" t="s">
        <v>25</v>
      </c>
      <c r="I139" s="4" t="s">
        <v>838</v>
      </c>
      <c r="J139" s="4" t="s">
        <v>253</v>
      </c>
      <c r="K139" s="3">
        <v>37130</v>
      </c>
      <c r="L139" s="4" t="s">
        <v>28</v>
      </c>
      <c r="M139" s="4" t="s">
        <v>839</v>
      </c>
      <c r="N139" s="4" t="s">
        <v>30</v>
      </c>
      <c r="O139" s="4" t="s">
        <v>57</v>
      </c>
      <c r="P139" s="4" t="s">
        <v>840</v>
      </c>
      <c r="Q139" s="9">
        <v>15.992000000000001</v>
      </c>
      <c r="R139" s="3">
        <v>1</v>
      </c>
      <c r="S139" s="9">
        <v>0.2</v>
      </c>
      <c r="T139" s="9">
        <v>0.99950000000000006</v>
      </c>
    </row>
    <row r="140" spans="1:20" x14ac:dyDescent="0.3">
      <c r="A140" s="4" t="s">
        <v>841</v>
      </c>
      <c r="B140" s="5">
        <v>42612</v>
      </c>
      <c r="C140" s="5">
        <v>42614</v>
      </c>
      <c r="D140" s="4" t="s">
        <v>144</v>
      </c>
      <c r="E140" s="4" t="s">
        <v>842</v>
      </c>
      <c r="F140" s="4" t="s">
        <v>843</v>
      </c>
      <c r="G140" s="4" t="s">
        <v>24</v>
      </c>
      <c r="H140" s="4" t="s">
        <v>25</v>
      </c>
      <c r="I140" s="4" t="s">
        <v>117</v>
      </c>
      <c r="J140" s="4" t="s">
        <v>118</v>
      </c>
      <c r="K140" s="3">
        <v>19143</v>
      </c>
      <c r="L140" s="4" t="s">
        <v>119</v>
      </c>
      <c r="M140" s="4" t="s">
        <v>844</v>
      </c>
      <c r="N140" s="4" t="s">
        <v>149</v>
      </c>
      <c r="O140" s="4" t="s">
        <v>150</v>
      </c>
      <c r="P140" s="4" t="s">
        <v>845</v>
      </c>
      <c r="Q140" s="9">
        <v>290.89800000000002</v>
      </c>
      <c r="R140" s="3">
        <v>3</v>
      </c>
      <c r="S140" s="9">
        <v>0.4</v>
      </c>
      <c r="T140" s="9">
        <v>-67.876199999999997</v>
      </c>
    </row>
    <row r="141" spans="1:20" x14ac:dyDescent="0.3">
      <c r="A141" s="4" t="s">
        <v>846</v>
      </c>
      <c r="B141" s="5">
        <v>42485</v>
      </c>
      <c r="C141" s="5">
        <v>42489</v>
      </c>
      <c r="D141" s="4" t="s">
        <v>21</v>
      </c>
      <c r="E141" s="4" t="s">
        <v>847</v>
      </c>
      <c r="F141" s="4" t="s">
        <v>848</v>
      </c>
      <c r="G141" s="4" t="s">
        <v>24</v>
      </c>
      <c r="H141" s="4" t="s">
        <v>25</v>
      </c>
      <c r="I141" s="4" t="s">
        <v>117</v>
      </c>
      <c r="J141" s="4" t="s">
        <v>118</v>
      </c>
      <c r="K141" s="3">
        <v>19134</v>
      </c>
      <c r="L141" s="4" t="s">
        <v>119</v>
      </c>
      <c r="M141" s="4" t="s">
        <v>849</v>
      </c>
      <c r="N141" s="4" t="s">
        <v>149</v>
      </c>
      <c r="O141" s="4" t="s">
        <v>150</v>
      </c>
      <c r="P141" s="4" t="s">
        <v>850</v>
      </c>
      <c r="Q141" s="9">
        <v>82.8</v>
      </c>
      <c r="R141" s="3">
        <v>2</v>
      </c>
      <c r="S141" s="9">
        <v>0.4</v>
      </c>
      <c r="T141" s="9">
        <v>-20.7</v>
      </c>
    </row>
    <row r="142" spans="1:20" x14ac:dyDescent="0.3">
      <c r="A142" s="4" t="s">
        <v>851</v>
      </c>
      <c r="B142" s="5">
        <v>42248</v>
      </c>
      <c r="C142" s="5">
        <v>42251</v>
      </c>
      <c r="D142" s="4" t="s">
        <v>21</v>
      </c>
      <c r="E142" s="4" t="s">
        <v>852</v>
      </c>
      <c r="F142" s="4" t="s">
        <v>853</v>
      </c>
      <c r="G142" s="4" t="s">
        <v>24</v>
      </c>
      <c r="H142" s="4" t="s">
        <v>25</v>
      </c>
      <c r="I142" s="4" t="s">
        <v>37</v>
      </c>
      <c r="J142" s="4" t="s">
        <v>38</v>
      </c>
      <c r="K142" s="3">
        <v>90045</v>
      </c>
      <c r="L142" s="4" t="s">
        <v>39</v>
      </c>
      <c r="M142" s="4" t="s">
        <v>854</v>
      </c>
      <c r="N142" s="4" t="s">
        <v>41</v>
      </c>
      <c r="O142" s="4" t="s">
        <v>73</v>
      </c>
      <c r="P142" s="4" t="s">
        <v>855</v>
      </c>
      <c r="Q142" s="9">
        <v>4.7519999999999998</v>
      </c>
      <c r="R142" s="3">
        <v>1</v>
      </c>
      <c r="S142" s="9">
        <v>0.2</v>
      </c>
      <c r="T142" s="9">
        <v>1.6037999999999999</v>
      </c>
    </row>
    <row r="143" spans="1:20" x14ac:dyDescent="0.3">
      <c r="A143" s="4" t="s">
        <v>856</v>
      </c>
      <c r="B143" s="5">
        <v>41832</v>
      </c>
      <c r="C143" s="5">
        <v>41837</v>
      </c>
      <c r="D143" s="4" t="s">
        <v>45</v>
      </c>
      <c r="E143" s="4" t="s">
        <v>857</v>
      </c>
      <c r="F143" s="4" t="s">
        <v>858</v>
      </c>
      <c r="G143" s="4" t="s">
        <v>36</v>
      </c>
      <c r="H143" s="4" t="s">
        <v>25</v>
      </c>
      <c r="I143" s="4" t="s">
        <v>103</v>
      </c>
      <c r="J143" s="4" t="s">
        <v>38</v>
      </c>
      <c r="K143" s="3">
        <v>94122</v>
      </c>
      <c r="L143" s="4" t="s">
        <v>39</v>
      </c>
      <c r="M143" s="4" t="s">
        <v>859</v>
      </c>
      <c r="N143" s="4" t="s">
        <v>41</v>
      </c>
      <c r="O143" s="4" t="s">
        <v>73</v>
      </c>
      <c r="P143" s="4" t="s">
        <v>860</v>
      </c>
      <c r="Q143" s="9">
        <v>7.7119999999999997</v>
      </c>
      <c r="R143" s="3">
        <v>2</v>
      </c>
      <c r="S143" s="9">
        <v>0.2</v>
      </c>
      <c r="T143" s="9">
        <v>2.7955999999999999</v>
      </c>
    </row>
    <row r="144" spans="1:20" x14ac:dyDescent="0.3">
      <c r="A144" s="4" t="s">
        <v>861</v>
      </c>
      <c r="B144" s="5">
        <v>42901</v>
      </c>
      <c r="C144" s="5">
        <v>42905</v>
      </c>
      <c r="D144" s="4" t="s">
        <v>45</v>
      </c>
      <c r="E144" s="4" t="s">
        <v>862</v>
      </c>
      <c r="F144" s="4" t="s">
        <v>863</v>
      </c>
      <c r="G144" s="4" t="s">
        <v>24</v>
      </c>
      <c r="H144" s="4" t="s">
        <v>25</v>
      </c>
      <c r="I144" s="4" t="s">
        <v>103</v>
      </c>
      <c r="J144" s="4" t="s">
        <v>38</v>
      </c>
      <c r="K144" s="3">
        <v>94122</v>
      </c>
      <c r="L144" s="4" t="s">
        <v>39</v>
      </c>
      <c r="M144" s="4" t="s">
        <v>418</v>
      </c>
      <c r="N144" s="4" t="s">
        <v>149</v>
      </c>
      <c r="O144" s="4" t="s">
        <v>150</v>
      </c>
      <c r="P144" s="4" t="s">
        <v>419</v>
      </c>
      <c r="Q144" s="9">
        <v>47.975999999999999</v>
      </c>
      <c r="R144" s="3">
        <v>3</v>
      </c>
      <c r="S144" s="9">
        <v>0.2</v>
      </c>
      <c r="T144" s="9">
        <v>4.7976000000000001</v>
      </c>
    </row>
    <row r="145" spans="1:20" x14ac:dyDescent="0.3">
      <c r="A145" s="4" t="s">
        <v>864</v>
      </c>
      <c r="B145" s="5">
        <v>42924</v>
      </c>
      <c r="C145" s="5">
        <v>42928</v>
      </c>
      <c r="D145" s="4" t="s">
        <v>45</v>
      </c>
      <c r="E145" s="4" t="s">
        <v>865</v>
      </c>
      <c r="F145" s="4" t="s">
        <v>866</v>
      </c>
      <c r="G145" s="4" t="s">
        <v>24</v>
      </c>
      <c r="H145" s="4" t="s">
        <v>25</v>
      </c>
      <c r="I145" s="4" t="s">
        <v>867</v>
      </c>
      <c r="J145" s="4" t="s">
        <v>868</v>
      </c>
      <c r="K145" s="3">
        <v>1852</v>
      </c>
      <c r="L145" s="4" t="s">
        <v>119</v>
      </c>
      <c r="M145" s="4" t="s">
        <v>869</v>
      </c>
      <c r="N145" s="4" t="s">
        <v>41</v>
      </c>
      <c r="O145" s="4" t="s">
        <v>105</v>
      </c>
      <c r="P145" s="4" t="s">
        <v>870</v>
      </c>
      <c r="Q145" s="9">
        <v>7.56</v>
      </c>
      <c r="R145" s="3">
        <v>3</v>
      </c>
      <c r="S145" s="9">
        <v>0</v>
      </c>
      <c r="T145" s="9">
        <v>3.0996000000000001</v>
      </c>
    </row>
    <row r="146" spans="1:20" x14ac:dyDescent="0.3">
      <c r="A146" s="4" t="s">
        <v>871</v>
      </c>
      <c r="B146" s="5">
        <v>42614</v>
      </c>
      <c r="C146" s="5">
        <v>42616</v>
      </c>
      <c r="D146" s="4" t="s">
        <v>144</v>
      </c>
      <c r="E146" s="4" t="s">
        <v>872</v>
      </c>
      <c r="F146" s="4" t="s">
        <v>873</v>
      </c>
      <c r="G146" s="4" t="s">
        <v>78</v>
      </c>
      <c r="H146" s="4" t="s">
        <v>25</v>
      </c>
      <c r="I146" s="4" t="s">
        <v>208</v>
      </c>
      <c r="J146" s="4" t="s">
        <v>209</v>
      </c>
      <c r="K146" s="3">
        <v>10009</v>
      </c>
      <c r="L146" s="4" t="s">
        <v>119</v>
      </c>
      <c r="M146" s="4" t="s">
        <v>704</v>
      </c>
      <c r="N146" s="4" t="s">
        <v>149</v>
      </c>
      <c r="O146" s="4" t="s">
        <v>182</v>
      </c>
      <c r="P146" s="4" t="s">
        <v>705</v>
      </c>
      <c r="Q146" s="9">
        <v>6.79</v>
      </c>
      <c r="R146" s="3">
        <v>1</v>
      </c>
      <c r="S146" s="9">
        <v>0</v>
      </c>
      <c r="T146" s="9">
        <v>2.3086000000000002</v>
      </c>
    </row>
    <row r="147" spans="1:20" x14ac:dyDescent="0.3">
      <c r="A147" s="4" t="s">
        <v>874</v>
      </c>
      <c r="B147" s="5">
        <v>42468</v>
      </c>
      <c r="C147" s="5">
        <v>42473</v>
      </c>
      <c r="D147" s="4" t="s">
        <v>45</v>
      </c>
      <c r="E147" s="4" t="s">
        <v>875</v>
      </c>
      <c r="F147" s="4" t="s">
        <v>876</v>
      </c>
      <c r="G147" s="4" t="s">
        <v>24</v>
      </c>
      <c r="H147" s="4" t="s">
        <v>25</v>
      </c>
      <c r="I147" s="4" t="s">
        <v>208</v>
      </c>
      <c r="J147" s="4" t="s">
        <v>209</v>
      </c>
      <c r="K147" s="3">
        <v>10035</v>
      </c>
      <c r="L147" s="4" t="s">
        <v>119</v>
      </c>
      <c r="M147" s="4" t="s">
        <v>877</v>
      </c>
      <c r="N147" s="4" t="s">
        <v>30</v>
      </c>
      <c r="O147" s="4" t="s">
        <v>31</v>
      </c>
      <c r="P147" s="4" t="s">
        <v>878</v>
      </c>
      <c r="Q147" s="9">
        <v>388.70400000000001</v>
      </c>
      <c r="R147" s="3">
        <v>6</v>
      </c>
      <c r="S147" s="9">
        <v>0.2</v>
      </c>
      <c r="T147" s="9">
        <v>-4.8587999999999996</v>
      </c>
    </row>
    <row r="148" spans="1:20" x14ac:dyDescent="0.3">
      <c r="A148" s="4" t="s">
        <v>879</v>
      </c>
      <c r="B148" s="5">
        <v>42802</v>
      </c>
      <c r="C148" s="5">
        <v>42805</v>
      </c>
      <c r="D148" s="4" t="s">
        <v>144</v>
      </c>
      <c r="E148" s="4" t="s">
        <v>880</v>
      </c>
      <c r="F148" s="4" t="s">
        <v>881</v>
      </c>
      <c r="G148" s="4" t="s">
        <v>36</v>
      </c>
      <c r="H148" s="4" t="s">
        <v>25</v>
      </c>
      <c r="I148" s="4" t="s">
        <v>373</v>
      </c>
      <c r="J148" s="4" t="s">
        <v>882</v>
      </c>
      <c r="K148" s="3">
        <v>31907</v>
      </c>
      <c r="L148" s="4" t="s">
        <v>28</v>
      </c>
      <c r="M148" s="4" t="s">
        <v>883</v>
      </c>
      <c r="N148" s="4" t="s">
        <v>41</v>
      </c>
      <c r="O148" s="4" t="s">
        <v>83</v>
      </c>
      <c r="P148" s="4" t="s">
        <v>884</v>
      </c>
      <c r="Q148" s="9">
        <v>647.84</v>
      </c>
      <c r="R148" s="3">
        <v>8</v>
      </c>
      <c r="S148" s="9">
        <v>0</v>
      </c>
      <c r="T148" s="9">
        <v>168.4384</v>
      </c>
    </row>
    <row r="149" spans="1:20" x14ac:dyDescent="0.3">
      <c r="A149" s="4" t="s">
        <v>885</v>
      </c>
      <c r="B149" s="5">
        <v>43003</v>
      </c>
      <c r="C149" s="5">
        <v>43009</v>
      </c>
      <c r="D149" s="4" t="s">
        <v>45</v>
      </c>
      <c r="E149" s="4" t="s">
        <v>886</v>
      </c>
      <c r="F149" s="4" t="s">
        <v>887</v>
      </c>
      <c r="G149" s="4" t="s">
        <v>24</v>
      </c>
      <c r="H149" s="4" t="s">
        <v>25</v>
      </c>
      <c r="I149" s="4" t="s">
        <v>208</v>
      </c>
      <c r="J149" s="4" t="s">
        <v>209</v>
      </c>
      <c r="K149" s="3">
        <v>10009</v>
      </c>
      <c r="L149" s="4" t="s">
        <v>119</v>
      </c>
      <c r="M149" s="4" t="s">
        <v>888</v>
      </c>
      <c r="N149" s="4" t="s">
        <v>41</v>
      </c>
      <c r="O149" s="4" t="s">
        <v>42</v>
      </c>
      <c r="P149" s="4" t="s">
        <v>889</v>
      </c>
      <c r="Q149" s="9">
        <v>20.7</v>
      </c>
      <c r="R149" s="3">
        <v>2</v>
      </c>
      <c r="S149" s="9">
        <v>0</v>
      </c>
      <c r="T149" s="9">
        <v>9.9359999999999999</v>
      </c>
    </row>
    <row r="150" spans="1:20" x14ac:dyDescent="0.3">
      <c r="A150" s="4" t="s">
        <v>890</v>
      </c>
      <c r="B150" s="5">
        <v>41906</v>
      </c>
      <c r="C150" s="5">
        <v>41911</v>
      </c>
      <c r="D150" s="4" t="s">
        <v>45</v>
      </c>
      <c r="E150" s="4" t="s">
        <v>891</v>
      </c>
      <c r="F150" s="4" t="s">
        <v>892</v>
      </c>
      <c r="G150" s="4" t="s">
        <v>24</v>
      </c>
      <c r="H150" s="4" t="s">
        <v>25</v>
      </c>
      <c r="I150" s="4" t="s">
        <v>103</v>
      </c>
      <c r="J150" s="4" t="s">
        <v>38</v>
      </c>
      <c r="K150" s="3">
        <v>94109</v>
      </c>
      <c r="L150" s="4" t="s">
        <v>39</v>
      </c>
      <c r="M150" s="4" t="s">
        <v>189</v>
      </c>
      <c r="N150" s="4" t="s">
        <v>41</v>
      </c>
      <c r="O150" s="4" t="s">
        <v>91</v>
      </c>
      <c r="P150" s="4" t="s">
        <v>190</v>
      </c>
      <c r="Q150" s="9">
        <v>211.96</v>
      </c>
      <c r="R150" s="3">
        <v>4</v>
      </c>
      <c r="S150" s="9">
        <v>0</v>
      </c>
      <c r="T150" s="9">
        <v>8.4784000000000006</v>
      </c>
    </row>
    <row r="151" spans="1:20" x14ac:dyDescent="0.3">
      <c r="A151" s="4" t="s">
        <v>893</v>
      </c>
      <c r="B151" s="5">
        <v>42664</v>
      </c>
      <c r="C151" s="5">
        <v>42664</v>
      </c>
      <c r="D151" s="4" t="s">
        <v>894</v>
      </c>
      <c r="E151" s="4" t="s">
        <v>895</v>
      </c>
      <c r="F151" s="4" t="s">
        <v>896</v>
      </c>
      <c r="G151" s="4" t="s">
        <v>36</v>
      </c>
      <c r="H151" s="4" t="s">
        <v>25</v>
      </c>
      <c r="I151" s="4" t="s">
        <v>897</v>
      </c>
      <c r="J151" s="4" t="s">
        <v>550</v>
      </c>
      <c r="K151" s="3">
        <v>6040</v>
      </c>
      <c r="L151" s="4" t="s">
        <v>119</v>
      </c>
      <c r="M151" s="4" t="s">
        <v>898</v>
      </c>
      <c r="N151" s="4" t="s">
        <v>41</v>
      </c>
      <c r="O151" s="4" t="s">
        <v>73</v>
      </c>
      <c r="P151" s="4" t="s">
        <v>899</v>
      </c>
      <c r="Q151" s="9">
        <v>23.2</v>
      </c>
      <c r="R151" s="3">
        <v>4</v>
      </c>
      <c r="S151" s="9">
        <v>0</v>
      </c>
      <c r="T151" s="9">
        <v>10.44</v>
      </c>
    </row>
    <row r="152" spans="1:20" x14ac:dyDescent="0.3">
      <c r="A152" s="4" t="s">
        <v>900</v>
      </c>
      <c r="B152" s="5">
        <v>42884</v>
      </c>
      <c r="C152" s="5">
        <v>42890</v>
      </c>
      <c r="D152" s="4" t="s">
        <v>45</v>
      </c>
      <c r="E152" s="4" t="s">
        <v>901</v>
      </c>
      <c r="F152" s="4" t="s">
        <v>902</v>
      </c>
      <c r="G152" s="4" t="s">
        <v>24</v>
      </c>
      <c r="H152" s="4" t="s">
        <v>25</v>
      </c>
      <c r="I152" s="4" t="s">
        <v>903</v>
      </c>
      <c r="J152" s="4" t="s">
        <v>80</v>
      </c>
      <c r="K152" s="3">
        <v>78550</v>
      </c>
      <c r="L152" s="4" t="s">
        <v>81</v>
      </c>
      <c r="M152" s="4" t="s">
        <v>904</v>
      </c>
      <c r="N152" s="4" t="s">
        <v>41</v>
      </c>
      <c r="O152" s="4" t="s">
        <v>65</v>
      </c>
      <c r="P152" s="4" t="s">
        <v>905</v>
      </c>
      <c r="Q152" s="9">
        <v>25.92</v>
      </c>
      <c r="R152" s="3">
        <v>5</v>
      </c>
      <c r="S152" s="9">
        <v>0.2</v>
      </c>
      <c r="T152" s="9">
        <v>9.3960000000000008</v>
      </c>
    </row>
    <row r="153" spans="1:20" x14ac:dyDescent="0.3">
      <c r="A153" s="4" t="s">
        <v>906</v>
      </c>
      <c r="B153" s="5">
        <v>41843</v>
      </c>
      <c r="C153" s="5">
        <v>41847</v>
      </c>
      <c r="D153" s="4" t="s">
        <v>45</v>
      </c>
      <c r="E153" s="4" t="s">
        <v>907</v>
      </c>
      <c r="F153" s="4" t="s">
        <v>908</v>
      </c>
      <c r="G153" s="4" t="s">
        <v>24</v>
      </c>
      <c r="H153" s="4" t="s">
        <v>25</v>
      </c>
      <c r="I153" s="4" t="s">
        <v>909</v>
      </c>
      <c r="J153" s="4" t="s">
        <v>234</v>
      </c>
      <c r="K153" s="3">
        <v>85705</v>
      </c>
      <c r="L153" s="4" t="s">
        <v>39</v>
      </c>
      <c r="M153" s="4" t="s">
        <v>910</v>
      </c>
      <c r="N153" s="4" t="s">
        <v>41</v>
      </c>
      <c r="O153" s="4" t="s">
        <v>73</v>
      </c>
      <c r="P153" s="4" t="s">
        <v>911</v>
      </c>
      <c r="Q153" s="9">
        <v>8.16</v>
      </c>
      <c r="R153" s="3">
        <v>5</v>
      </c>
      <c r="S153" s="9">
        <v>0.7</v>
      </c>
      <c r="T153" s="9">
        <v>-5.7119999999999997</v>
      </c>
    </row>
    <row r="154" spans="1:20" x14ac:dyDescent="0.3">
      <c r="A154" s="4" t="s">
        <v>912</v>
      </c>
      <c r="B154" s="5">
        <v>42641</v>
      </c>
      <c r="C154" s="5">
        <v>42644</v>
      </c>
      <c r="D154" s="4" t="s">
        <v>144</v>
      </c>
      <c r="E154" s="4" t="s">
        <v>913</v>
      </c>
      <c r="F154" s="4" t="s">
        <v>914</v>
      </c>
      <c r="G154" s="4" t="s">
        <v>36</v>
      </c>
      <c r="H154" s="4" t="s">
        <v>25</v>
      </c>
      <c r="I154" s="4" t="s">
        <v>915</v>
      </c>
      <c r="J154" s="4" t="s">
        <v>162</v>
      </c>
      <c r="K154" s="3">
        <v>62301</v>
      </c>
      <c r="L154" s="4" t="s">
        <v>81</v>
      </c>
      <c r="M154" s="4" t="s">
        <v>916</v>
      </c>
      <c r="N154" s="4" t="s">
        <v>41</v>
      </c>
      <c r="O154" s="4" t="s">
        <v>65</v>
      </c>
      <c r="P154" s="4" t="s">
        <v>917</v>
      </c>
      <c r="Q154" s="9">
        <v>99.135999999999996</v>
      </c>
      <c r="R154" s="3">
        <v>4</v>
      </c>
      <c r="S154" s="9">
        <v>0.2</v>
      </c>
      <c r="T154" s="9">
        <v>30.98</v>
      </c>
    </row>
    <row r="155" spans="1:20" x14ac:dyDescent="0.3">
      <c r="A155" s="4" t="s">
        <v>918</v>
      </c>
      <c r="B155" s="5">
        <v>42974</v>
      </c>
      <c r="C155" s="5">
        <v>42979</v>
      </c>
      <c r="D155" s="4" t="s">
        <v>45</v>
      </c>
      <c r="E155" s="4" t="s">
        <v>919</v>
      </c>
      <c r="F155" s="4" t="s">
        <v>920</v>
      </c>
      <c r="G155" s="4" t="s">
        <v>36</v>
      </c>
      <c r="H155" s="4" t="s">
        <v>25</v>
      </c>
      <c r="I155" s="4" t="s">
        <v>456</v>
      </c>
      <c r="J155" s="4" t="s">
        <v>868</v>
      </c>
      <c r="K155" s="3">
        <v>2038</v>
      </c>
      <c r="L155" s="4" t="s">
        <v>119</v>
      </c>
      <c r="M155" s="4" t="s">
        <v>921</v>
      </c>
      <c r="N155" s="4" t="s">
        <v>30</v>
      </c>
      <c r="O155" s="4" t="s">
        <v>51</v>
      </c>
      <c r="P155" s="4" t="s">
        <v>922</v>
      </c>
      <c r="Q155" s="9">
        <v>1488.424</v>
      </c>
      <c r="R155" s="3">
        <v>7</v>
      </c>
      <c r="S155" s="9">
        <v>0.3</v>
      </c>
      <c r="T155" s="9">
        <v>-297.6848</v>
      </c>
    </row>
    <row r="156" spans="1:20" x14ac:dyDescent="0.3">
      <c r="A156" s="4" t="s">
        <v>923</v>
      </c>
      <c r="B156" s="5">
        <v>42122</v>
      </c>
      <c r="C156" s="5">
        <v>42129</v>
      </c>
      <c r="D156" s="4" t="s">
        <v>45</v>
      </c>
      <c r="E156" s="4" t="s">
        <v>924</v>
      </c>
      <c r="F156" s="4" t="s">
        <v>925</v>
      </c>
      <c r="G156" s="4" t="s">
        <v>24</v>
      </c>
      <c r="H156" s="4" t="s">
        <v>25</v>
      </c>
      <c r="I156" s="4" t="s">
        <v>140</v>
      </c>
      <c r="J156" s="4" t="s">
        <v>80</v>
      </c>
      <c r="K156" s="3">
        <v>77095</v>
      </c>
      <c r="L156" s="4" t="s">
        <v>81</v>
      </c>
      <c r="M156" s="4" t="s">
        <v>926</v>
      </c>
      <c r="N156" s="4" t="s">
        <v>41</v>
      </c>
      <c r="O156" s="4" t="s">
        <v>83</v>
      </c>
      <c r="P156" s="4" t="s">
        <v>927</v>
      </c>
      <c r="Q156" s="9">
        <v>8.6519999999999992</v>
      </c>
      <c r="R156" s="3">
        <v>3</v>
      </c>
      <c r="S156" s="9">
        <v>0.8</v>
      </c>
      <c r="T156" s="9">
        <v>-20.3322</v>
      </c>
    </row>
    <row r="157" spans="1:20" x14ac:dyDescent="0.3">
      <c r="A157" s="4" t="s">
        <v>928</v>
      </c>
      <c r="B157" s="5">
        <v>42671</v>
      </c>
      <c r="C157" s="5">
        <v>42672</v>
      </c>
      <c r="D157" s="4" t="s">
        <v>144</v>
      </c>
      <c r="E157" s="4" t="s">
        <v>929</v>
      </c>
      <c r="F157" s="4" t="s">
        <v>930</v>
      </c>
      <c r="G157" s="4" t="s">
        <v>36</v>
      </c>
      <c r="H157" s="4" t="s">
        <v>25</v>
      </c>
      <c r="I157" s="4" t="s">
        <v>103</v>
      </c>
      <c r="J157" s="4" t="s">
        <v>38</v>
      </c>
      <c r="K157" s="3">
        <v>94109</v>
      </c>
      <c r="L157" s="4" t="s">
        <v>39</v>
      </c>
      <c r="M157" s="4" t="s">
        <v>931</v>
      </c>
      <c r="N157" s="4" t="s">
        <v>41</v>
      </c>
      <c r="O157" s="4" t="s">
        <v>65</v>
      </c>
      <c r="P157" s="4" t="s">
        <v>932</v>
      </c>
      <c r="Q157" s="9">
        <v>50.96</v>
      </c>
      <c r="R157" s="3">
        <v>7</v>
      </c>
      <c r="S157" s="9">
        <v>0</v>
      </c>
      <c r="T157" s="9">
        <v>25.48</v>
      </c>
    </row>
    <row r="158" spans="1:20" x14ac:dyDescent="0.3">
      <c r="A158" s="4" t="s">
        <v>933</v>
      </c>
      <c r="B158" s="5">
        <v>42181</v>
      </c>
      <c r="C158" s="5">
        <v>42184</v>
      </c>
      <c r="D158" s="4" t="s">
        <v>21</v>
      </c>
      <c r="E158" s="4" t="s">
        <v>934</v>
      </c>
      <c r="F158" s="4" t="s">
        <v>935</v>
      </c>
      <c r="G158" s="4" t="s">
        <v>36</v>
      </c>
      <c r="H158" s="4" t="s">
        <v>25</v>
      </c>
      <c r="I158" s="4" t="s">
        <v>936</v>
      </c>
      <c r="J158" s="4" t="s">
        <v>188</v>
      </c>
      <c r="K158" s="3">
        <v>48180</v>
      </c>
      <c r="L158" s="4" t="s">
        <v>81</v>
      </c>
      <c r="M158" s="4" t="s">
        <v>937</v>
      </c>
      <c r="N158" s="4" t="s">
        <v>149</v>
      </c>
      <c r="O158" s="4" t="s">
        <v>182</v>
      </c>
      <c r="P158" s="4" t="s">
        <v>938</v>
      </c>
      <c r="Q158" s="9">
        <v>41.9</v>
      </c>
      <c r="R158" s="3">
        <v>2</v>
      </c>
      <c r="S158" s="9">
        <v>0</v>
      </c>
      <c r="T158" s="9">
        <v>8.7989999999999995</v>
      </c>
    </row>
    <row r="159" spans="1:20" x14ac:dyDescent="0.3">
      <c r="A159" s="4" t="s">
        <v>939</v>
      </c>
      <c r="B159" s="5">
        <v>42335</v>
      </c>
      <c r="C159" s="5">
        <v>42340</v>
      </c>
      <c r="D159" s="4" t="s">
        <v>45</v>
      </c>
      <c r="E159" s="4" t="s">
        <v>940</v>
      </c>
      <c r="F159" s="4" t="s">
        <v>941</v>
      </c>
      <c r="G159" s="4" t="s">
        <v>24</v>
      </c>
      <c r="H159" s="4" t="s">
        <v>25</v>
      </c>
      <c r="I159" s="4" t="s">
        <v>942</v>
      </c>
      <c r="J159" s="4" t="s">
        <v>49</v>
      </c>
      <c r="K159" s="3">
        <v>33024</v>
      </c>
      <c r="L159" s="4" t="s">
        <v>28</v>
      </c>
      <c r="M159" s="4" t="s">
        <v>943</v>
      </c>
      <c r="N159" s="4" t="s">
        <v>30</v>
      </c>
      <c r="O159" s="4" t="s">
        <v>51</v>
      </c>
      <c r="P159" s="4" t="s">
        <v>944</v>
      </c>
      <c r="Q159" s="9">
        <v>375.45749999999998</v>
      </c>
      <c r="R159" s="3">
        <v>3</v>
      </c>
      <c r="S159" s="9">
        <v>0.45</v>
      </c>
      <c r="T159" s="9">
        <v>-157.0095</v>
      </c>
    </row>
    <row r="160" spans="1:20" x14ac:dyDescent="0.3">
      <c r="A160" s="4" t="s">
        <v>945</v>
      </c>
      <c r="B160" s="5">
        <v>42341</v>
      </c>
      <c r="C160" s="5">
        <v>42345</v>
      </c>
      <c r="D160" s="4" t="s">
        <v>45</v>
      </c>
      <c r="E160" s="4" t="s">
        <v>946</v>
      </c>
      <c r="F160" s="4" t="s">
        <v>947</v>
      </c>
      <c r="G160" s="4" t="s">
        <v>36</v>
      </c>
      <c r="H160" s="4" t="s">
        <v>25</v>
      </c>
      <c r="I160" s="4" t="s">
        <v>117</v>
      </c>
      <c r="J160" s="4" t="s">
        <v>118</v>
      </c>
      <c r="K160" s="3">
        <v>19140</v>
      </c>
      <c r="L160" s="4" t="s">
        <v>119</v>
      </c>
      <c r="M160" s="4" t="s">
        <v>948</v>
      </c>
      <c r="N160" s="4" t="s">
        <v>149</v>
      </c>
      <c r="O160" s="4" t="s">
        <v>715</v>
      </c>
      <c r="P160" s="4" t="s">
        <v>949</v>
      </c>
      <c r="Q160" s="9">
        <v>482.34</v>
      </c>
      <c r="R160" s="3">
        <v>4</v>
      </c>
      <c r="S160" s="9">
        <v>0.7</v>
      </c>
      <c r="T160" s="9">
        <v>-337.63799999999998</v>
      </c>
    </row>
    <row r="161" spans="1:20" x14ac:dyDescent="0.3">
      <c r="A161" s="4" t="s">
        <v>950</v>
      </c>
      <c r="B161" s="5">
        <v>41967</v>
      </c>
      <c r="C161" s="5">
        <v>41969</v>
      </c>
      <c r="D161" s="4" t="s">
        <v>144</v>
      </c>
      <c r="E161" s="4" t="s">
        <v>951</v>
      </c>
      <c r="F161" s="4" t="s">
        <v>952</v>
      </c>
      <c r="G161" s="4" t="s">
        <v>24</v>
      </c>
      <c r="H161" s="4" t="s">
        <v>25</v>
      </c>
      <c r="I161" s="4" t="s">
        <v>737</v>
      </c>
      <c r="J161" s="4" t="s">
        <v>374</v>
      </c>
      <c r="K161" s="3">
        <v>45231</v>
      </c>
      <c r="L161" s="4" t="s">
        <v>119</v>
      </c>
      <c r="M161" s="4" t="s">
        <v>953</v>
      </c>
      <c r="N161" s="4" t="s">
        <v>41</v>
      </c>
      <c r="O161" s="4" t="s">
        <v>105</v>
      </c>
      <c r="P161" s="4" t="s">
        <v>954</v>
      </c>
      <c r="Q161" s="9">
        <v>2.6240000000000001</v>
      </c>
      <c r="R161" s="3">
        <v>1</v>
      </c>
      <c r="S161" s="9">
        <v>0.2</v>
      </c>
      <c r="T161" s="9">
        <v>0.4264</v>
      </c>
    </row>
    <row r="162" spans="1:20" x14ac:dyDescent="0.3">
      <c r="A162" s="4" t="s">
        <v>955</v>
      </c>
      <c r="B162" s="5">
        <v>43080</v>
      </c>
      <c r="C162" s="5">
        <v>43084</v>
      </c>
      <c r="D162" s="4" t="s">
        <v>45</v>
      </c>
      <c r="E162" s="4" t="s">
        <v>956</v>
      </c>
      <c r="F162" s="4" t="s">
        <v>957</v>
      </c>
      <c r="G162" s="4" t="s">
        <v>24</v>
      </c>
      <c r="H162" s="4" t="s">
        <v>25</v>
      </c>
      <c r="I162" s="4" t="s">
        <v>208</v>
      </c>
      <c r="J162" s="4" t="s">
        <v>209</v>
      </c>
      <c r="K162" s="3">
        <v>10009</v>
      </c>
      <c r="L162" s="4" t="s">
        <v>119</v>
      </c>
      <c r="M162" s="4" t="s">
        <v>958</v>
      </c>
      <c r="N162" s="4" t="s">
        <v>41</v>
      </c>
      <c r="O162" s="4" t="s">
        <v>73</v>
      </c>
      <c r="P162" s="4" t="s">
        <v>959</v>
      </c>
      <c r="Q162" s="9">
        <v>23.36</v>
      </c>
      <c r="R162" s="3">
        <v>4</v>
      </c>
      <c r="S162" s="9">
        <v>0.2</v>
      </c>
      <c r="T162" s="9">
        <v>7.8840000000000003</v>
      </c>
    </row>
    <row r="163" spans="1:20" x14ac:dyDescent="0.3">
      <c r="A163" s="4" t="s">
        <v>960</v>
      </c>
      <c r="B163" s="5">
        <v>41903</v>
      </c>
      <c r="C163" s="5">
        <v>41905</v>
      </c>
      <c r="D163" s="4" t="s">
        <v>21</v>
      </c>
      <c r="E163" s="4" t="s">
        <v>961</v>
      </c>
      <c r="F163" s="4" t="s">
        <v>962</v>
      </c>
      <c r="G163" s="4" t="s">
        <v>24</v>
      </c>
      <c r="H163" s="4" t="s">
        <v>25</v>
      </c>
      <c r="I163" s="4" t="s">
        <v>963</v>
      </c>
      <c r="J163" s="4" t="s">
        <v>71</v>
      </c>
      <c r="K163" s="3">
        <v>98198</v>
      </c>
      <c r="L163" s="4" t="s">
        <v>39</v>
      </c>
      <c r="M163" s="4" t="s">
        <v>964</v>
      </c>
      <c r="N163" s="4" t="s">
        <v>149</v>
      </c>
      <c r="O163" s="4" t="s">
        <v>150</v>
      </c>
      <c r="P163" s="4" t="s">
        <v>965</v>
      </c>
      <c r="Q163" s="9">
        <v>246.38399999999999</v>
      </c>
      <c r="R163" s="3">
        <v>2</v>
      </c>
      <c r="S163" s="9">
        <v>0.2</v>
      </c>
      <c r="T163" s="9">
        <v>27.7182</v>
      </c>
    </row>
    <row r="164" spans="1:20" x14ac:dyDescent="0.3">
      <c r="A164" s="4" t="s">
        <v>966</v>
      </c>
      <c r="B164" s="5">
        <v>41797</v>
      </c>
      <c r="C164" s="5">
        <v>41800</v>
      </c>
      <c r="D164" s="4" t="s">
        <v>21</v>
      </c>
      <c r="E164" s="4" t="s">
        <v>967</v>
      </c>
      <c r="F164" s="4" t="s">
        <v>968</v>
      </c>
      <c r="G164" s="4" t="s">
        <v>36</v>
      </c>
      <c r="H164" s="4" t="s">
        <v>25</v>
      </c>
      <c r="I164" s="4" t="s">
        <v>969</v>
      </c>
      <c r="J164" s="4" t="s">
        <v>162</v>
      </c>
      <c r="K164" s="3">
        <v>61604</v>
      </c>
      <c r="L164" s="4" t="s">
        <v>81</v>
      </c>
      <c r="M164" s="4" t="s">
        <v>970</v>
      </c>
      <c r="N164" s="4" t="s">
        <v>41</v>
      </c>
      <c r="O164" s="4" t="s">
        <v>73</v>
      </c>
      <c r="P164" s="4" t="s">
        <v>971</v>
      </c>
      <c r="Q164" s="9">
        <v>12.462</v>
      </c>
      <c r="R164" s="3">
        <v>3</v>
      </c>
      <c r="S164" s="9">
        <v>0.8</v>
      </c>
      <c r="T164" s="9">
        <v>-20.5623</v>
      </c>
    </row>
    <row r="165" spans="1:20" x14ac:dyDescent="0.3">
      <c r="A165" s="4" t="s">
        <v>972</v>
      </c>
      <c r="B165" s="5">
        <v>42916</v>
      </c>
      <c r="C165" s="5">
        <v>42921</v>
      </c>
      <c r="D165" s="4" t="s">
        <v>45</v>
      </c>
      <c r="E165" s="4" t="s">
        <v>973</v>
      </c>
      <c r="F165" s="4" t="s">
        <v>974</v>
      </c>
      <c r="G165" s="4" t="s">
        <v>78</v>
      </c>
      <c r="H165" s="4" t="s">
        <v>25</v>
      </c>
      <c r="I165" s="4" t="s">
        <v>975</v>
      </c>
      <c r="J165" s="4" t="s">
        <v>976</v>
      </c>
      <c r="K165" s="3">
        <v>89115</v>
      </c>
      <c r="L165" s="4" t="s">
        <v>39</v>
      </c>
      <c r="M165" s="4" t="s">
        <v>977</v>
      </c>
      <c r="N165" s="4" t="s">
        <v>41</v>
      </c>
      <c r="O165" s="4" t="s">
        <v>73</v>
      </c>
      <c r="P165" s="4" t="s">
        <v>978</v>
      </c>
      <c r="Q165" s="9">
        <v>75.792000000000002</v>
      </c>
      <c r="R165" s="3">
        <v>3</v>
      </c>
      <c r="S165" s="9">
        <v>0.2</v>
      </c>
      <c r="T165" s="9">
        <v>25.579799999999999</v>
      </c>
    </row>
    <row r="166" spans="1:20" x14ac:dyDescent="0.3">
      <c r="A166" s="4" t="s">
        <v>979</v>
      </c>
      <c r="B166" s="5">
        <v>43025</v>
      </c>
      <c r="C166" s="5">
        <v>43027</v>
      </c>
      <c r="D166" s="4" t="s">
        <v>21</v>
      </c>
      <c r="E166" s="4" t="s">
        <v>980</v>
      </c>
      <c r="F166" s="4" t="s">
        <v>981</v>
      </c>
      <c r="G166" s="4" t="s">
        <v>36</v>
      </c>
      <c r="H166" s="4" t="s">
        <v>25</v>
      </c>
      <c r="I166" s="4" t="s">
        <v>982</v>
      </c>
      <c r="J166" s="4" t="s">
        <v>983</v>
      </c>
      <c r="K166" s="3">
        <v>2886</v>
      </c>
      <c r="L166" s="4" t="s">
        <v>119</v>
      </c>
      <c r="M166" s="4" t="s">
        <v>984</v>
      </c>
      <c r="N166" s="4" t="s">
        <v>41</v>
      </c>
      <c r="O166" s="4" t="s">
        <v>91</v>
      </c>
      <c r="P166" s="4" t="s">
        <v>985</v>
      </c>
      <c r="Q166" s="9">
        <v>49.96</v>
      </c>
      <c r="R166" s="3">
        <v>2</v>
      </c>
      <c r="S166" s="9">
        <v>0</v>
      </c>
      <c r="T166" s="9">
        <v>9.4923999999999999</v>
      </c>
    </row>
    <row r="167" spans="1:20" x14ac:dyDescent="0.3">
      <c r="A167" s="4" t="s">
        <v>986</v>
      </c>
      <c r="B167" s="5">
        <v>42621</v>
      </c>
      <c r="C167" s="5">
        <v>42623</v>
      </c>
      <c r="D167" s="4" t="s">
        <v>21</v>
      </c>
      <c r="E167" s="4" t="s">
        <v>987</v>
      </c>
      <c r="F167" s="4" t="s">
        <v>988</v>
      </c>
      <c r="G167" s="4" t="s">
        <v>24</v>
      </c>
      <c r="H167" s="4" t="s">
        <v>25</v>
      </c>
      <c r="I167" s="4" t="s">
        <v>140</v>
      </c>
      <c r="J167" s="4" t="s">
        <v>80</v>
      </c>
      <c r="K167" s="3">
        <v>77036</v>
      </c>
      <c r="L167" s="4" t="s">
        <v>81</v>
      </c>
      <c r="M167" s="4" t="s">
        <v>989</v>
      </c>
      <c r="N167" s="4" t="s">
        <v>41</v>
      </c>
      <c r="O167" s="4" t="s">
        <v>91</v>
      </c>
      <c r="P167" s="4" t="s">
        <v>990</v>
      </c>
      <c r="Q167" s="9">
        <v>35.951999999999998</v>
      </c>
      <c r="R167" s="3">
        <v>3</v>
      </c>
      <c r="S167" s="9">
        <v>0.2</v>
      </c>
      <c r="T167" s="9">
        <v>3.5952000000000002</v>
      </c>
    </row>
    <row r="168" spans="1:20" x14ac:dyDescent="0.3">
      <c r="A168" s="4" t="s">
        <v>991</v>
      </c>
      <c r="B168" s="5">
        <v>41997</v>
      </c>
      <c r="C168" s="5">
        <v>41999</v>
      </c>
      <c r="D168" s="4" t="s">
        <v>144</v>
      </c>
      <c r="E168" s="4" t="s">
        <v>992</v>
      </c>
      <c r="F168" s="4" t="s">
        <v>993</v>
      </c>
      <c r="G168" s="4" t="s">
        <v>24</v>
      </c>
      <c r="H168" s="4" t="s">
        <v>25</v>
      </c>
      <c r="I168" s="4" t="s">
        <v>994</v>
      </c>
      <c r="J168" s="4" t="s">
        <v>49</v>
      </c>
      <c r="K168" s="3">
        <v>33180</v>
      </c>
      <c r="L168" s="4" t="s">
        <v>28</v>
      </c>
      <c r="M168" s="4" t="s">
        <v>995</v>
      </c>
      <c r="N168" s="4" t="s">
        <v>41</v>
      </c>
      <c r="O168" s="4" t="s">
        <v>65</v>
      </c>
      <c r="P168" s="4" t="s">
        <v>996</v>
      </c>
      <c r="Q168" s="9">
        <v>9.5679999999999996</v>
      </c>
      <c r="R168" s="3">
        <v>2</v>
      </c>
      <c r="S168" s="9">
        <v>0.2</v>
      </c>
      <c r="T168" s="9">
        <v>3.4683999999999999</v>
      </c>
    </row>
    <row r="169" spans="1:20" x14ac:dyDescent="0.3">
      <c r="A169" s="4" t="s">
        <v>997</v>
      </c>
      <c r="B169" s="5">
        <v>43093</v>
      </c>
      <c r="C169" s="5">
        <v>43098</v>
      </c>
      <c r="D169" s="4" t="s">
        <v>45</v>
      </c>
      <c r="E169" s="4" t="s">
        <v>998</v>
      </c>
      <c r="F169" s="4" t="s">
        <v>999</v>
      </c>
      <c r="G169" s="4" t="s">
        <v>24</v>
      </c>
      <c r="H169" s="4" t="s">
        <v>25</v>
      </c>
      <c r="I169" s="4" t="s">
        <v>208</v>
      </c>
      <c r="J169" s="4" t="s">
        <v>209</v>
      </c>
      <c r="K169" s="3">
        <v>10024</v>
      </c>
      <c r="L169" s="4" t="s">
        <v>119</v>
      </c>
      <c r="M169" s="4" t="s">
        <v>1000</v>
      </c>
      <c r="N169" s="4" t="s">
        <v>41</v>
      </c>
      <c r="O169" s="4" t="s">
        <v>83</v>
      </c>
      <c r="P169" s="4" t="s">
        <v>1001</v>
      </c>
      <c r="Q169" s="9">
        <v>35.909999999999997</v>
      </c>
      <c r="R169" s="3">
        <v>3</v>
      </c>
      <c r="S169" s="9">
        <v>0</v>
      </c>
      <c r="T169" s="9">
        <v>9.6957000000000004</v>
      </c>
    </row>
    <row r="170" spans="1:20" x14ac:dyDescent="0.3">
      <c r="A170" s="4" t="s">
        <v>1002</v>
      </c>
      <c r="B170" s="5">
        <v>43077</v>
      </c>
      <c r="C170" s="5">
        <v>43081</v>
      </c>
      <c r="D170" s="4" t="s">
        <v>45</v>
      </c>
      <c r="E170" s="4" t="s">
        <v>1003</v>
      </c>
      <c r="F170" s="4" t="s">
        <v>1004</v>
      </c>
      <c r="G170" s="4" t="s">
        <v>24</v>
      </c>
      <c r="H170" s="4" t="s">
        <v>25</v>
      </c>
      <c r="I170" s="4" t="s">
        <v>103</v>
      </c>
      <c r="J170" s="4" t="s">
        <v>38</v>
      </c>
      <c r="K170" s="3">
        <v>94110</v>
      </c>
      <c r="L170" s="4" t="s">
        <v>39</v>
      </c>
      <c r="M170" s="4" t="s">
        <v>1005</v>
      </c>
      <c r="N170" s="4" t="s">
        <v>149</v>
      </c>
      <c r="O170" s="4" t="s">
        <v>182</v>
      </c>
      <c r="P170" s="4" t="s">
        <v>1006</v>
      </c>
      <c r="Q170" s="9">
        <v>179.95</v>
      </c>
      <c r="R170" s="3">
        <v>5</v>
      </c>
      <c r="S170" s="9">
        <v>0</v>
      </c>
      <c r="T170" s="9">
        <v>37.789499999999997</v>
      </c>
    </row>
    <row r="171" spans="1:20" x14ac:dyDescent="0.3">
      <c r="A171" s="4" t="s">
        <v>1007</v>
      </c>
      <c r="B171" s="5">
        <v>43042</v>
      </c>
      <c r="C171" s="5">
        <v>43046</v>
      </c>
      <c r="D171" s="4" t="s">
        <v>45</v>
      </c>
      <c r="E171" s="4" t="s">
        <v>1008</v>
      </c>
      <c r="F171" s="4" t="s">
        <v>1009</v>
      </c>
      <c r="G171" s="4" t="s">
        <v>36</v>
      </c>
      <c r="H171" s="4" t="s">
        <v>25</v>
      </c>
      <c r="I171" s="4" t="s">
        <v>70</v>
      </c>
      <c r="J171" s="4" t="s">
        <v>71</v>
      </c>
      <c r="K171" s="3">
        <v>98105</v>
      </c>
      <c r="L171" s="4" t="s">
        <v>39</v>
      </c>
      <c r="M171" s="4" t="s">
        <v>1010</v>
      </c>
      <c r="N171" s="4" t="s">
        <v>41</v>
      </c>
      <c r="O171" s="4" t="s">
        <v>65</v>
      </c>
      <c r="P171" s="4" t="s">
        <v>1011</v>
      </c>
      <c r="Q171" s="9">
        <v>139.86000000000001</v>
      </c>
      <c r="R171" s="3">
        <v>7</v>
      </c>
      <c r="S171" s="9">
        <v>0</v>
      </c>
      <c r="T171" s="9">
        <v>65.734200000000001</v>
      </c>
    </row>
    <row r="172" spans="1:20" x14ac:dyDescent="0.3">
      <c r="A172" s="4" t="s">
        <v>1012</v>
      </c>
      <c r="B172" s="5">
        <v>42910</v>
      </c>
      <c r="C172" s="5">
        <v>42914</v>
      </c>
      <c r="D172" s="4" t="s">
        <v>45</v>
      </c>
      <c r="E172" s="4" t="s">
        <v>1013</v>
      </c>
      <c r="F172" s="4" t="s">
        <v>1014</v>
      </c>
      <c r="G172" s="4" t="s">
        <v>24</v>
      </c>
      <c r="H172" s="4" t="s">
        <v>25</v>
      </c>
      <c r="I172" s="4" t="s">
        <v>1015</v>
      </c>
      <c r="J172" s="4" t="s">
        <v>38</v>
      </c>
      <c r="K172" s="3">
        <v>92646</v>
      </c>
      <c r="L172" s="4" t="s">
        <v>39</v>
      </c>
      <c r="M172" s="4" t="s">
        <v>1016</v>
      </c>
      <c r="N172" s="4" t="s">
        <v>41</v>
      </c>
      <c r="O172" s="4" t="s">
        <v>105</v>
      </c>
      <c r="P172" s="4" t="s">
        <v>1017</v>
      </c>
      <c r="Q172" s="9">
        <v>95.92</v>
      </c>
      <c r="R172" s="3">
        <v>8</v>
      </c>
      <c r="S172" s="9">
        <v>0</v>
      </c>
      <c r="T172" s="9">
        <v>25.898399999999999</v>
      </c>
    </row>
    <row r="173" spans="1:20" x14ac:dyDescent="0.3">
      <c r="A173" s="4" t="s">
        <v>1018</v>
      </c>
      <c r="B173" s="5">
        <v>42474</v>
      </c>
      <c r="C173" s="5">
        <v>42478</v>
      </c>
      <c r="D173" s="4" t="s">
        <v>45</v>
      </c>
      <c r="E173" s="4" t="s">
        <v>1019</v>
      </c>
      <c r="F173" s="4" t="s">
        <v>1020</v>
      </c>
      <c r="G173" s="4" t="s">
        <v>24</v>
      </c>
      <c r="H173" s="4" t="s">
        <v>25</v>
      </c>
      <c r="I173" s="4" t="s">
        <v>37</v>
      </c>
      <c r="J173" s="4" t="s">
        <v>38</v>
      </c>
      <c r="K173" s="3">
        <v>90004</v>
      </c>
      <c r="L173" s="4" t="s">
        <v>39</v>
      </c>
      <c r="M173" s="4" t="s">
        <v>1021</v>
      </c>
      <c r="N173" s="4" t="s">
        <v>30</v>
      </c>
      <c r="O173" s="4" t="s">
        <v>121</v>
      </c>
      <c r="P173" s="4" t="s">
        <v>1022</v>
      </c>
      <c r="Q173" s="9">
        <v>383.8</v>
      </c>
      <c r="R173" s="3">
        <v>5</v>
      </c>
      <c r="S173" s="9">
        <v>0.2</v>
      </c>
      <c r="T173" s="9">
        <v>38.380000000000003</v>
      </c>
    </row>
    <row r="174" spans="1:20" x14ac:dyDescent="0.3">
      <c r="A174" s="4" t="s">
        <v>1023</v>
      </c>
      <c r="B174" s="5">
        <v>43027</v>
      </c>
      <c r="C174" s="5">
        <v>43031</v>
      </c>
      <c r="D174" s="4" t="s">
        <v>45</v>
      </c>
      <c r="E174" s="4" t="s">
        <v>1024</v>
      </c>
      <c r="F174" s="4" t="s">
        <v>1025</v>
      </c>
      <c r="G174" s="4" t="s">
        <v>36</v>
      </c>
      <c r="H174" s="4" t="s">
        <v>25</v>
      </c>
      <c r="I174" s="4" t="s">
        <v>1026</v>
      </c>
      <c r="J174" s="4" t="s">
        <v>868</v>
      </c>
      <c r="K174" s="3">
        <v>1841</v>
      </c>
      <c r="L174" s="4" t="s">
        <v>119</v>
      </c>
      <c r="M174" s="4" t="s">
        <v>1027</v>
      </c>
      <c r="N174" s="4" t="s">
        <v>30</v>
      </c>
      <c r="O174" s="4" t="s">
        <v>57</v>
      </c>
      <c r="P174" s="4" t="s">
        <v>1028</v>
      </c>
      <c r="Q174" s="9">
        <v>56.56</v>
      </c>
      <c r="R174" s="3">
        <v>4</v>
      </c>
      <c r="S174" s="9">
        <v>0</v>
      </c>
      <c r="T174" s="9">
        <v>14.7056</v>
      </c>
    </row>
    <row r="175" spans="1:20" x14ac:dyDescent="0.3">
      <c r="A175" s="4" t="s">
        <v>1029</v>
      </c>
      <c r="B175" s="5">
        <v>42968</v>
      </c>
      <c r="C175" s="5">
        <v>42970</v>
      </c>
      <c r="D175" s="4" t="s">
        <v>21</v>
      </c>
      <c r="E175" s="4" t="s">
        <v>1030</v>
      </c>
      <c r="F175" s="4" t="s">
        <v>1031</v>
      </c>
      <c r="G175" s="4" t="s">
        <v>24</v>
      </c>
      <c r="H175" s="4" t="s">
        <v>25</v>
      </c>
      <c r="I175" s="4" t="s">
        <v>1032</v>
      </c>
      <c r="J175" s="4" t="s">
        <v>1033</v>
      </c>
      <c r="K175" s="3">
        <v>39212</v>
      </c>
      <c r="L175" s="4" t="s">
        <v>28</v>
      </c>
      <c r="M175" s="4" t="s">
        <v>1034</v>
      </c>
      <c r="N175" s="4" t="s">
        <v>30</v>
      </c>
      <c r="O175" s="4" t="s">
        <v>121</v>
      </c>
      <c r="P175" s="4" t="s">
        <v>1035</v>
      </c>
      <c r="Q175" s="9">
        <v>866.4</v>
      </c>
      <c r="R175" s="3">
        <v>4</v>
      </c>
      <c r="S175" s="9">
        <v>0</v>
      </c>
      <c r="T175" s="9">
        <v>225.26400000000001</v>
      </c>
    </row>
    <row r="176" spans="1:20" x14ac:dyDescent="0.3">
      <c r="A176" s="4" t="s">
        <v>1036</v>
      </c>
      <c r="B176" s="5">
        <v>41894</v>
      </c>
      <c r="C176" s="5">
        <v>41895</v>
      </c>
      <c r="D176" s="4" t="s">
        <v>144</v>
      </c>
      <c r="E176" s="4" t="s">
        <v>1037</v>
      </c>
      <c r="F176" s="4" t="s">
        <v>1038</v>
      </c>
      <c r="G176" s="4" t="s">
        <v>78</v>
      </c>
      <c r="H176" s="4" t="s">
        <v>25</v>
      </c>
      <c r="I176" s="4" t="s">
        <v>1039</v>
      </c>
      <c r="J176" s="4" t="s">
        <v>209</v>
      </c>
      <c r="K176" s="3">
        <v>10801</v>
      </c>
      <c r="L176" s="4" t="s">
        <v>119</v>
      </c>
      <c r="M176" s="4" t="s">
        <v>1040</v>
      </c>
      <c r="N176" s="4" t="s">
        <v>149</v>
      </c>
      <c r="O176" s="4" t="s">
        <v>715</v>
      </c>
      <c r="P176" s="4" t="s">
        <v>1041</v>
      </c>
      <c r="Q176" s="9">
        <v>69.989999999999995</v>
      </c>
      <c r="R176" s="3">
        <v>1</v>
      </c>
      <c r="S176" s="9">
        <v>0</v>
      </c>
      <c r="T176" s="9">
        <v>30.095700000000001</v>
      </c>
    </row>
    <row r="177" spans="1:20" x14ac:dyDescent="0.3">
      <c r="A177" s="4" t="s">
        <v>1042</v>
      </c>
      <c r="B177" s="5">
        <v>43009</v>
      </c>
      <c r="C177" s="5">
        <v>43016</v>
      </c>
      <c r="D177" s="4" t="s">
        <v>45</v>
      </c>
      <c r="E177" s="4" t="s">
        <v>1043</v>
      </c>
      <c r="F177" s="4" t="s">
        <v>1044</v>
      </c>
      <c r="G177" s="4" t="s">
        <v>36</v>
      </c>
      <c r="H177" s="4" t="s">
        <v>25</v>
      </c>
      <c r="I177" s="4" t="s">
        <v>511</v>
      </c>
      <c r="J177" s="4" t="s">
        <v>80</v>
      </c>
      <c r="K177" s="3">
        <v>78207</v>
      </c>
      <c r="L177" s="4" t="s">
        <v>81</v>
      </c>
      <c r="M177" s="4" t="s">
        <v>1045</v>
      </c>
      <c r="N177" s="4" t="s">
        <v>41</v>
      </c>
      <c r="O177" s="4" t="s">
        <v>105</v>
      </c>
      <c r="P177" s="4" t="s">
        <v>1046</v>
      </c>
      <c r="Q177" s="9">
        <v>6.6719999999999997</v>
      </c>
      <c r="R177" s="3">
        <v>6</v>
      </c>
      <c r="S177" s="9">
        <v>0.2</v>
      </c>
      <c r="T177" s="9">
        <v>0.50039999999999996</v>
      </c>
    </row>
    <row r="178" spans="1:20" x14ac:dyDescent="0.3">
      <c r="A178" s="4" t="s">
        <v>1047</v>
      </c>
      <c r="B178" s="5">
        <v>42475</v>
      </c>
      <c r="C178" s="5">
        <v>42481</v>
      </c>
      <c r="D178" s="4" t="s">
        <v>45</v>
      </c>
      <c r="E178" s="4" t="s">
        <v>1048</v>
      </c>
      <c r="F178" s="4" t="s">
        <v>1049</v>
      </c>
      <c r="G178" s="4" t="s">
        <v>78</v>
      </c>
      <c r="H178" s="4" t="s">
        <v>25</v>
      </c>
      <c r="I178" s="4" t="s">
        <v>1050</v>
      </c>
      <c r="J178" s="4" t="s">
        <v>63</v>
      </c>
      <c r="K178" s="3">
        <v>28052</v>
      </c>
      <c r="L178" s="4" t="s">
        <v>28</v>
      </c>
      <c r="M178" s="4" t="s">
        <v>1051</v>
      </c>
      <c r="N178" s="4" t="s">
        <v>41</v>
      </c>
      <c r="O178" s="4" t="s">
        <v>73</v>
      </c>
      <c r="P178" s="4" t="s">
        <v>1052</v>
      </c>
      <c r="Q178" s="9">
        <v>189.58799999999999</v>
      </c>
      <c r="R178" s="3">
        <v>2</v>
      </c>
      <c r="S178" s="9">
        <v>0.7</v>
      </c>
      <c r="T178" s="9">
        <v>-145.35079999999999</v>
      </c>
    </row>
    <row r="179" spans="1:20" x14ac:dyDescent="0.3">
      <c r="A179" s="4" t="s">
        <v>1053</v>
      </c>
      <c r="B179" s="5">
        <v>41992</v>
      </c>
      <c r="C179" s="5">
        <v>41998</v>
      </c>
      <c r="D179" s="4" t="s">
        <v>45</v>
      </c>
      <c r="E179" s="4" t="s">
        <v>1054</v>
      </c>
      <c r="F179" s="4" t="s">
        <v>1055</v>
      </c>
      <c r="G179" s="4" t="s">
        <v>24</v>
      </c>
      <c r="H179" s="4" t="s">
        <v>25</v>
      </c>
      <c r="I179" s="4" t="s">
        <v>1056</v>
      </c>
      <c r="J179" s="4" t="s">
        <v>49</v>
      </c>
      <c r="K179" s="3">
        <v>32216</v>
      </c>
      <c r="L179" s="4" t="s">
        <v>28</v>
      </c>
      <c r="M179" s="4" t="s">
        <v>1057</v>
      </c>
      <c r="N179" s="4" t="s">
        <v>41</v>
      </c>
      <c r="O179" s="4" t="s">
        <v>73</v>
      </c>
      <c r="P179" s="4" t="s">
        <v>1058</v>
      </c>
      <c r="Q179" s="9">
        <v>4.8120000000000003</v>
      </c>
      <c r="R179" s="3">
        <v>2</v>
      </c>
      <c r="S179" s="9">
        <v>0.7</v>
      </c>
      <c r="T179" s="9">
        <v>-3.6892</v>
      </c>
    </row>
    <row r="180" spans="1:20" x14ac:dyDescent="0.3">
      <c r="A180" s="4" t="s">
        <v>1059</v>
      </c>
      <c r="B180" s="5">
        <v>42533</v>
      </c>
      <c r="C180" s="5">
        <v>42535</v>
      </c>
      <c r="D180" s="4" t="s">
        <v>21</v>
      </c>
      <c r="E180" s="4" t="s">
        <v>1060</v>
      </c>
      <c r="F180" s="4" t="s">
        <v>1061</v>
      </c>
      <c r="G180" s="4" t="s">
        <v>78</v>
      </c>
      <c r="H180" s="4" t="s">
        <v>25</v>
      </c>
      <c r="I180" s="4" t="s">
        <v>227</v>
      </c>
      <c r="J180" s="4" t="s">
        <v>162</v>
      </c>
      <c r="K180" s="3">
        <v>60623</v>
      </c>
      <c r="L180" s="4" t="s">
        <v>81</v>
      </c>
      <c r="M180" s="4" t="s">
        <v>1062</v>
      </c>
      <c r="N180" s="4" t="s">
        <v>149</v>
      </c>
      <c r="O180" s="4" t="s">
        <v>715</v>
      </c>
      <c r="P180" s="4" t="s">
        <v>1063</v>
      </c>
      <c r="Q180" s="9">
        <v>1007.979</v>
      </c>
      <c r="R180" s="3">
        <v>3</v>
      </c>
      <c r="S180" s="9">
        <v>0.3</v>
      </c>
      <c r="T180" s="9">
        <v>43.199100000000001</v>
      </c>
    </row>
    <row r="181" spans="1:20" x14ac:dyDescent="0.3">
      <c r="A181" s="4" t="s">
        <v>1064</v>
      </c>
      <c r="B181" s="5">
        <v>42993</v>
      </c>
      <c r="C181" s="5">
        <v>42997</v>
      </c>
      <c r="D181" s="4" t="s">
        <v>45</v>
      </c>
      <c r="E181" s="4" t="s">
        <v>1065</v>
      </c>
      <c r="F181" s="4" t="s">
        <v>1066</v>
      </c>
      <c r="G181" s="4" t="s">
        <v>36</v>
      </c>
      <c r="H181" s="4" t="s">
        <v>25</v>
      </c>
      <c r="I181" s="4" t="s">
        <v>140</v>
      </c>
      <c r="J181" s="4" t="s">
        <v>80</v>
      </c>
      <c r="K181" s="3">
        <v>77070</v>
      </c>
      <c r="L181" s="4" t="s">
        <v>81</v>
      </c>
      <c r="M181" s="4" t="s">
        <v>1067</v>
      </c>
      <c r="N181" s="4" t="s">
        <v>41</v>
      </c>
      <c r="O181" s="4" t="s">
        <v>65</v>
      </c>
      <c r="P181" s="4" t="s">
        <v>1068</v>
      </c>
      <c r="Q181" s="9">
        <v>31.872</v>
      </c>
      <c r="R181" s="3">
        <v>8</v>
      </c>
      <c r="S181" s="9">
        <v>0.2</v>
      </c>
      <c r="T181" s="9">
        <v>11.553599999999999</v>
      </c>
    </row>
    <row r="182" spans="1:20" x14ac:dyDescent="0.3">
      <c r="A182" s="4" t="s">
        <v>1069</v>
      </c>
      <c r="B182" s="5">
        <v>42814</v>
      </c>
      <c r="C182" s="5">
        <v>42819</v>
      </c>
      <c r="D182" s="4" t="s">
        <v>21</v>
      </c>
      <c r="E182" s="4" t="s">
        <v>1070</v>
      </c>
      <c r="F182" s="4" t="s">
        <v>1071</v>
      </c>
      <c r="G182" s="4" t="s">
        <v>24</v>
      </c>
      <c r="H182" s="4" t="s">
        <v>25</v>
      </c>
      <c r="I182" s="4" t="s">
        <v>373</v>
      </c>
      <c r="J182" s="4" t="s">
        <v>202</v>
      </c>
      <c r="K182" s="3">
        <v>47201</v>
      </c>
      <c r="L182" s="4" t="s">
        <v>81</v>
      </c>
      <c r="M182" s="4" t="s">
        <v>1072</v>
      </c>
      <c r="N182" s="4" t="s">
        <v>30</v>
      </c>
      <c r="O182" s="4" t="s">
        <v>57</v>
      </c>
      <c r="P182" s="4" t="s">
        <v>1073</v>
      </c>
      <c r="Q182" s="9">
        <v>2.91</v>
      </c>
      <c r="R182" s="3">
        <v>1</v>
      </c>
      <c r="S182" s="9">
        <v>0</v>
      </c>
      <c r="T182" s="9">
        <v>1.3676999999999999</v>
      </c>
    </row>
    <row r="183" spans="1:20" x14ac:dyDescent="0.3">
      <c r="A183" s="4" t="s">
        <v>1074</v>
      </c>
      <c r="B183" s="5">
        <v>42461</v>
      </c>
      <c r="C183" s="5">
        <v>42463</v>
      </c>
      <c r="D183" s="4" t="s">
        <v>21</v>
      </c>
      <c r="E183" s="4" t="s">
        <v>1075</v>
      </c>
      <c r="F183" s="4" t="s">
        <v>1076</v>
      </c>
      <c r="G183" s="4" t="s">
        <v>24</v>
      </c>
      <c r="H183" s="4" t="s">
        <v>25</v>
      </c>
      <c r="I183" s="4" t="s">
        <v>1077</v>
      </c>
      <c r="J183" s="4" t="s">
        <v>209</v>
      </c>
      <c r="K183" s="3">
        <v>13021</v>
      </c>
      <c r="L183" s="4" t="s">
        <v>119</v>
      </c>
      <c r="M183" s="4" t="s">
        <v>1078</v>
      </c>
      <c r="N183" s="4" t="s">
        <v>41</v>
      </c>
      <c r="O183" s="4" t="s">
        <v>105</v>
      </c>
      <c r="P183" s="4" t="s">
        <v>1079</v>
      </c>
      <c r="Q183" s="9">
        <v>59.52</v>
      </c>
      <c r="R183" s="3">
        <v>3</v>
      </c>
      <c r="S183" s="9">
        <v>0</v>
      </c>
      <c r="T183" s="9">
        <v>15.475199999999999</v>
      </c>
    </row>
    <row r="184" spans="1:20" x14ac:dyDescent="0.3">
      <c r="A184" s="4" t="s">
        <v>1080</v>
      </c>
      <c r="B184" s="5">
        <v>43028</v>
      </c>
      <c r="C184" s="5">
        <v>43032</v>
      </c>
      <c r="D184" s="4" t="s">
        <v>45</v>
      </c>
      <c r="E184" s="4" t="s">
        <v>1081</v>
      </c>
      <c r="F184" s="4" t="s">
        <v>1082</v>
      </c>
      <c r="G184" s="4" t="s">
        <v>36</v>
      </c>
      <c r="H184" s="4" t="s">
        <v>25</v>
      </c>
      <c r="I184" s="4" t="s">
        <v>596</v>
      </c>
      <c r="J184" s="4" t="s">
        <v>374</v>
      </c>
      <c r="K184" s="3">
        <v>44312</v>
      </c>
      <c r="L184" s="4" t="s">
        <v>119</v>
      </c>
      <c r="M184" s="4" t="s">
        <v>1083</v>
      </c>
      <c r="N184" s="4" t="s">
        <v>30</v>
      </c>
      <c r="O184" s="4" t="s">
        <v>51</v>
      </c>
      <c r="P184" s="4" t="s">
        <v>1084</v>
      </c>
      <c r="Q184" s="9">
        <v>284.36399999999998</v>
      </c>
      <c r="R184" s="3">
        <v>2</v>
      </c>
      <c r="S184" s="9">
        <v>0.4</v>
      </c>
      <c r="T184" s="9">
        <v>-75.830399999999997</v>
      </c>
    </row>
    <row r="185" spans="1:20" x14ac:dyDescent="0.3">
      <c r="A185" s="4" t="s">
        <v>1085</v>
      </c>
      <c r="B185" s="5">
        <v>41682</v>
      </c>
      <c r="C185" s="5">
        <v>41688</v>
      </c>
      <c r="D185" s="4" t="s">
        <v>45</v>
      </c>
      <c r="E185" s="4" t="s">
        <v>1086</v>
      </c>
      <c r="F185" s="4" t="s">
        <v>1087</v>
      </c>
      <c r="G185" s="4" t="s">
        <v>24</v>
      </c>
      <c r="H185" s="4" t="s">
        <v>25</v>
      </c>
      <c r="I185" s="4" t="s">
        <v>62</v>
      </c>
      <c r="J185" s="4" t="s">
        <v>38</v>
      </c>
      <c r="K185" s="3">
        <v>94521</v>
      </c>
      <c r="L185" s="4" t="s">
        <v>39</v>
      </c>
      <c r="M185" s="4" t="s">
        <v>1088</v>
      </c>
      <c r="N185" s="4" t="s">
        <v>30</v>
      </c>
      <c r="O185" s="4" t="s">
        <v>121</v>
      </c>
      <c r="P185" s="4" t="s">
        <v>1089</v>
      </c>
      <c r="Q185" s="9">
        <v>129.56800000000001</v>
      </c>
      <c r="R185" s="3">
        <v>2</v>
      </c>
      <c r="S185" s="9">
        <v>0.2</v>
      </c>
      <c r="T185" s="9">
        <v>-24.294</v>
      </c>
    </row>
    <row r="186" spans="1:20" x14ac:dyDescent="0.3">
      <c r="A186" s="4" t="s">
        <v>1090</v>
      </c>
      <c r="B186" s="5">
        <v>42482</v>
      </c>
      <c r="C186" s="5">
        <v>42489</v>
      </c>
      <c r="D186" s="4" t="s">
        <v>45</v>
      </c>
      <c r="E186" s="4" t="s">
        <v>1091</v>
      </c>
      <c r="F186" s="4" t="s">
        <v>1092</v>
      </c>
      <c r="G186" s="4" t="s">
        <v>78</v>
      </c>
      <c r="H186" s="4" t="s">
        <v>25</v>
      </c>
      <c r="I186" s="4" t="s">
        <v>408</v>
      </c>
      <c r="J186" s="4" t="s">
        <v>234</v>
      </c>
      <c r="K186" s="3">
        <v>85023</v>
      </c>
      <c r="L186" s="4" t="s">
        <v>39</v>
      </c>
      <c r="M186" s="4" t="s">
        <v>1093</v>
      </c>
      <c r="N186" s="4" t="s">
        <v>30</v>
      </c>
      <c r="O186" s="4" t="s">
        <v>57</v>
      </c>
      <c r="P186" s="4" t="s">
        <v>1094</v>
      </c>
      <c r="Q186" s="9">
        <v>23.56</v>
      </c>
      <c r="R186" s="3">
        <v>5</v>
      </c>
      <c r="S186" s="9">
        <v>0.2</v>
      </c>
      <c r="T186" s="9">
        <v>7.0679999999999996</v>
      </c>
    </row>
    <row r="187" spans="1:20" x14ac:dyDescent="0.3">
      <c r="A187" s="4" t="s">
        <v>1095</v>
      </c>
      <c r="B187" s="5">
        <v>42021</v>
      </c>
      <c r="C187" s="5">
        <v>42028</v>
      </c>
      <c r="D187" s="4" t="s">
        <v>45</v>
      </c>
      <c r="E187" s="4" t="s">
        <v>1096</v>
      </c>
      <c r="F187" s="4" t="s">
        <v>1097</v>
      </c>
      <c r="G187" s="4" t="s">
        <v>78</v>
      </c>
      <c r="H187" s="4" t="s">
        <v>25</v>
      </c>
      <c r="I187" s="4" t="s">
        <v>1098</v>
      </c>
      <c r="J187" s="4" t="s">
        <v>162</v>
      </c>
      <c r="K187" s="3">
        <v>60068</v>
      </c>
      <c r="L187" s="4" t="s">
        <v>81</v>
      </c>
      <c r="M187" s="4" t="s">
        <v>1099</v>
      </c>
      <c r="N187" s="4" t="s">
        <v>30</v>
      </c>
      <c r="O187" s="4" t="s">
        <v>57</v>
      </c>
      <c r="P187" s="4" t="s">
        <v>1100</v>
      </c>
      <c r="Q187" s="9">
        <v>254.744</v>
      </c>
      <c r="R187" s="3">
        <v>7</v>
      </c>
      <c r="S187" s="9">
        <v>0.6</v>
      </c>
      <c r="T187" s="9">
        <v>-312.06139999999999</v>
      </c>
    </row>
    <row r="188" spans="1:20" x14ac:dyDescent="0.3">
      <c r="A188" s="4" t="s">
        <v>1101</v>
      </c>
      <c r="B188" s="5">
        <v>42358</v>
      </c>
      <c r="C188" s="5">
        <v>42362</v>
      </c>
      <c r="D188" s="4" t="s">
        <v>45</v>
      </c>
      <c r="E188" s="4" t="s">
        <v>1102</v>
      </c>
      <c r="F188" s="4" t="s">
        <v>1103</v>
      </c>
      <c r="G188" s="4" t="s">
        <v>36</v>
      </c>
      <c r="H188" s="4" t="s">
        <v>25</v>
      </c>
      <c r="I188" s="4" t="s">
        <v>1104</v>
      </c>
      <c r="J188" s="4" t="s">
        <v>209</v>
      </c>
      <c r="K188" s="3">
        <v>11757</v>
      </c>
      <c r="L188" s="4" t="s">
        <v>119</v>
      </c>
      <c r="M188" s="4" t="s">
        <v>1105</v>
      </c>
      <c r="N188" s="4" t="s">
        <v>41</v>
      </c>
      <c r="O188" s="4" t="s">
        <v>65</v>
      </c>
      <c r="P188" s="4" t="s">
        <v>1106</v>
      </c>
      <c r="Q188" s="9">
        <v>55.48</v>
      </c>
      <c r="R188" s="3">
        <v>1</v>
      </c>
      <c r="S188" s="9">
        <v>0</v>
      </c>
      <c r="T188" s="9">
        <v>26.630400000000002</v>
      </c>
    </row>
    <row r="189" spans="1:20" x14ac:dyDescent="0.3">
      <c r="A189" s="4" t="s">
        <v>1107</v>
      </c>
      <c r="B189" s="5">
        <v>41952</v>
      </c>
      <c r="C189" s="5">
        <v>41954</v>
      </c>
      <c r="D189" s="4" t="s">
        <v>21</v>
      </c>
      <c r="E189" s="4" t="s">
        <v>1108</v>
      </c>
      <c r="F189" s="4" t="s">
        <v>1109</v>
      </c>
      <c r="G189" s="4" t="s">
        <v>24</v>
      </c>
      <c r="H189" s="4" t="s">
        <v>25</v>
      </c>
      <c r="I189" s="4" t="s">
        <v>103</v>
      </c>
      <c r="J189" s="4" t="s">
        <v>38</v>
      </c>
      <c r="K189" s="3">
        <v>94110</v>
      </c>
      <c r="L189" s="4" t="s">
        <v>39</v>
      </c>
      <c r="M189" s="4" t="s">
        <v>1110</v>
      </c>
      <c r="N189" s="4" t="s">
        <v>41</v>
      </c>
      <c r="O189" s="4" t="s">
        <v>91</v>
      </c>
      <c r="P189" s="4" t="s">
        <v>1111</v>
      </c>
      <c r="Q189" s="9">
        <v>340.92</v>
      </c>
      <c r="R189" s="3">
        <v>3</v>
      </c>
      <c r="S189" s="9">
        <v>0</v>
      </c>
      <c r="T189" s="9">
        <v>3.4091999999999998</v>
      </c>
    </row>
    <row r="190" spans="1:20" x14ac:dyDescent="0.3">
      <c r="A190" s="4" t="s">
        <v>1112</v>
      </c>
      <c r="B190" s="5">
        <v>42670</v>
      </c>
      <c r="C190" s="5">
        <v>42676</v>
      </c>
      <c r="D190" s="4" t="s">
        <v>45</v>
      </c>
      <c r="E190" s="4" t="s">
        <v>1113</v>
      </c>
      <c r="F190" s="4" t="s">
        <v>1114</v>
      </c>
      <c r="G190" s="4" t="s">
        <v>24</v>
      </c>
      <c r="H190" s="4" t="s">
        <v>25</v>
      </c>
      <c r="I190" s="4" t="s">
        <v>216</v>
      </c>
      <c r="J190" s="4" t="s">
        <v>209</v>
      </c>
      <c r="K190" s="3">
        <v>12180</v>
      </c>
      <c r="L190" s="4" t="s">
        <v>119</v>
      </c>
      <c r="M190" s="4" t="s">
        <v>781</v>
      </c>
      <c r="N190" s="4" t="s">
        <v>30</v>
      </c>
      <c r="O190" s="4" t="s">
        <v>57</v>
      </c>
      <c r="P190" s="4" t="s">
        <v>782</v>
      </c>
      <c r="Q190" s="9">
        <v>40.200000000000003</v>
      </c>
      <c r="R190" s="3">
        <v>3</v>
      </c>
      <c r="S190" s="9">
        <v>0</v>
      </c>
      <c r="T190" s="9">
        <v>19.295999999999999</v>
      </c>
    </row>
    <row r="191" spans="1:20" x14ac:dyDescent="0.3">
      <c r="A191" s="4" t="s">
        <v>1115</v>
      </c>
      <c r="B191" s="5">
        <v>42547</v>
      </c>
      <c r="C191" s="5">
        <v>42553</v>
      </c>
      <c r="D191" s="4" t="s">
        <v>45</v>
      </c>
      <c r="E191" s="4" t="s">
        <v>1116</v>
      </c>
      <c r="F191" s="4" t="s">
        <v>1117</v>
      </c>
      <c r="G191" s="4" t="s">
        <v>36</v>
      </c>
      <c r="H191" s="4" t="s">
        <v>25</v>
      </c>
      <c r="I191" s="4" t="s">
        <v>208</v>
      </c>
      <c r="J191" s="4" t="s">
        <v>209</v>
      </c>
      <c r="K191" s="3">
        <v>10024</v>
      </c>
      <c r="L191" s="4" t="s">
        <v>119</v>
      </c>
      <c r="M191" s="4" t="s">
        <v>1118</v>
      </c>
      <c r="N191" s="4" t="s">
        <v>41</v>
      </c>
      <c r="O191" s="4" t="s">
        <v>105</v>
      </c>
      <c r="P191" s="4" t="s">
        <v>1119</v>
      </c>
      <c r="Q191" s="9">
        <v>14.7</v>
      </c>
      <c r="R191" s="3">
        <v>5</v>
      </c>
      <c r="S191" s="9">
        <v>0</v>
      </c>
      <c r="T191" s="9">
        <v>6.6150000000000002</v>
      </c>
    </row>
    <row r="192" spans="1:20" x14ac:dyDescent="0.3">
      <c r="A192" s="4" t="s">
        <v>1120</v>
      </c>
      <c r="B192" s="5">
        <v>41918</v>
      </c>
      <c r="C192" s="5">
        <v>41922</v>
      </c>
      <c r="D192" s="4" t="s">
        <v>45</v>
      </c>
      <c r="E192" s="4" t="s">
        <v>1121</v>
      </c>
      <c r="F192" s="4" t="s">
        <v>1122</v>
      </c>
      <c r="G192" s="4" t="s">
        <v>24</v>
      </c>
      <c r="H192" s="4" t="s">
        <v>25</v>
      </c>
      <c r="I192" s="4" t="s">
        <v>688</v>
      </c>
      <c r="J192" s="4" t="s">
        <v>38</v>
      </c>
      <c r="K192" s="3">
        <v>92024</v>
      </c>
      <c r="L192" s="4" t="s">
        <v>39</v>
      </c>
      <c r="M192" s="4" t="s">
        <v>1123</v>
      </c>
      <c r="N192" s="4" t="s">
        <v>149</v>
      </c>
      <c r="O192" s="4" t="s">
        <v>182</v>
      </c>
      <c r="P192" s="4" t="s">
        <v>1124</v>
      </c>
      <c r="Q192" s="9">
        <v>9.09</v>
      </c>
      <c r="R192" s="3">
        <v>3</v>
      </c>
      <c r="S192" s="9">
        <v>0</v>
      </c>
      <c r="T192" s="9">
        <v>1.9089</v>
      </c>
    </row>
    <row r="193" spans="1:20" x14ac:dyDescent="0.3">
      <c r="A193" s="4" t="s">
        <v>1125</v>
      </c>
      <c r="B193" s="5">
        <v>41842</v>
      </c>
      <c r="C193" s="5">
        <v>41847</v>
      </c>
      <c r="D193" s="4" t="s">
        <v>45</v>
      </c>
      <c r="E193" s="4" t="s">
        <v>1126</v>
      </c>
      <c r="F193" s="4" t="s">
        <v>1127</v>
      </c>
      <c r="G193" s="4" t="s">
        <v>24</v>
      </c>
      <c r="H193" s="4" t="s">
        <v>25</v>
      </c>
      <c r="I193" s="4" t="s">
        <v>208</v>
      </c>
      <c r="J193" s="4" t="s">
        <v>209</v>
      </c>
      <c r="K193" s="3">
        <v>10024</v>
      </c>
      <c r="L193" s="4" t="s">
        <v>119</v>
      </c>
      <c r="M193" s="4" t="s">
        <v>271</v>
      </c>
      <c r="N193" s="4" t="s">
        <v>41</v>
      </c>
      <c r="O193" s="4" t="s">
        <v>105</v>
      </c>
      <c r="P193" s="4" t="s">
        <v>272</v>
      </c>
      <c r="Q193" s="9">
        <v>5.96</v>
      </c>
      <c r="R193" s="3">
        <v>2</v>
      </c>
      <c r="S193" s="9">
        <v>0</v>
      </c>
      <c r="T193" s="9">
        <v>1.6688000000000001</v>
      </c>
    </row>
    <row r="194" spans="1:20" x14ac:dyDescent="0.3">
      <c r="A194" s="4" t="s">
        <v>1128</v>
      </c>
      <c r="B194" s="5">
        <v>42896</v>
      </c>
      <c r="C194" s="5">
        <v>42899</v>
      </c>
      <c r="D194" s="4" t="s">
        <v>144</v>
      </c>
      <c r="E194" s="4" t="s">
        <v>1129</v>
      </c>
      <c r="F194" s="4" t="s">
        <v>1130</v>
      </c>
      <c r="G194" s="4" t="s">
        <v>78</v>
      </c>
      <c r="H194" s="4" t="s">
        <v>25</v>
      </c>
      <c r="I194" s="4" t="s">
        <v>37</v>
      </c>
      <c r="J194" s="4" t="s">
        <v>38</v>
      </c>
      <c r="K194" s="3">
        <v>90045</v>
      </c>
      <c r="L194" s="4" t="s">
        <v>39</v>
      </c>
      <c r="M194" s="4" t="s">
        <v>1131</v>
      </c>
      <c r="N194" s="4" t="s">
        <v>41</v>
      </c>
      <c r="O194" s="4" t="s">
        <v>42</v>
      </c>
      <c r="P194" s="4" t="s">
        <v>1132</v>
      </c>
      <c r="Q194" s="9">
        <v>29.6</v>
      </c>
      <c r="R194" s="3">
        <v>2</v>
      </c>
      <c r="S194" s="9">
        <v>0</v>
      </c>
      <c r="T194" s="9">
        <v>14.8</v>
      </c>
    </row>
    <row r="195" spans="1:20" x14ac:dyDescent="0.3">
      <c r="A195" s="4" t="s">
        <v>1133</v>
      </c>
      <c r="B195" s="5">
        <v>41941</v>
      </c>
      <c r="C195" s="5">
        <v>41943</v>
      </c>
      <c r="D195" s="4" t="s">
        <v>144</v>
      </c>
      <c r="E195" s="4" t="s">
        <v>1134</v>
      </c>
      <c r="F195" s="4" t="s">
        <v>1135</v>
      </c>
      <c r="G195" s="4" t="s">
        <v>24</v>
      </c>
      <c r="H195" s="4" t="s">
        <v>25</v>
      </c>
      <c r="I195" s="4" t="s">
        <v>227</v>
      </c>
      <c r="J195" s="4" t="s">
        <v>162</v>
      </c>
      <c r="K195" s="3">
        <v>60610</v>
      </c>
      <c r="L195" s="4" t="s">
        <v>81</v>
      </c>
      <c r="M195" s="4" t="s">
        <v>1136</v>
      </c>
      <c r="N195" s="4" t="s">
        <v>149</v>
      </c>
      <c r="O195" s="4" t="s">
        <v>150</v>
      </c>
      <c r="P195" s="4" t="s">
        <v>1137</v>
      </c>
      <c r="Q195" s="9">
        <v>2735.9520000000002</v>
      </c>
      <c r="R195" s="3">
        <v>6</v>
      </c>
      <c r="S195" s="9">
        <v>0.2</v>
      </c>
      <c r="T195" s="9">
        <v>341.99400000000003</v>
      </c>
    </row>
    <row r="196" spans="1:20" x14ac:dyDescent="0.3">
      <c r="A196" s="4" t="s">
        <v>1138</v>
      </c>
      <c r="B196" s="5">
        <v>41799</v>
      </c>
      <c r="C196" s="5">
        <v>41803</v>
      </c>
      <c r="D196" s="4" t="s">
        <v>21</v>
      </c>
      <c r="E196" s="4" t="s">
        <v>1139</v>
      </c>
      <c r="F196" s="4" t="s">
        <v>1140</v>
      </c>
      <c r="G196" s="4" t="s">
        <v>78</v>
      </c>
      <c r="H196" s="4" t="s">
        <v>25</v>
      </c>
      <c r="I196" s="4" t="s">
        <v>1141</v>
      </c>
      <c r="J196" s="4" t="s">
        <v>80</v>
      </c>
      <c r="K196" s="3">
        <v>77340</v>
      </c>
      <c r="L196" s="4" t="s">
        <v>81</v>
      </c>
      <c r="M196" s="4" t="s">
        <v>1142</v>
      </c>
      <c r="N196" s="4" t="s">
        <v>149</v>
      </c>
      <c r="O196" s="4" t="s">
        <v>150</v>
      </c>
      <c r="P196" s="4" t="s">
        <v>1143</v>
      </c>
      <c r="Q196" s="9">
        <v>7.992</v>
      </c>
      <c r="R196" s="3">
        <v>1</v>
      </c>
      <c r="S196" s="9">
        <v>0.2</v>
      </c>
      <c r="T196" s="9">
        <v>0.59940000000000004</v>
      </c>
    </row>
    <row r="197" spans="1:20" x14ac:dyDescent="0.3">
      <c r="A197" s="4" t="s">
        <v>1144</v>
      </c>
      <c r="B197" s="5">
        <v>41896</v>
      </c>
      <c r="C197" s="5">
        <v>41901</v>
      </c>
      <c r="D197" s="4" t="s">
        <v>45</v>
      </c>
      <c r="E197" s="4" t="s">
        <v>1145</v>
      </c>
      <c r="F197" s="4" t="s">
        <v>1146</v>
      </c>
      <c r="G197" s="4" t="s">
        <v>24</v>
      </c>
      <c r="H197" s="4" t="s">
        <v>25</v>
      </c>
      <c r="I197" s="4" t="s">
        <v>287</v>
      </c>
      <c r="J197" s="4" t="s">
        <v>209</v>
      </c>
      <c r="K197" s="3">
        <v>14609</v>
      </c>
      <c r="L197" s="4" t="s">
        <v>119</v>
      </c>
      <c r="M197" s="4" t="s">
        <v>1147</v>
      </c>
      <c r="N197" s="4" t="s">
        <v>41</v>
      </c>
      <c r="O197" s="4" t="s">
        <v>91</v>
      </c>
      <c r="P197" s="4" t="s">
        <v>1148</v>
      </c>
      <c r="Q197" s="9">
        <v>449.15</v>
      </c>
      <c r="R197" s="3">
        <v>5</v>
      </c>
      <c r="S197" s="9">
        <v>0</v>
      </c>
      <c r="T197" s="9">
        <v>8.9830000000000005</v>
      </c>
    </row>
    <row r="198" spans="1:20" x14ac:dyDescent="0.3">
      <c r="A198" s="4" t="s">
        <v>1149</v>
      </c>
      <c r="B198" s="5">
        <v>42499</v>
      </c>
      <c r="C198" s="5">
        <v>42504</v>
      </c>
      <c r="D198" s="4" t="s">
        <v>45</v>
      </c>
      <c r="E198" s="4" t="s">
        <v>1150</v>
      </c>
      <c r="F198" s="4" t="s">
        <v>1151</v>
      </c>
      <c r="G198" s="4" t="s">
        <v>24</v>
      </c>
      <c r="H198" s="4" t="s">
        <v>25</v>
      </c>
      <c r="I198" s="4" t="s">
        <v>70</v>
      </c>
      <c r="J198" s="4" t="s">
        <v>71</v>
      </c>
      <c r="K198" s="3">
        <v>98115</v>
      </c>
      <c r="L198" s="4" t="s">
        <v>39</v>
      </c>
      <c r="M198" s="4" t="s">
        <v>1152</v>
      </c>
      <c r="N198" s="4" t="s">
        <v>149</v>
      </c>
      <c r="O198" s="4" t="s">
        <v>182</v>
      </c>
      <c r="P198" s="4" t="s">
        <v>1153</v>
      </c>
      <c r="Q198" s="9">
        <v>93.98</v>
      </c>
      <c r="R198" s="3">
        <v>2</v>
      </c>
      <c r="S198" s="9">
        <v>0</v>
      </c>
      <c r="T198" s="9">
        <v>13.1572</v>
      </c>
    </row>
    <row r="199" spans="1:20" x14ac:dyDescent="0.3">
      <c r="A199" s="4" t="s">
        <v>1154</v>
      </c>
      <c r="B199" s="5">
        <v>42447</v>
      </c>
      <c r="C199" s="5">
        <v>42450</v>
      </c>
      <c r="D199" s="4" t="s">
        <v>21</v>
      </c>
      <c r="E199" s="4" t="s">
        <v>1155</v>
      </c>
      <c r="F199" s="4" t="s">
        <v>1156</v>
      </c>
      <c r="G199" s="4" t="s">
        <v>24</v>
      </c>
      <c r="H199" s="4" t="s">
        <v>25</v>
      </c>
      <c r="I199" s="4" t="s">
        <v>252</v>
      </c>
      <c r="J199" s="4" t="s">
        <v>253</v>
      </c>
      <c r="K199" s="3">
        <v>38109</v>
      </c>
      <c r="L199" s="4" t="s">
        <v>28</v>
      </c>
      <c r="M199" s="4" t="s">
        <v>1157</v>
      </c>
      <c r="N199" s="4" t="s">
        <v>30</v>
      </c>
      <c r="O199" s="4" t="s">
        <v>51</v>
      </c>
      <c r="P199" s="4" t="s">
        <v>1158</v>
      </c>
      <c r="Q199" s="9">
        <v>189.88200000000001</v>
      </c>
      <c r="R199" s="3">
        <v>3</v>
      </c>
      <c r="S199" s="9">
        <v>0.4</v>
      </c>
      <c r="T199" s="9">
        <v>-94.941000000000003</v>
      </c>
    </row>
    <row r="200" spans="1:20" x14ac:dyDescent="0.3">
      <c r="A200" s="4" t="s">
        <v>1159</v>
      </c>
      <c r="B200" s="5">
        <v>42365</v>
      </c>
      <c r="C200" s="5">
        <v>42369</v>
      </c>
      <c r="D200" s="4" t="s">
        <v>45</v>
      </c>
      <c r="E200" s="4" t="s">
        <v>1160</v>
      </c>
      <c r="F200" s="4" t="s">
        <v>1161</v>
      </c>
      <c r="G200" s="4" t="s">
        <v>24</v>
      </c>
      <c r="H200" s="4" t="s">
        <v>25</v>
      </c>
      <c r="I200" s="4" t="s">
        <v>1162</v>
      </c>
      <c r="J200" s="4" t="s">
        <v>1163</v>
      </c>
      <c r="K200" s="3">
        <v>72701</v>
      </c>
      <c r="L200" s="4" t="s">
        <v>28</v>
      </c>
      <c r="M200" s="4" t="s">
        <v>1164</v>
      </c>
      <c r="N200" s="4" t="s">
        <v>41</v>
      </c>
      <c r="O200" s="4" t="s">
        <v>156</v>
      </c>
      <c r="P200" s="4" t="s">
        <v>1165</v>
      </c>
      <c r="Q200" s="9">
        <v>105.42</v>
      </c>
      <c r="R200" s="3">
        <v>2</v>
      </c>
      <c r="S200" s="9">
        <v>0</v>
      </c>
      <c r="T200" s="9">
        <v>51.655799999999999</v>
      </c>
    </row>
    <row r="201" spans="1:20" x14ac:dyDescent="0.3">
      <c r="A201" s="4" t="s">
        <v>1166</v>
      </c>
      <c r="B201" s="5">
        <v>42520</v>
      </c>
      <c r="C201" s="5">
        <v>42525</v>
      </c>
      <c r="D201" s="4" t="s">
        <v>45</v>
      </c>
      <c r="E201" s="4" t="s">
        <v>1167</v>
      </c>
      <c r="F201" s="4" t="s">
        <v>1168</v>
      </c>
      <c r="G201" s="4" t="s">
        <v>36</v>
      </c>
      <c r="H201" s="4" t="s">
        <v>25</v>
      </c>
      <c r="I201" s="4" t="s">
        <v>1169</v>
      </c>
      <c r="J201" s="4" t="s">
        <v>343</v>
      </c>
      <c r="K201" s="3">
        <v>80134</v>
      </c>
      <c r="L201" s="4" t="s">
        <v>39</v>
      </c>
      <c r="M201" s="4" t="s">
        <v>1170</v>
      </c>
      <c r="N201" s="4" t="s">
        <v>41</v>
      </c>
      <c r="O201" s="4" t="s">
        <v>73</v>
      </c>
      <c r="P201" s="4" t="s">
        <v>1171</v>
      </c>
      <c r="Q201" s="9">
        <v>22.62</v>
      </c>
      <c r="R201" s="3">
        <v>2</v>
      </c>
      <c r="S201" s="9">
        <v>0.7</v>
      </c>
      <c r="T201" s="9">
        <v>-15.08</v>
      </c>
    </row>
    <row r="202" spans="1:20" x14ac:dyDescent="0.3">
      <c r="A202" s="4" t="s">
        <v>1172</v>
      </c>
      <c r="B202" s="5">
        <v>42079</v>
      </c>
      <c r="C202" s="5">
        <v>42085</v>
      </c>
      <c r="D202" s="4" t="s">
        <v>45</v>
      </c>
      <c r="E202" s="4" t="s">
        <v>1173</v>
      </c>
      <c r="F202" s="4" t="s">
        <v>1174</v>
      </c>
      <c r="G202" s="4" t="s">
        <v>24</v>
      </c>
      <c r="H202" s="4" t="s">
        <v>25</v>
      </c>
      <c r="I202" s="4" t="s">
        <v>1175</v>
      </c>
      <c r="J202" s="4" t="s">
        <v>882</v>
      </c>
      <c r="K202" s="3">
        <v>30318</v>
      </c>
      <c r="L202" s="4" t="s">
        <v>28</v>
      </c>
      <c r="M202" s="4" t="s">
        <v>1176</v>
      </c>
      <c r="N202" s="4" t="s">
        <v>41</v>
      </c>
      <c r="O202" s="4" t="s">
        <v>105</v>
      </c>
      <c r="P202" s="4" t="s">
        <v>1177</v>
      </c>
      <c r="Q202" s="9">
        <v>2.74</v>
      </c>
      <c r="R202" s="3">
        <v>1</v>
      </c>
      <c r="S202" s="9">
        <v>0</v>
      </c>
      <c r="T202" s="9">
        <v>0.73980000000000001</v>
      </c>
    </row>
    <row r="203" spans="1:20" x14ac:dyDescent="0.3">
      <c r="A203" s="4" t="s">
        <v>1178</v>
      </c>
      <c r="B203" s="5">
        <v>43065</v>
      </c>
      <c r="C203" s="5">
        <v>43066</v>
      </c>
      <c r="D203" s="4" t="s">
        <v>144</v>
      </c>
      <c r="E203" s="4" t="s">
        <v>1179</v>
      </c>
      <c r="F203" s="4" t="s">
        <v>1180</v>
      </c>
      <c r="G203" s="4" t="s">
        <v>24</v>
      </c>
      <c r="H203" s="4" t="s">
        <v>25</v>
      </c>
      <c r="I203" s="4" t="s">
        <v>1181</v>
      </c>
      <c r="J203" s="4" t="s">
        <v>440</v>
      </c>
      <c r="K203" s="3">
        <v>64118</v>
      </c>
      <c r="L203" s="4" t="s">
        <v>81</v>
      </c>
      <c r="M203" s="4" t="s">
        <v>1182</v>
      </c>
      <c r="N203" s="4" t="s">
        <v>30</v>
      </c>
      <c r="O203" s="4" t="s">
        <v>57</v>
      </c>
      <c r="P203" s="4" t="s">
        <v>1183</v>
      </c>
      <c r="Q203" s="9">
        <v>126.3</v>
      </c>
      <c r="R203" s="3">
        <v>3</v>
      </c>
      <c r="S203" s="9">
        <v>0</v>
      </c>
      <c r="T203" s="9">
        <v>40.415999999999997</v>
      </c>
    </row>
    <row r="204" spans="1:20" x14ac:dyDescent="0.3">
      <c r="A204" s="4" t="s">
        <v>1184</v>
      </c>
      <c r="B204" s="5">
        <v>43090</v>
      </c>
      <c r="C204" s="5">
        <v>43094</v>
      </c>
      <c r="D204" s="4" t="s">
        <v>45</v>
      </c>
      <c r="E204" s="4" t="s">
        <v>1185</v>
      </c>
      <c r="F204" s="4" t="s">
        <v>1186</v>
      </c>
      <c r="G204" s="4" t="s">
        <v>24</v>
      </c>
      <c r="H204" s="4" t="s">
        <v>25</v>
      </c>
      <c r="I204" s="4" t="s">
        <v>37</v>
      </c>
      <c r="J204" s="4" t="s">
        <v>38</v>
      </c>
      <c r="K204" s="3">
        <v>90049</v>
      </c>
      <c r="L204" s="4" t="s">
        <v>39</v>
      </c>
      <c r="M204" s="4" t="s">
        <v>1187</v>
      </c>
      <c r="N204" s="4" t="s">
        <v>41</v>
      </c>
      <c r="O204" s="4" t="s">
        <v>105</v>
      </c>
      <c r="P204" s="4" t="s">
        <v>1188</v>
      </c>
      <c r="Q204" s="9">
        <v>6.63</v>
      </c>
      <c r="R204" s="3">
        <v>3</v>
      </c>
      <c r="S204" s="9">
        <v>0</v>
      </c>
      <c r="T204" s="9">
        <v>1.7901</v>
      </c>
    </row>
    <row r="205" spans="1:20" x14ac:dyDescent="0.3">
      <c r="A205" s="4" t="s">
        <v>1189</v>
      </c>
      <c r="B205" s="5">
        <v>42085</v>
      </c>
      <c r="C205" s="5">
        <v>42089</v>
      </c>
      <c r="D205" s="4" t="s">
        <v>45</v>
      </c>
      <c r="E205" s="4" t="s">
        <v>1190</v>
      </c>
      <c r="F205" s="4" t="s">
        <v>1191</v>
      </c>
      <c r="G205" s="4" t="s">
        <v>24</v>
      </c>
      <c r="H205" s="4" t="s">
        <v>25</v>
      </c>
      <c r="I205" s="4" t="s">
        <v>140</v>
      </c>
      <c r="J205" s="4" t="s">
        <v>80</v>
      </c>
      <c r="K205" s="3">
        <v>77041</v>
      </c>
      <c r="L205" s="4" t="s">
        <v>81</v>
      </c>
      <c r="M205" s="4" t="s">
        <v>181</v>
      </c>
      <c r="N205" s="4" t="s">
        <v>149</v>
      </c>
      <c r="O205" s="4" t="s">
        <v>182</v>
      </c>
      <c r="P205" s="4" t="s">
        <v>183</v>
      </c>
      <c r="Q205" s="9">
        <v>18.391999999999999</v>
      </c>
      <c r="R205" s="3">
        <v>1</v>
      </c>
      <c r="S205" s="9">
        <v>0.2</v>
      </c>
      <c r="T205" s="9">
        <v>5.2877000000000001</v>
      </c>
    </row>
    <row r="206" spans="1:20" x14ac:dyDescent="0.3">
      <c r="A206" s="4" t="s">
        <v>1192</v>
      </c>
      <c r="B206" s="5">
        <v>42758</v>
      </c>
      <c r="C206" s="5">
        <v>42760</v>
      </c>
      <c r="D206" s="4" t="s">
        <v>144</v>
      </c>
      <c r="E206" s="4" t="s">
        <v>1193</v>
      </c>
      <c r="F206" s="4" t="s">
        <v>1194</v>
      </c>
      <c r="G206" s="4" t="s">
        <v>36</v>
      </c>
      <c r="H206" s="4" t="s">
        <v>25</v>
      </c>
      <c r="I206" s="4" t="s">
        <v>651</v>
      </c>
      <c r="J206" s="4" t="s">
        <v>188</v>
      </c>
      <c r="K206" s="3">
        <v>48234</v>
      </c>
      <c r="L206" s="4" t="s">
        <v>81</v>
      </c>
      <c r="M206" s="4" t="s">
        <v>1157</v>
      </c>
      <c r="N206" s="4" t="s">
        <v>30</v>
      </c>
      <c r="O206" s="4" t="s">
        <v>51</v>
      </c>
      <c r="P206" s="4" t="s">
        <v>1158</v>
      </c>
      <c r="Q206" s="9">
        <v>210.98</v>
      </c>
      <c r="R206" s="3">
        <v>2</v>
      </c>
      <c r="S206" s="9">
        <v>0</v>
      </c>
      <c r="T206" s="9">
        <v>21.097999999999999</v>
      </c>
    </row>
    <row r="207" spans="1:20" x14ac:dyDescent="0.3">
      <c r="A207" s="4" t="s">
        <v>1195</v>
      </c>
      <c r="B207" s="5">
        <v>42364</v>
      </c>
      <c r="C207" s="5">
        <v>42371</v>
      </c>
      <c r="D207" s="4" t="s">
        <v>45</v>
      </c>
      <c r="E207" s="4" t="s">
        <v>1196</v>
      </c>
      <c r="F207" s="4" t="s">
        <v>1197</v>
      </c>
      <c r="G207" s="4" t="s">
        <v>24</v>
      </c>
      <c r="H207" s="4" t="s">
        <v>25</v>
      </c>
      <c r="I207" s="4" t="s">
        <v>1026</v>
      </c>
      <c r="J207" s="4" t="s">
        <v>868</v>
      </c>
      <c r="K207" s="3">
        <v>1841</v>
      </c>
      <c r="L207" s="4" t="s">
        <v>119</v>
      </c>
      <c r="M207" s="4" t="s">
        <v>1198</v>
      </c>
      <c r="N207" s="4" t="s">
        <v>41</v>
      </c>
      <c r="O207" s="4" t="s">
        <v>211</v>
      </c>
      <c r="P207" s="4" t="s">
        <v>1199</v>
      </c>
      <c r="Q207" s="9">
        <v>22.2</v>
      </c>
      <c r="R207" s="3">
        <v>5</v>
      </c>
      <c r="S207" s="9">
        <v>0</v>
      </c>
      <c r="T207" s="9">
        <v>10.433999999999999</v>
      </c>
    </row>
    <row r="208" spans="1:20" x14ac:dyDescent="0.3">
      <c r="A208" s="4" t="s">
        <v>1200</v>
      </c>
      <c r="B208" s="5">
        <v>43029</v>
      </c>
      <c r="C208" s="5">
        <v>43034</v>
      </c>
      <c r="D208" s="4" t="s">
        <v>45</v>
      </c>
      <c r="E208" s="4" t="s">
        <v>1201</v>
      </c>
      <c r="F208" s="4" t="s">
        <v>1202</v>
      </c>
      <c r="G208" s="4" t="s">
        <v>78</v>
      </c>
      <c r="H208" s="4" t="s">
        <v>25</v>
      </c>
      <c r="I208" s="4" t="s">
        <v>1203</v>
      </c>
      <c r="J208" s="4" t="s">
        <v>49</v>
      </c>
      <c r="K208" s="3">
        <v>33801</v>
      </c>
      <c r="L208" s="4" t="s">
        <v>28</v>
      </c>
      <c r="M208" s="4" t="s">
        <v>1204</v>
      </c>
      <c r="N208" s="4" t="s">
        <v>30</v>
      </c>
      <c r="O208" s="4" t="s">
        <v>121</v>
      </c>
      <c r="P208" s="4" t="s">
        <v>1205</v>
      </c>
      <c r="Q208" s="9">
        <v>683.952</v>
      </c>
      <c r="R208" s="3">
        <v>3</v>
      </c>
      <c r="S208" s="9">
        <v>0.2</v>
      </c>
      <c r="T208" s="9">
        <v>42.747</v>
      </c>
    </row>
    <row r="209" spans="1:20" x14ac:dyDescent="0.3">
      <c r="A209" s="4" t="s">
        <v>1206</v>
      </c>
      <c r="B209" s="5">
        <v>42250</v>
      </c>
      <c r="C209" s="5">
        <v>42254</v>
      </c>
      <c r="D209" s="4" t="s">
        <v>45</v>
      </c>
      <c r="E209" s="4" t="s">
        <v>1207</v>
      </c>
      <c r="F209" s="4" t="s">
        <v>1208</v>
      </c>
      <c r="G209" s="4" t="s">
        <v>24</v>
      </c>
      <c r="H209" s="4" t="s">
        <v>25</v>
      </c>
      <c r="I209" s="4" t="s">
        <v>117</v>
      </c>
      <c r="J209" s="4" t="s">
        <v>118</v>
      </c>
      <c r="K209" s="3">
        <v>19134</v>
      </c>
      <c r="L209" s="4" t="s">
        <v>119</v>
      </c>
      <c r="M209" s="4" t="s">
        <v>1209</v>
      </c>
      <c r="N209" s="4" t="s">
        <v>41</v>
      </c>
      <c r="O209" s="4" t="s">
        <v>91</v>
      </c>
      <c r="P209" s="4" t="s">
        <v>1210</v>
      </c>
      <c r="Q209" s="9">
        <v>36.335999999999999</v>
      </c>
      <c r="R209" s="3">
        <v>3</v>
      </c>
      <c r="S209" s="9">
        <v>0.2</v>
      </c>
      <c r="T209" s="9">
        <v>-7.2671999999999999</v>
      </c>
    </row>
    <row r="210" spans="1:20" x14ac:dyDescent="0.3">
      <c r="A210" s="4" t="s">
        <v>1211</v>
      </c>
      <c r="B210" s="5">
        <v>42315</v>
      </c>
      <c r="C210" s="5">
        <v>42317</v>
      </c>
      <c r="D210" s="4" t="s">
        <v>21</v>
      </c>
      <c r="E210" s="4" t="s">
        <v>1212</v>
      </c>
      <c r="F210" s="4" t="s">
        <v>1213</v>
      </c>
      <c r="G210" s="4" t="s">
        <v>36</v>
      </c>
      <c r="H210" s="4" t="s">
        <v>25</v>
      </c>
      <c r="I210" s="4" t="s">
        <v>37</v>
      </c>
      <c r="J210" s="4" t="s">
        <v>38</v>
      </c>
      <c r="K210" s="3">
        <v>90036</v>
      </c>
      <c r="L210" s="4" t="s">
        <v>39</v>
      </c>
      <c r="M210" s="4" t="s">
        <v>1214</v>
      </c>
      <c r="N210" s="4" t="s">
        <v>30</v>
      </c>
      <c r="O210" s="4" t="s">
        <v>121</v>
      </c>
      <c r="P210" s="4" t="s">
        <v>1215</v>
      </c>
      <c r="Q210" s="9">
        <v>190.72</v>
      </c>
      <c r="R210" s="3">
        <v>1</v>
      </c>
      <c r="S210" s="9">
        <v>0.2</v>
      </c>
      <c r="T210" s="9">
        <v>11.92</v>
      </c>
    </row>
    <row r="211" spans="1:20" x14ac:dyDescent="0.3">
      <c r="A211" s="4" t="s">
        <v>1216</v>
      </c>
      <c r="B211" s="5">
        <v>42985</v>
      </c>
      <c r="C211" s="5">
        <v>42989</v>
      </c>
      <c r="D211" s="4" t="s">
        <v>45</v>
      </c>
      <c r="E211" s="4" t="s">
        <v>1217</v>
      </c>
      <c r="F211" s="4" t="s">
        <v>1218</v>
      </c>
      <c r="G211" s="4" t="s">
        <v>24</v>
      </c>
      <c r="H211" s="4" t="s">
        <v>25</v>
      </c>
      <c r="I211" s="4" t="s">
        <v>37</v>
      </c>
      <c r="J211" s="4" t="s">
        <v>38</v>
      </c>
      <c r="K211" s="3">
        <v>90032</v>
      </c>
      <c r="L211" s="4" t="s">
        <v>39</v>
      </c>
      <c r="M211" s="4" t="s">
        <v>1219</v>
      </c>
      <c r="N211" s="4" t="s">
        <v>30</v>
      </c>
      <c r="O211" s="4" t="s">
        <v>57</v>
      </c>
      <c r="P211" s="4" t="s">
        <v>1220</v>
      </c>
      <c r="Q211" s="9">
        <v>47.94</v>
      </c>
      <c r="R211" s="3">
        <v>3</v>
      </c>
      <c r="S211" s="9">
        <v>0</v>
      </c>
      <c r="T211" s="9">
        <v>2.3969999999999998</v>
      </c>
    </row>
    <row r="212" spans="1:20" x14ac:dyDescent="0.3">
      <c r="A212" s="4" t="s">
        <v>1221</v>
      </c>
      <c r="B212" s="5">
        <v>42519</v>
      </c>
      <c r="C212" s="5">
        <v>42522</v>
      </c>
      <c r="D212" s="4" t="s">
        <v>21</v>
      </c>
      <c r="E212" s="4" t="s">
        <v>1222</v>
      </c>
      <c r="F212" s="4" t="s">
        <v>1223</v>
      </c>
      <c r="G212" s="4" t="s">
        <v>24</v>
      </c>
      <c r="H212" s="4" t="s">
        <v>25</v>
      </c>
      <c r="I212" s="4" t="s">
        <v>1224</v>
      </c>
      <c r="J212" s="4" t="s">
        <v>265</v>
      </c>
      <c r="K212" s="3">
        <v>36116</v>
      </c>
      <c r="L212" s="4" t="s">
        <v>28</v>
      </c>
      <c r="M212" s="4" t="s">
        <v>1225</v>
      </c>
      <c r="N212" s="4" t="s">
        <v>149</v>
      </c>
      <c r="O212" s="4" t="s">
        <v>150</v>
      </c>
      <c r="P212" s="4" t="s">
        <v>1226</v>
      </c>
      <c r="Q212" s="9">
        <v>979.95</v>
      </c>
      <c r="R212" s="3">
        <v>5</v>
      </c>
      <c r="S212" s="9">
        <v>0</v>
      </c>
      <c r="T212" s="9">
        <v>274.38600000000002</v>
      </c>
    </row>
    <row r="213" spans="1:20" x14ac:dyDescent="0.3">
      <c r="A213" s="4" t="s">
        <v>1227</v>
      </c>
      <c r="B213" s="5">
        <v>42561</v>
      </c>
      <c r="C213" s="5">
        <v>42567</v>
      </c>
      <c r="D213" s="4" t="s">
        <v>45</v>
      </c>
      <c r="E213" s="4" t="s">
        <v>1228</v>
      </c>
      <c r="F213" s="4" t="s">
        <v>1229</v>
      </c>
      <c r="G213" s="4" t="s">
        <v>24</v>
      </c>
      <c r="H213" s="4" t="s">
        <v>25</v>
      </c>
      <c r="I213" s="4" t="s">
        <v>1230</v>
      </c>
      <c r="J213" s="4" t="s">
        <v>234</v>
      </c>
      <c r="K213" s="3">
        <v>85204</v>
      </c>
      <c r="L213" s="4" t="s">
        <v>39</v>
      </c>
      <c r="M213" s="4" t="s">
        <v>1231</v>
      </c>
      <c r="N213" s="4" t="s">
        <v>41</v>
      </c>
      <c r="O213" s="4" t="s">
        <v>91</v>
      </c>
      <c r="P213" s="4" t="s">
        <v>1232</v>
      </c>
      <c r="Q213" s="9">
        <v>16.768000000000001</v>
      </c>
      <c r="R213" s="3">
        <v>2</v>
      </c>
      <c r="S213" s="9">
        <v>0.2</v>
      </c>
      <c r="T213" s="9">
        <v>1.4672000000000001</v>
      </c>
    </row>
    <row r="214" spans="1:20" x14ac:dyDescent="0.3">
      <c r="A214" s="4" t="s">
        <v>1233</v>
      </c>
      <c r="B214" s="5">
        <v>42981</v>
      </c>
      <c r="C214" s="5">
        <v>42986</v>
      </c>
      <c r="D214" s="4" t="s">
        <v>21</v>
      </c>
      <c r="E214" s="4" t="s">
        <v>1234</v>
      </c>
      <c r="F214" s="4" t="s">
        <v>1235</v>
      </c>
      <c r="G214" s="4" t="s">
        <v>24</v>
      </c>
      <c r="H214" s="4" t="s">
        <v>25</v>
      </c>
      <c r="I214" s="4" t="s">
        <v>227</v>
      </c>
      <c r="J214" s="4" t="s">
        <v>162</v>
      </c>
      <c r="K214" s="3">
        <v>60653</v>
      </c>
      <c r="L214" s="4" t="s">
        <v>81</v>
      </c>
      <c r="M214" s="4" t="s">
        <v>1236</v>
      </c>
      <c r="N214" s="4" t="s">
        <v>41</v>
      </c>
      <c r="O214" s="4" t="s">
        <v>73</v>
      </c>
      <c r="P214" s="4" t="s">
        <v>1237</v>
      </c>
      <c r="Q214" s="9">
        <v>42.616</v>
      </c>
      <c r="R214" s="3">
        <v>7</v>
      </c>
      <c r="S214" s="9">
        <v>0.8</v>
      </c>
      <c r="T214" s="9">
        <v>-68.185599999999994</v>
      </c>
    </row>
    <row r="215" spans="1:20" x14ac:dyDescent="0.3">
      <c r="A215" s="4" t="s">
        <v>1238</v>
      </c>
      <c r="B215" s="5">
        <v>42345</v>
      </c>
      <c r="C215" s="5">
        <v>42349</v>
      </c>
      <c r="D215" s="4" t="s">
        <v>45</v>
      </c>
      <c r="E215" s="4" t="s">
        <v>1239</v>
      </c>
      <c r="F215" s="4" t="s">
        <v>1240</v>
      </c>
      <c r="G215" s="4" t="s">
        <v>24</v>
      </c>
      <c r="H215" s="4" t="s">
        <v>25</v>
      </c>
      <c r="I215" s="4" t="s">
        <v>26</v>
      </c>
      <c r="J215" s="4" t="s">
        <v>27</v>
      </c>
      <c r="K215" s="3">
        <v>42420</v>
      </c>
      <c r="L215" s="4" t="s">
        <v>28</v>
      </c>
      <c r="M215" s="4" t="s">
        <v>1241</v>
      </c>
      <c r="N215" s="4" t="s">
        <v>41</v>
      </c>
      <c r="O215" s="4" t="s">
        <v>83</v>
      </c>
      <c r="P215" s="4" t="s">
        <v>1242</v>
      </c>
      <c r="Q215" s="9">
        <v>152.94</v>
      </c>
      <c r="R215" s="3">
        <v>3</v>
      </c>
      <c r="S215" s="9">
        <v>0</v>
      </c>
      <c r="T215" s="9">
        <v>41.293799999999997</v>
      </c>
    </row>
    <row r="216" spans="1:20" x14ac:dyDescent="0.3">
      <c r="A216" s="4" t="s">
        <v>1243</v>
      </c>
      <c r="B216" s="5">
        <v>41671</v>
      </c>
      <c r="C216" s="5">
        <v>41673</v>
      </c>
      <c r="D216" s="4" t="s">
        <v>144</v>
      </c>
      <c r="E216" s="4" t="s">
        <v>1244</v>
      </c>
      <c r="F216" s="4" t="s">
        <v>1245</v>
      </c>
      <c r="G216" s="4" t="s">
        <v>24</v>
      </c>
      <c r="H216" s="4" t="s">
        <v>25</v>
      </c>
      <c r="I216" s="4" t="s">
        <v>1246</v>
      </c>
      <c r="J216" s="4" t="s">
        <v>89</v>
      </c>
      <c r="K216" s="3">
        <v>54302</v>
      </c>
      <c r="L216" s="4" t="s">
        <v>81</v>
      </c>
      <c r="M216" s="4" t="s">
        <v>1247</v>
      </c>
      <c r="N216" s="4" t="s">
        <v>149</v>
      </c>
      <c r="O216" s="4" t="s">
        <v>182</v>
      </c>
      <c r="P216" s="4" t="s">
        <v>1248</v>
      </c>
      <c r="Q216" s="9">
        <v>468.9</v>
      </c>
      <c r="R216" s="3">
        <v>6</v>
      </c>
      <c r="S216" s="9">
        <v>0</v>
      </c>
      <c r="T216" s="9">
        <v>206.316</v>
      </c>
    </row>
    <row r="217" spans="1:20" x14ac:dyDescent="0.3">
      <c r="A217" s="4" t="s">
        <v>1249</v>
      </c>
      <c r="B217" s="5">
        <v>42356</v>
      </c>
      <c r="C217" s="5">
        <v>42361</v>
      </c>
      <c r="D217" s="4" t="s">
        <v>45</v>
      </c>
      <c r="E217" s="4" t="s">
        <v>1250</v>
      </c>
      <c r="F217" s="4" t="s">
        <v>1251</v>
      </c>
      <c r="G217" s="4" t="s">
        <v>24</v>
      </c>
      <c r="H217" s="4" t="s">
        <v>25</v>
      </c>
      <c r="I217" s="4" t="s">
        <v>240</v>
      </c>
      <c r="J217" s="4" t="s">
        <v>374</v>
      </c>
      <c r="K217" s="3">
        <v>45503</v>
      </c>
      <c r="L217" s="4" t="s">
        <v>119</v>
      </c>
      <c r="M217" s="4" t="s">
        <v>1147</v>
      </c>
      <c r="N217" s="4" t="s">
        <v>41</v>
      </c>
      <c r="O217" s="4" t="s">
        <v>91</v>
      </c>
      <c r="P217" s="4" t="s">
        <v>1148</v>
      </c>
      <c r="Q217" s="9">
        <v>646.77599999999995</v>
      </c>
      <c r="R217" s="3">
        <v>9</v>
      </c>
      <c r="S217" s="9">
        <v>0.2</v>
      </c>
      <c r="T217" s="9">
        <v>-145.52459999999999</v>
      </c>
    </row>
    <row r="218" spans="1:20" x14ac:dyDescent="0.3">
      <c r="A218" s="4" t="s">
        <v>1252</v>
      </c>
      <c r="B218" s="5">
        <v>43058</v>
      </c>
      <c r="C218" s="5">
        <v>43061</v>
      </c>
      <c r="D218" s="4" t="s">
        <v>144</v>
      </c>
      <c r="E218" s="4" t="s">
        <v>1253</v>
      </c>
      <c r="F218" s="4" t="s">
        <v>1254</v>
      </c>
      <c r="G218" s="4" t="s">
        <v>78</v>
      </c>
      <c r="H218" s="4" t="s">
        <v>25</v>
      </c>
      <c r="I218" s="4" t="s">
        <v>208</v>
      </c>
      <c r="J218" s="4" t="s">
        <v>209</v>
      </c>
      <c r="K218" s="3">
        <v>10035</v>
      </c>
      <c r="L218" s="4" t="s">
        <v>119</v>
      </c>
      <c r="M218" s="4" t="s">
        <v>1255</v>
      </c>
      <c r="N218" s="4" t="s">
        <v>41</v>
      </c>
      <c r="O218" s="4" t="s">
        <v>73</v>
      </c>
      <c r="P218" s="4" t="s">
        <v>1256</v>
      </c>
      <c r="Q218" s="9">
        <v>41.28</v>
      </c>
      <c r="R218" s="3">
        <v>6</v>
      </c>
      <c r="S218" s="9">
        <v>0.2</v>
      </c>
      <c r="T218" s="9">
        <v>13.932</v>
      </c>
    </row>
    <row r="219" spans="1:20" x14ac:dyDescent="0.3">
      <c r="A219" s="4" t="s">
        <v>1257</v>
      </c>
      <c r="B219" s="5">
        <v>42475</v>
      </c>
      <c r="C219" s="5">
        <v>42477</v>
      </c>
      <c r="D219" s="4" t="s">
        <v>21</v>
      </c>
      <c r="E219" s="4" t="s">
        <v>1258</v>
      </c>
      <c r="F219" s="4" t="s">
        <v>1259</v>
      </c>
      <c r="G219" s="4" t="s">
        <v>24</v>
      </c>
      <c r="H219" s="4" t="s">
        <v>25</v>
      </c>
      <c r="I219" s="4" t="s">
        <v>103</v>
      </c>
      <c r="J219" s="4" t="s">
        <v>38</v>
      </c>
      <c r="K219" s="3">
        <v>94110</v>
      </c>
      <c r="L219" s="4" t="s">
        <v>39</v>
      </c>
      <c r="M219" s="4" t="s">
        <v>1260</v>
      </c>
      <c r="N219" s="4" t="s">
        <v>30</v>
      </c>
      <c r="O219" s="4" t="s">
        <v>121</v>
      </c>
      <c r="P219" s="4" t="s">
        <v>1261</v>
      </c>
      <c r="Q219" s="9">
        <v>1121.568</v>
      </c>
      <c r="R219" s="3">
        <v>2</v>
      </c>
      <c r="S219" s="9">
        <v>0.2</v>
      </c>
      <c r="T219" s="9">
        <v>0</v>
      </c>
    </row>
    <row r="220" spans="1:20" x14ac:dyDescent="0.3">
      <c r="A220" s="4" t="s">
        <v>1262</v>
      </c>
      <c r="B220" s="5">
        <v>43063</v>
      </c>
      <c r="C220" s="5">
        <v>43067</v>
      </c>
      <c r="D220" s="4" t="s">
        <v>45</v>
      </c>
      <c r="E220" s="4" t="s">
        <v>1263</v>
      </c>
      <c r="F220" s="4" t="s">
        <v>1264</v>
      </c>
      <c r="G220" s="4" t="s">
        <v>24</v>
      </c>
      <c r="H220" s="4" t="s">
        <v>25</v>
      </c>
      <c r="I220" s="4" t="s">
        <v>140</v>
      </c>
      <c r="J220" s="4" t="s">
        <v>80</v>
      </c>
      <c r="K220" s="3">
        <v>77070</v>
      </c>
      <c r="L220" s="4" t="s">
        <v>81</v>
      </c>
      <c r="M220" s="4" t="s">
        <v>1265</v>
      </c>
      <c r="N220" s="4" t="s">
        <v>41</v>
      </c>
      <c r="O220" s="4" t="s">
        <v>211</v>
      </c>
      <c r="P220" s="4" t="s">
        <v>1266</v>
      </c>
      <c r="Q220" s="9">
        <v>10.824</v>
      </c>
      <c r="R220" s="3">
        <v>3</v>
      </c>
      <c r="S220" s="9">
        <v>0.2</v>
      </c>
      <c r="T220" s="9">
        <v>2.5707</v>
      </c>
    </row>
    <row r="221" spans="1:20" x14ac:dyDescent="0.3">
      <c r="A221" s="4" t="s">
        <v>1267</v>
      </c>
      <c r="B221" s="5">
        <v>41701</v>
      </c>
      <c r="C221" s="5">
        <v>41705</v>
      </c>
      <c r="D221" s="4" t="s">
        <v>21</v>
      </c>
      <c r="E221" s="4" t="s">
        <v>1268</v>
      </c>
      <c r="F221" s="4" t="s">
        <v>1269</v>
      </c>
      <c r="G221" s="4" t="s">
        <v>24</v>
      </c>
      <c r="H221" s="4" t="s">
        <v>25</v>
      </c>
      <c r="I221" s="4" t="s">
        <v>391</v>
      </c>
      <c r="J221" s="4" t="s">
        <v>63</v>
      </c>
      <c r="K221" s="3">
        <v>28403</v>
      </c>
      <c r="L221" s="4" t="s">
        <v>28</v>
      </c>
      <c r="M221" s="4" t="s">
        <v>1270</v>
      </c>
      <c r="N221" s="4" t="s">
        <v>41</v>
      </c>
      <c r="O221" s="4" t="s">
        <v>105</v>
      </c>
      <c r="P221" s="4" t="s">
        <v>1271</v>
      </c>
      <c r="Q221" s="9">
        <v>19.456</v>
      </c>
      <c r="R221" s="3">
        <v>4</v>
      </c>
      <c r="S221" s="9">
        <v>0.2</v>
      </c>
      <c r="T221" s="9">
        <v>3.4047999999999998</v>
      </c>
    </row>
    <row r="222" spans="1:20" x14ac:dyDescent="0.3">
      <c r="A222" s="4" t="s">
        <v>1272</v>
      </c>
      <c r="B222" s="5">
        <v>42531</v>
      </c>
      <c r="C222" s="5">
        <v>42536</v>
      </c>
      <c r="D222" s="4" t="s">
        <v>45</v>
      </c>
      <c r="E222" s="4" t="s">
        <v>1273</v>
      </c>
      <c r="F222" s="4" t="s">
        <v>1274</v>
      </c>
      <c r="G222" s="4" t="s">
        <v>24</v>
      </c>
      <c r="H222" s="4" t="s">
        <v>25</v>
      </c>
      <c r="I222" s="4" t="s">
        <v>37</v>
      </c>
      <c r="J222" s="4" t="s">
        <v>38</v>
      </c>
      <c r="K222" s="3">
        <v>90045</v>
      </c>
      <c r="L222" s="4" t="s">
        <v>39</v>
      </c>
      <c r="M222" s="4" t="s">
        <v>1275</v>
      </c>
      <c r="N222" s="4" t="s">
        <v>41</v>
      </c>
      <c r="O222" s="4" t="s">
        <v>42</v>
      </c>
      <c r="P222" s="4" t="s">
        <v>1276</v>
      </c>
      <c r="Q222" s="9">
        <v>20.7</v>
      </c>
      <c r="R222" s="3">
        <v>2</v>
      </c>
      <c r="S222" s="9">
        <v>0</v>
      </c>
      <c r="T222" s="9">
        <v>9.9359999999999999</v>
      </c>
    </row>
    <row r="223" spans="1:20" x14ac:dyDescent="0.3">
      <c r="A223" s="4" t="s">
        <v>1277</v>
      </c>
      <c r="B223" s="5">
        <v>43059</v>
      </c>
      <c r="C223" s="5">
        <v>43061</v>
      </c>
      <c r="D223" s="4" t="s">
        <v>21</v>
      </c>
      <c r="E223" s="4" t="s">
        <v>1278</v>
      </c>
      <c r="F223" s="4" t="s">
        <v>1279</v>
      </c>
      <c r="G223" s="4" t="s">
        <v>24</v>
      </c>
      <c r="H223" s="4" t="s">
        <v>25</v>
      </c>
      <c r="I223" s="4" t="s">
        <v>103</v>
      </c>
      <c r="J223" s="4" t="s">
        <v>38</v>
      </c>
      <c r="K223" s="3">
        <v>94110</v>
      </c>
      <c r="L223" s="4" t="s">
        <v>39</v>
      </c>
      <c r="M223" s="4" t="s">
        <v>1280</v>
      </c>
      <c r="N223" s="4" t="s">
        <v>30</v>
      </c>
      <c r="O223" s="4" t="s">
        <v>57</v>
      </c>
      <c r="P223" s="4" t="s">
        <v>1281</v>
      </c>
      <c r="Q223" s="9">
        <v>42.6</v>
      </c>
      <c r="R223" s="3">
        <v>3</v>
      </c>
      <c r="S223" s="9">
        <v>0</v>
      </c>
      <c r="T223" s="9">
        <v>16.614000000000001</v>
      </c>
    </row>
    <row r="224" spans="1:20" x14ac:dyDescent="0.3">
      <c r="A224" s="4" t="s">
        <v>1282</v>
      </c>
      <c r="B224" s="5">
        <v>41896</v>
      </c>
      <c r="C224" s="5">
        <v>41900</v>
      </c>
      <c r="D224" s="4" t="s">
        <v>21</v>
      </c>
      <c r="E224" s="4" t="s">
        <v>1283</v>
      </c>
      <c r="F224" s="4" t="s">
        <v>1284</v>
      </c>
      <c r="G224" s="4" t="s">
        <v>24</v>
      </c>
      <c r="H224" s="4" t="s">
        <v>25</v>
      </c>
      <c r="I224" s="4" t="s">
        <v>1285</v>
      </c>
      <c r="J224" s="4" t="s">
        <v>49</v>
      </c>
      <c r="K224" s="3">
        <v>33614</v>
      </c>
      <c r="L224" s="4" t="s">
        <v>28</v>
      </c>
      <c r="M224" s="4" t="s">
        <v>1286</v>
      </c>
      <c r="N224" s="4" t="s">
        <v>41</v>
      </c>
      <c r="O224" s="4" t="s">
        <v>83</v>
      </c>
      <c r="P224" s="4" t="s">
        <v>1287</v>
      </c>
      <c r="Q224" s="9">
        <v>13</v>
      </c>
      <c r="R224" s="3">
        <v>5</v>
      </c>
      <c r="S224" s="9">
        <v>0.2</v>
      </c>
      <c r="T224" s="9">
        <v>1.3</v>
      </c>
    </row>
    <row r="225" spans="1:20" x14ac:dyDescent="0.3">
      <c r="A225" s="4" t="s">
        <v>1288</v>
      </c>
      <c r="B225" s="5">
        <v>42345</v>
      </c>
      <c r="C225" s="5">
        <v>42347</v>
      </c>
      <c r="D225" s="4" t="s">
        <v>144</v>
      </c>
      <c r="E225" s="4" t="s">
        <v>1289</v>
      </c>
      <c r="F225" s="4" t="s">
        <v>1290</v>
      </c>
      <c r="G225" s="4" t="s">
        <v>24</v>
      </c>
      <c r="H225" s="4" t="s">
        <v>25</v>
      </c>
      <c r="I225" s="4" t="s">
        <v>70</v>
      </c>
      <c r="J225" s="4" t="s">
        <v>71</v>
      </c>
      <c r="K225" s="3">
        <v>98105</v>
      </c>
      <c r="L225" s="4" t="s">
        <v>39</v>
      </c>
      <c r="M225" s="4" t="s">
        <v>1291</v>
      </c>
      <c r="N225" s="4" t="s">
        <v>41</v>
      </c>
      <c r="O225" s="4" t="s">
        <v>211</v>
      </c>
      <c r="P225" s="4" t="s">
        <v>1292</v>
      </c>
      <c r="Q225" s="9">
        <v>3.96</v>
      </c>
      <c r="R225" s="3">
        <v>2</v>
      </c>
      <c r="S225" s="9">
        <v>0</v>
      </c>
      <c r="T225" s="9">
        <v>0</v>
      </c>
    </row>
    <row r="226" spans="1:20" x14ac:dyDescent="0.3">
      <c r="A226" s="4" t="s">
        <v>1293</v>
      </c>
      <c r="B226" s="5">
        <v>43076</v>
      </c>
      <c r="C226" s="5">
        <v>43079</v>
      </c>
      <c r="D226" s="4" t="s">
        <v>144</v>
      </c>
      <c r="E226" s="4" t="s">
        <v>1294</v>
      </c>
      <c r="F226" s="4" t="s">
        <v>1295</v>
      </c>
      <c r="G226" s="4" t="s">
        <v>24</v>
      </c>
      <c r="H226" s="4" t="s">
        <v>25</v>
      </c>
      <c r="I226" s="4" t="s">
        <v>37</v>
      </c>
      <c r="J226" s="4" t="s">
        <v>38</v>
      </c>
      <c r="K226" s="3">
        <v>90008</v>
      </c>
      <c r="L226" s="4" t="s">
        <v>39</v>
      </c>
      <c r="M226" s="4" t="s">
        <v>1296</v>
      </c>
      <c r="N226" s="4" t="s">
        <v>149</v>
      </c>
      <c r="O226" s="4" t="s">
        <v>150</v>
      </c>
      <c r="P226" s="4" t="s">
        <v>1297</v>
      </c>
      <c r="Q226" s="9">
        <v>374.37599999999998</v>
      </c>
      <c r="R226" s="3">
        <v>3</v>
      </c>
      <c r="S226" s="9">
        <v>0.2</v>
      </c>
      <c r="T226" s="9">
        <v>46.796999999999997</v>
      </c>
    </row>
    <row r="227" spans="1:20" x14ac:dyDescent="0.3">
      <c r="A227" s="4" t="s">
        <v>1298</v>
      </c>
      <c r="B227" s="5">
        <v>43009</v>
      </c>
      <c r="C227" s="5">
        <v>43016</v>
      </c>
      <c r="D227" s="4" t="s">
        <v>45</v>
      </c>
      <c r="E227" s="4" t="s">
        <v>1299</v>
      </c>
      <c r="F227" s="4" t="s">
        <v>1300</v>
      </c>
      <c r="G227" s="4" t="s">
        <v>36</v>
      </c>
      <c r="H227" s="4" t="s">
        <v>25</v>
      </c>
      <c r="I227" s="4" t="s">
        <v>70</v>
      </c>
      <c r="J227" s="4" t="s">
        <v>71</v>
      </c>
      <c r="K227" s="3">
        <v>98105</v>
      </c>
      <c r="L227" s="4" t="s">
        <v>39</v>
      </c>
      <c r="M227" s="4" t="s">
        <v>1301</v>
      </c>
      <c r="N227" s="4" t="s">
        <v>41</v>
      </c>
      <c r="O227" s="4" t="s">
        <v>65</v>
      </c>
      <c r="P227" s="4" t="s">
        <v>1302</v>
      </c>
      <c r="Q227" s="9">
        <v>91.84</v>
      </c>
      <c r="R227" s="3">
        <v>8</v>
      </c>
      <c r="S227" s="9">
        <v>0</v>
      </c>
      <c r="T227" s="9">
        <v>45.001600000000003</v>
      </c>
    </row>
    <row r="228" spans="1:20" x14ac:dyDescent="0.3">
      <c r="A228" s="4" t="s">
        <v>1303</v>
      </c>
      <c r="B228" s="5">
        <v>43097</v>
      </c>
      <c r="C228" s="5">
        <v>43104</v>
      </c>
      <c r="D228" s="4" t="s">
        <v>45</v>
      </c>
      <c r="E228" s="4" t="s">
        <v>1304</v>
      </c>
      <c r="F228" s="4" t="s">
        <v>1305</v>
      </c>
      <c r="G228" s="4" t="s">
        <v>24</v>
      </c>
      <c r="H228" s="4" t="s">
        <v>25</v>
      </c>
      <c r="I228" s="4" t="s">
        <v>208</v>
      </c>
      <c r="J228" s="4" t="s">
        <v>209</v>
      </c>
      <c r="K228" s="3">
        <v>10024</v>
      </c>
      <c r="L228" s="4" t="s">
        <v>119</v>
      </c>
      <c r="M228" s="4" t="s">
        <v>1275</v>
      </c>
      <c r="N228" s="4" t="s">
        <v>41</v>
      </c>
      <c r="O228" s="4" t="s">
        <v>42</v>
      </c>
      <c r="P228" s="4" t="s">
        <v>1276</v>
      </c>
      <c r="Q228" s="9">
        <v>72.45</v>
      </c>
      <c r="R228" s="3">
        <v>7</v>
      </c>
      <c r="S228" s="9">
        <v>0</v>
      </c>
      <c r="T228" s="9">
        <v>34.776000000000003</v>
      </c>
    </row>
    <row r="229" spans="1:20" x14ac:dyDescent="0.3">
      <c r="A229" s="4" t="s">
        <v>1306</v>
      </c>
      <c r="B229" s="5">
        <v>42677</v>
      </c>
      <c r="C229" s="5">
        <v>42681</v>
      </c>
      <c r="D229" s="4" t="s">
        <v>45</v>
      </c>
      <c r="E229" s="4" t="s">
        <v>1307</v>
      </c>
      <c r="F229" s="4" t="s">
        <v>1308</v>
      </c>
      <c r="G229" s="4" t="s">
        <v>24</v>
      </c>
      <c r="H229" s="4" t="s">
        <v>25</v>
      </c>
      <c r="I229" s="4" t="s">
        <v>1309</v>
      </c>
      <c r="J229" s="4" t="s">
        <v>71</v>
      </c>
      <c r="K229" s="3">
        <v>98270</v>
      </c>
      <c r="L229" s="4" t="s">
        <v>39</v>
      </c>
      <c r="M229" s="4" t="s">
        <v>1310</v>
      </c>
      <c r="N229" s="4" t="s">
        <v>41</v>
      </c>
      <c r="O229" s="4" t="s">
        <v>105</v>
      </c>
      <c r="P229" s="4" t="s">
        <v>1311</v>
      </c>
      <c r="Q229" s="9">
        <v>8.82</v>
      </c>
      <c r="R229" s="3">
        <v>3</v>
      </c>
      <c r="S229" s="9">
        <v>0</v>
      </c>
      <c r="T229" s="9">
        <v>2.3814000000000002</v>
      </c>
    </row>
    <row r="230" spans="1:20" x14ac:dyDescent="0.3">
      <c r="A230" s="4" t="s">
        <v>1312</v>
      </c>
      <c r="B230" s="5">
        <v>42265</v>
      </c>
      <c r="C230" s="5">
        <v>42269</v>
      </c>
      <c r="D230" s="4" t="s">
        <v>21</v>
      </c>
      <c r="E230" s="4" t="s">
        <v>1313</v>
      </c>
      <c r="F230" s="4" t="s">
        <v>1314</v>
      </c>
      <c r="G230" s="4" t="s">
        <v>24</v>
      </c>
      <c r="H230" s="4" t="s">
        <v>25</v>
      </c>
      <c r="I230" s="4" t="s">
        <v>826</v>
      </c>
      <c r="J230" s="4" t="s">
        <v>38</v>
      </c>
      <c r="K230" s="3">
        <v>90805</v>
      </c>
      <c r="L230" s="4" t="s">
        <v>39</v>
      </c>
      <c r="M230" s="4" t="s">
        <v>1301</v>
      </c>
      <c r="N230" s="4" t="s">
        <v>41</v>
      </c>
      <c r="O230" s="4" t="s">
        <v>65</v>
      </c>
      <c r="P230" s="4" t="s">
        <v>1302</v>
      </c>
      <c r="Q230" s="9">
        <v>160.72</v>
      </c>
      <c r="R230" s="3">
        <v>14</v>
      </c>
      <c r="S230" s="9">
        <v>0</v>
      </c>
      <c r="T230" s="9">
        <v>78.752799999999993</v>
      </c>
    </row>
    <row r="231" spans="1:20" x14ac:dyDescent="0.3">
      <c r="A231" s="4" t="s">
        <v>1315</v>
      </c>
      <c r="B231" s="5">
        <v>42936</v>
      </c>
      <c r="C231" s="5">
        <v>42942</v>
      </c>
      <c r="D231" s="4" t="s">
        <v>45</v>
      </c>
      <c r="E231" s="4" t="s">
        <v>1316</v>
      </c>
      <c r="F231" s="4" t="s">
        <v>1317</v>
      </c>
      <c r="G231" s="4" t="s">
        <v>24</v>
      </c>
      <c r="H231" s="4" t="s">
        <v>25</v>
      </c>
      <c r="I231" s="4" t="s">
        <v>227</v>
      </c>
      <c r="J231" s="4" t="s">
        <v>162</v>
      </c>
      <c r="K231" s="3">
        <v>60610</v>
      </c>
      <c r="L231" s="4" t="s">
        <v>81</v>
      </c>
      <c r="M231" s="4" t="s">
        <v>1318</v>
      </c>
      <c r="N231" s="4" t="s">
        <v>41</v>
      </c>
      <c r="O231" s="4" t="s">
        <v>91</v>
      </c>
      <c r="P231" s="4" t="s">
        <v>1319</v>
      </c>
      <c r="Q231" s="9">
        <v>69.712000000000003</v>
      </c>
      <c r="R231" s="3">
        <v>2</v>
      </c>
      <c r="S231" s="9">
        <v>0.2</v>
      </c>
      <c r="T231" s="9">
        <v>8.7140000000000004</v>
      </c>
    </row>
    <row r="232" spans="1:20" x14ac:dyDescent="0.3">
      <c r="A232" s="4" t="s">
        <v>1320</v>
      </c>
      <c r="B232" s="5">
        <v>42257</v>
      </c>
      <c r="C232" s="5">
        <v>42261</v>
      </c>
      <c r="D232" s="4" t="s">
        <v>45</v>
      </c>
      <c r="E232" s="4" t="s">
        <v>1321</v>
      </c>
      <c r="F232" s="4" t="s">
        <v>1322</v>
      </c>
      <c r="G232" s="4" t="s">
        <v>24</v>
      </c>
      <c r="H232" s="4" t="s">
        <v>25</v>
      </c>
      <c r="I232" s="4" t="s">
        <v>37</v>
      </c>
      <c r="J232" s="4" t="s">
        <v>38</v>
      </c>
      <c r="K232" s="3">
        <v>90004</v>
      </c>
      <c r="L232" s="4" t="s">
        <v>39</v>
      </c>
      <c r="M232" s="4" t="s">
        <v>1323</v>
      </c>
      <c r="N232" s="4" t="s">
        <v>41</v>
      </c>
      <c r="O232" s="4" t="s">
        <v>1324</v>
      </c>
      <c r="P232" s="4" t="s">
        <v>1325</v>
      </c>
      <c r="Q232" s="9">
        <v>51.52</v>
      </c>
      <c r="R232" s="3">
        <v>4</v>
      </c>
      <c r="S232" s="9">
        <v>0</v>
      </c>
      <c r="T232" s="9">
        <v>1.5456000000000001</v>
      </c>
    </row>
    <row r="233" spans="1:20" x14ac:dyDescent="0.3">
      <c r="A233" s="4" t="s">
        <v>1326</v>
      </c>
      <c r="B233" s="5">
        <v>43070</v>
      </c>
      <c r="C233" s="5">
        <v>43074</v>
      </c>
      <c r="D233" s="4" t="s">
        <v>45</v>
      </c>
      <c r="E233" s="4" t="s">
        <v>1327</v>
      </c>
      <c r="F233" s="4" t="s">
        <v>1328</v>
      </c>
      <c r="G233" s="4" t="s">
        <v>24</v>
      </c>
      <c r="H233" s="4" t="s">
        <v>25</v>
      </c>
      <c r="I233" s="4" t="s">
        <v>602</v>
      </c>
      <c r="J233" s="4" t="s">
        <v>343</v>
      </c>
      <c r="K233" s="3">
        <v>80219</v>
      </c>
      <c r="L233" s="4" t="s">
        <v>39</v>
      </c>
      <c r="M233" s="4" t="s">
        <v>148</v>
      </c>
      <c r="N233" s="4" t="s">
        <v>149</v>
      </c>
      <c r="O233" s="4" t="s">
        <v>150</v>
      </c>
      <c r="P233" s="4" t="s">
        <v>151</v>
      </c>
      <c r="Q233" s="9">
        <v>470.37599999999998</v>
      </c>
      <c r="R233" s="3">
        <v>3</v>
      </c>
      <c r="S233" s="9">
        <v>0.2</v>
      </c>
      <c r="T233" s="9">
        <v>52.917299999999997</v>
      </c>
    </row>
    <row r="234" spans="1:20" x14ac:dyDescent="0.3">
      <c r="A234" s="4" t="s">
        <v>1329</v>
      </c>
      <c r="B234" s="5">
        <v>42188</v>
      </c>
      <c r="C234" s="5">
        <v>42194</v>
      </c>
      <c r="D234" s="4" t="s">
        <v>45</v>
      </c>
      <c r="E234" s="4" t="s">
        <v>1330</v>
      </c>
      <c r="F234" s="4" t="s">
        <v>1331</v>
      </c>
      <c r="G234" s="4" t="s">
        <v>24</v>
      </c>
      <c r="H234" s="4" t="s">
        <v>25</v>
      </c>
      <c r="I234" s="4" t="s">
        <v>1332</v>
      </c>
      <c r="J234" s="4" t="s">
        <v>27</v>
      </c>
      <c r="K234" s="3">
        <v>40475</v>
      </c>
      <c r="L234" s="4" t="s">
        <v>28</v>
      </c>
      <c r="M234" s="4" t="s">
        <v>1333</v>
      </c>
      <c r="N234" s="4" t="s">
        <v>30</v>
      </c>
      <c r="O234" s="4" t="s">
        <v>121</v>
      </c>
      <c r="P234" s="4" t="s">
        <v>1334</v>
      </c>
      <c r="Q234" s="9">
        <v>70.98</v>
      </c>
      <c r="R234" s="3">
        <v>1</v>
      </c>
      <c r="S234" s="9">
        <v>0</v>
      </c>
      <c r="T234" s="9">
        <v>4.9686000000000003</v>
      </c>
    </row>
    <row r="235" spans="1:20" x14ac:dyDescent="0.3">
      <c r="A235" s="4" t="s">
        <v>1335</v>
      </c>
      <c r="B235" s="5">
        <v>42449</v>
      </c>
      <c r="C235" s="5">
        <v>42453</v>
      </c>
      <c r="D235" s="4" t="s">
        <v>45</v>
      </c>
      <c r="E235" s="4" t="s">
        <v>1336</v>
      </c>
      <c r="F235" s="4" t="s">
        <v>1337</v>
      </c>
      <c r="G235" s="4" t="s">
        <v>24</v>
      </c>
      <c r="H235" s="4" t="s">
        <v>25</v>
      </c>
      <c r="I235" s="4" t="s">
        <v>1338</v>
      </c>
      <c r="J235" s="4" t="s">
        <v>310</v>
      </c>
      <c r="K235" s="3">
        <v>97301</v>
      </c>
      <c r="L235" s="4" t="s">
        <v>39</v>
      </c>
      <c r="M235" s="4" t="s">
        <v>1339</v>
      </c>
      <c r="N235" s="4" t="s">
        <v>149</v>
      </c>
      <c r="O235" s="4" t="s">
        <v>150</v>
      </c>
      <c r="P235" s="4" t="s">
        <v>1340</v>
      </c>
      <c r="Q235" s="9">
        <v>84.784000000000006</v>
      </c>
      <c r="R235" s="3">
        <v>2</v>
      </c>
      <c r="S235" s="9">
        <v>0.2</v>
      </c>
      <c r="T235" s="9">
        <v>-20.136199999999999</v>
      </c>
    </row>
    <row r="236" spans="1:20" x14ac:dyDescent="0.3">
      <c r="A236" s="4" t="s">
        <v>1341</v>
      </c>
      <c r="B236" s="5">
        <v>41648</v>
      </c>
      <c r="C236" s="5">
        <v>41652</v>
      </c>
      <c r="D236" s="4" t="s">
        <v>45</v>
      </c>
      <c r="E236" s="4" t="s">
        <v>1342</v>
      </c>
      <c r="F236" s="4" t="s">
        <v>1343</v>
      </c>
      <c r="G236" s="4" t="s">
        <v>24</v>
      </c>
      <c r="H236" s="4" t="s">
        <v>25</v>
      </c>
      <c r="I236" s="4" t="s">
        <v>1344</v>
      </c>
      <c r="J236" s="4" t="s">
        <v>80</v>
      </c>
      <c r="K236" s="3">
        <v>78041</v>
      </c>
      <c r="L236" s="4" t="s">
        <v>81</v>
      </c>
      <c r="M236" s="4" t="s">
        <v>1345</v>
      </c>
      <c r="N236" s="4" t="s">
        <v>41</v>
      </c>
      <c r="O236" s="4" t="s">
        <v>105</v>
      </c>
      <c r="P236" s="4" t="s">
        <v>1346</v>
      </c>
      <c r="Q236" s="9">
        <v>9.3439999999999994</v>
      </c>
      <c r="R236" s="3">
        <v>2</v>
      </c>
      <c r="S236" s="9">
        <v>0.2</v>
      </c>
      <c r="T236" s="9">
        <v>1.1679999999999999</v>
      </c>
    </row>
    <row r="237" spans="1:20" x14ac:dyDescent="0.3">
      <c r="A237" s="4" t="s">
        <v>1347</v>
      </c>
      <c r="B237" s="5">
        <v>41859</v>
      </c>
      <c r="C237" s="5">
        <v>41866</v>
      </c>
      <c r="D237" s="4" t="s">
        <v>45</v>
      </c>
      <c r="E237" s="4" t="s">
        <v>1348</v>
      </c>
      <c r="F237" s="4" t="s">
        <v>1349</v>
      </c>
      <c r="G237" s="4" t="s">
        <v>24</v>
      </c>
      <c r="H237" s="4" t="s">
        <v>25</v>
      </c>
      <c r="I237" s="4" t="s">
        <v>688</v>
      </c>
      <c r="J237" s="4" t="s">
        <v>38</v>
      </c>
      <c r="K237" s="3">
        <v>92024</v>
      </c>
      <c r="L237" s="4" t="s">
        <v>39</v>
      </c>
      <c r="M237" s="4" t="s">
        <v>1350</v>
      </c>
      <c r="N237" s="4" t="s">
        <v>41</v>
      </c>
      <c r="O237" s="4" t="s">
        <v>83</v>
      </c>
      <c r="P237" s="4" t="s">
        <v>1351</v>
      </c>
      <c r="Q237" s="9">
        <v>76.12</v>
      </c>
      <c r="R237" s="3">
        <v>2</v>
      </c>
      <c r="S237" s="9">
        <v>0</v>
      </c>
      <c r="T237" s="9">
        <v>22.0748</v>
      </c>
    </row>
    <row r="238" spans="1:20" x14ac:dyDescent="0.3">
      <c r="A238" s="4" t="s">
        <v>1352</v>
      </c>
      <c r="B238" s="5">
        <v>42565</v>
      </c>
      <c r="C238" s="5">
        <v>42567</v>
      </c>
      <c r="D238" s="4" t="s">
        <v>144</v>
      </c>
      <c r="E238" s="4" t="s">
        <v>1353</v>
      </c>
      <c r="F238" s="4" t="s">
        <v>1354</v>
      </c>
      <c r="G238" s="4" t="s">
        <v>24</v>
      </c>
      <c r="H238" s="4" t="s">
        <v>25</v>
      </c>
      <c r="I238" s="4" t="s">
        <v>117</v>
      </c>
      <c r="J238" s="4" t="s">
        <v>118</v>
      </c>
      <c r="K238" s="3">
        <v>19134</v>
      </c>
      <c r="L238" s="4" t="s">
        <v>119</v>
      </c>
      <c r="M238" s="4" t="s">
        <v>1355</v>
      </c>
      <c r="N238" s="4" t="s">
        <v>41</v>
      </c>
      <c r="O238" s="4" t="s">
        <v>1324</v>
      </c>
      <c r="P238" s="4" t="s">
        <v>1356</v>
      </c>
      <c r="Q238" s="9">
        <v>11.632</v>
      </c>
      <c r="R238" s="3">
        <v>2</v>
      </c>
      <c r="S238" s="9">
        <v>0.2</v>
      </c>
      <c r="T238" s="9">
        <v>1.0178</v>
      </c>
    </row>
    <row r="239" spans="1:20" x14ac:dyDescent="0.3">
      <c r="A239" s="4" t="s">
        <v>1357</v>
      </c>
      <c r="B239" s="5">
        <v>42567</v>
      </c>
      <c r="C239" s="5">
        <v>42572</v>
      </c>
      <c r="D239" s="4" t="s">
        <v>45</v>
      </c>
      <c r="E239" s="4" t="s">
        <v>1358</v>
      </c>
      <c r="F239" s="4" t="s">
        <v>1359</v>
      </c>
      <c r="G239" s="4" t="s">
        <v>24</v>
      </c>
      <c r="H239" s="4" t="s">
        <v>25</v>
      </c>
      <c r="I239" s="4" t="s">
        <v>117</v>
      </c>
      <c r="J239" s="4" t="s">
        <v>118</v>
      </c>
      <c r="K239" s="3">
        <v>19120</v>
      </c>
      <c r="L239" s="4" t="s">
        <v>119</v>
      </c>
      <c r="M239" s="4" t="s">
        <v>1360</v>
      </c>
      <c r="N239" s="4" t="s">
        <v>149</v>
      </c>
      <c r="O239" s="4" t="s">
        <v>150</v>
      </c>
      <c r="P239" s="4" t="s">
        <v>1361</v>
      </c>
      <c r="Q239" s="9">
        <v>143.982</v>
      </c>
      <c r="R239" s="3">
        <v>3</v>
      </c>
      <c r="S239" s="9">
        <v>0.4</v>
      </c>
      <c r="T239" s="9">
        <v>-28.796399999999998</v>
      </c>
    </row>
    <row r="240" spans="1:20" x14ac:dyDescent="0.3">
      <c r="A240" s="4" t="s">
        <v>1362</v>
      </c>
      <c r="B240" s="5">
        <v>41713</v>
      </c>
      <c r="C240" s="5">
        <v>41717</v>
      </c>
      <c r="D240" s="4" t="s">
        <v>45</v>
      </c>
      <c r="E240" s="4" t="s">
        <v>1363</v>
      </c>
      <c r="F240" s="4" t="s">
        <v>1364</v>
      </c>
      <c r="G240" s="4" t="s">
        <v>24</v>
      </c>
      <c r="H240" s="4" t="s">
        <v>25</v>
      </c>
      <c r="I240" s="4" t="s">
        <v>1285</v>
      </c>
      <c r="J240" s="4" t="s">
        <v>49</v>
      </c>
      <c r="K240" s="3">
        <v>33614</v>
      </c>
      <c r="L240" s="4" t="s">
        <v>28</v>
      </c>
      <c r="M240" s="4" t="s">
        <v>1365</v>
      </c>
      <c r="N240" s="4" t="s">
        <v>41</v>
      </c>
      <c r="O240" s="4" t="s">
        <v>91</v>
      </c>
      <c r="P240" s="4" t="s">
        <v>1366</v>
      </c>
      <c r="Q240" s="9">
        <v>142.77600000000001</v>
      </c>
      <c r="R240" s="3">
        <v>1</v>
      </c>
      <c r="S240" s="9">
        <v>0.2</v>
      </c>
      <c r="T240" s="9">
        <v>17.847000000000001</v>
      </c>
    </row>
    <row r="241" spans="1:20" x14ac:dyDescent="0.3">
      <c r="A241" s="4" t="s">
        <v>1367</v>
      </c>
      <c r="B241" s="5">
        <v>41782</v>
      </c>
      <c r="C241" s="5">
        <v>41786</v>
      </c>
      <c r="D241" s="4" t="s">
        <v>45</v>
      </c>
      <c r="E241" s="4" t="s">
        <v>1368</v>
      </c>
      <c r="F241" s="4" t="s">
        <v>1369</v>
      </c>
      <c r="G241" s="4" t="s">
        <v>24</v>
      </c>
      <c r="H241" s="4" t="s">
        <v>25</v>
      </c>
      <c r="I241" s="4" t="s">
        <v>117</v>
      </c>
      <c r="J241" s="4" t="s">
        <v>118</v>
      </c>
      <c r="K241" s="3">
        <v>19134</v>
      </c>
      <c r="L241" s="4" t="s">
        <v>119</v>
      </c>
      <c r="M241" s="4" t="s">
        <v>1370</v>
      </c>
      <c r="N241" s="4" t="s">
        <v>41</v>
      </c>
      <c r="O241" s="4" t="s">
        <v>73</v>
      </c>
      <c r="P241" s="4" t="s">
        <v>1371</v>
      </c>
      <c r="Q241" s="9">
        <v>3.282</v>
      </c>
      <c r="R241" s="3">
        <v>2</v>
      </c>
      <c r="S241" s="9">
        <v>0.7</v>
      </c>
      <c r="T241" s="9">
        <v>-2.6255999999999999</v>
      </c>
    </row>
    <row r="242" spans="1:20" x14ac:dyDescent="0.3">
      <c r="A242" s="4" t="s">
        <v>1372</v>
      </c>
      <c r="B242" s="5">
        <v>42488</v>
      </c>
      <c r="C242" s="5">
        <v>42491</v>
      </c>
      <c r="D242" s="4" t="s">
        <v>144</v>
      </c>
      <c r="E242" s="4" t="s">
        <v>1373</v>
      </c>
      <c r="F242" s="4" t="s">
        <v>1374</v>
      </c>
      <c r="G242" s="4" t="s">
        <v>36</v>
      </c>
      <c r="H242" s="4" t="s">
        <v>25</v>
      </c>
      <c r="I242" s="4" t="s">
        <v>608</v>
      </c>
      <c r="J242" s="4" t="s">
        <v>80</v>
      </c>
      <c r="K242" s="3">
        <v>75217</v>
      </c>
      <c r="L242" s="4" t="s">
        <v>81</v>
      </c>
      <c r="M242" s="4" t="s">
        <v>964</v>
      </c>
      <c r="N242" s="4" t="s">
        <v>149</v>
      </c>
      <c r="O242" s="4" t="s">
        <v>150</v>
      </c>
      <c r="P242" s="4" t="s">
        <v>965</v>
      </c>
      <c r="Q242" s="9">
        <v>369.57600000000002</v>
      </c>
      <c r="R242" s="3">
        <v>3</v>
      </c>
      <c r="S242" s="9">
        <v>0.2</v>
      </c>
      <c r="T242" s="9">
        <v>41.577300000000001</v>
      </c>
    </row>
    <row r="243" spans="1:20" x14ac:dyDescent="0.3">
      <c r="A243" s="4" t="s">
        <v>1375</v>
      </c>
      <c r="B243" s="5">
        <v>42624</v>
      </c>
      <c r="C243" s="5">
        <v>42626</v>
      </c>
      <c r="D243" s="4" t="s">
        <v>21</v>
      </c>
      <c r="E243" s="4" t="s">
        <v>1376</v>
      </c>
      <c r="F243" s="4" t="s">
        <v>1377</v>
      </c>
      <c r="G243" s="4" t="s">
        <v>36</v>
      </c>
      <c r="H243" s="4" t="s">
        <v>25</v>
      </c>
      <c r="I243" s="4" t="s">
        <v>117</v>
      </c>
      <c r="J243" s="4" t="s">
        <v>118</v>
      </c>
      <c r="K243" s="3">
        <v>19143</v>
      </c>
      <c r="L243" s="4" t="s">
        <v>119</v>
      </c>
      <c r="M243" s="4" t="s">
        <v>1378</v>
      </c>
      <c r="N243" s="4" t="s">
        <v>41</v>
      </c>
      <c r="O243" s="4" t="s">
        <v>65</v>
      </c>
      <c r="P243" s="4" t="s">
        <v>1379</v>
      </c>
      <c r="Q243" s="9">
        <v>8.4480000000000004</v>
      </c>
      <c r="R243" s="3">
        <v>2</v>
      </c>
      <c r="S243" s="9">
        <v>0.2</v>
      </c>
      <c r="T243" s="9">
        <v>2.64</v>
      </c>
    </row>
    <row r="244" spans="1:20" x14ac:dyDescent="0.3">
      <c r="A244" s="4" t="s">
        <v>1380</v>
      </c>
      <c r="B244" s="5">
        <v>43053</v>
      </c>
      <c r="C244" s="5">
        <v>43056</v>
      </c>
      <c r="D244" s="4" t="s">
        <v>21</v>
      </c>
      <c r="E244" s="4" t="s">
        <v>1381</v>
      </c>
      <c r="F244" s="4" t="s">
        <v>1382</v>
      </c>
      <c r="G244" s="4" t="s">
        <v>24</v>
      </c>
      <c r="H244" s="4" t="s">
        <v>25</v>
      </c>
      <c r="I244" s="4" t="s">
        <v>1383</v>
      </c>
      <c r="J244" s="4" t="s">
        <v>374</v>
      </c>
      <c r="K244" s="3">
        <v>43123</v>
      </c>
      <c r="L244" s="4" t="s">
        <v>119</v>
      </c>
      <c r="M244" s="4" t="s">
        <v>1384</v>
      </c>
      <c r="N244" s="4" t="s">
        <v>149</v>
      </c>
      <c r="O244" s="4" t="s">
        <v>150</v>
      </c>
      <c r="P244" s="4" t="s">
        <v>1385</v>
      </c>
      <c r="Q244" s="9">
        <v>119.94</v>
      </c>
      <c r="R244" s="3">
        <v>10</v>
      </c>
      <c r="S244" s="9">
        <v>0.4</v>
      </c>
      <c r="T244" s="9">
        <v>15.992000000000001</v>
      </c>
    </row>
    <row r="245" spans="1:20" x14ac:dyDescent="0.3">
      <c r="A245" s="4" t="s">
        <v>1386</v>
      </c>
      <c r="B245" s="5">
        <v>42965</v>
      </c>
      <c r="C245" s="5">
        <v>42970</v>
      </c>
      <c r="D245" s="4" t="s">
        <v>21</v>
      </c>
      <c r="E245" s="4" t="s">
        <v>1387</v>
      </c>
      <c r="F245" s="4" t="s">
        <v>1388</v>
      </c>
      <c r="G245" s="4" t="s">
        <v>36</v>
      </c>
      <c r="H245" s="4" t="s">
        <v>25</v>
      </c>
      <c r="I245" s="4" t="s">
        <v>208</v>
      </c>
      <c r="J245" s="4" t="s">
        <v>209</v>
      </c>
      <c r="K245" s="3">
        <v>10011</v>
      </c>
      <c r="L245" s="4" t="s">
        <v>119</v>
      </c>
      <c r="M245" s="4" t="s">
        <v>1389</v>
      </c>
      <c r="N245" s="4" t="s">
        <v>30</v>
      </c>
      <c r="O245" s="4" t="s">
        <v>57</v>
      </c>
      <c r="P245" s="4" t="s">
        <v>1390</v>
      </c>
      <c r="Q245" s="9">
        <v>40.479999999999997</v>
      </c>
      <c r="R245" s="3">
        <v>2</v>
      </c>
      <c r="S245" s="9">
        <v>0</v>
      </c>
      <c r="T245" s="9">
        <v>15.7872</v>
      </c>
    </row>
    <row r="246" spans="1:20" x14ac:dyDescent="0.3">
      <c r="A246" s="4" t="s">
        <v>1391</v>
      </c>
      <c r="B246" s="5">
        <v>41999</v>
      </c>
      <c r="C246" s="5">
        <v>42004</v>
      </c>
      <c r="D246" s="4" t="s">
        <v>45</v>
      </c>
      <c r="E246" s="4" t="s">
        <v>1392</v>
      </c>
      <c r="F246" s="4" t="s">
        <v>1393</v>
      </c>
      <c r="G246" s="4" t="s">
        <v>24</v>
      </c>
      <c r="H246" s="4" t="s">
        <v>25</v>
      </c>
      <c r="I246" s="4" t="s">
        <v>227</v>
      </c>
      <c r="J246" s="4" t="s">
        <v>162</v>
      </c>
      <c r="K246" s="3">
        <v>60610</v>
      </c>
      <c r="L246" s="4" t="s">
        <v>81</v>
      </c>
      <c r="M246" s="4" t="s">
        <v>1394</v>
      </c>
      <c r="N246" s="4" t="s">
        <v>41</v>
      </c>
      <c r="O246" s="4" t="s">
        <v>73</v>
      </c>
      <c r="P246" s="4" t="s">
        <v>1395</v>
      </c>
      <c r="Q246" s="9">
        <v>8.69</v>
      </c>
      <c r="R246" s="3">
        <v>5</v>
      </c>
      <c r="S246" s="9">
        <v>0.8</v>
      </c>
      <c r="T246" s="9">
        <v>-14.773</v>
      </c>
    </row>
    <row r="247" spans="1:20" x14ac:dyDescent="0.3">
      <c r="A247" s="4" t="s">
        <v>1396</v>
      </c>
      <c r="B247" s="5">
        <v>42337</v>
      </c>
      <c r="C247" s="5">
        <v>42341</v>
      </c>
      <c r="D247" s="4" t="s">
        <v>45</v>
      </c>
      <c r="E247" s="4" t="s">
        <v>1397</v>
      </c>
      <c r="F247" s="4" t="s">
        <v>1398</v>
      </c>
      <c r="G247" s="4" t="s">
        <v>36</v>
      </c>
      <c r="H247" s="4" t="s">
        <v>25</v>
      </c>
      <c r="I247" s="4" t="s">
        <v>1399</v>
      </c>
      <c r="J247" s="4" t="s">
        <v>188</v>
      </c>
      <c r="K247" s="3">
        <v>48126</v>
      </c>
      <c r="L247" s="4" t="s">
        <v>81</v>
      </c>
      <c r="M247" s="4" t="s">
        <v>1400</v>
      </c>
      <c r="N247" s="4" t="s">
        <v>30</v>
      </c>
      <c r="O247" s="4" t="s">
        <v>121</v>
      </c>
      <c r="P247" s="4" t="s">
        <v>1401</v>
      </c>
      <c r="Q247" s="9">
        <v>301.95999999999998</v>
      </c>
      <c r="R247" s="3">
        <v>2</v>
      </c>
      <c r="S247" s="9">
        <v>0</v>
      </c>
      <c r="T247" s="9">
        <v>87.568399999999997</v>
      </c>
    </row>
    <row r="248" spans="1:20" x14ac:dyDescent="0.3">
      <c r="A248" s="4" t="s">
        <v>1402</v>
      </c>
      <c r="B248" s="5">
        <v>42993</v>
      </c>
      <c r="C248" s="5">
        <v>42997</v>
      </c>
      <c r="D248" s="4" t="s">
        <v>45</v>
      </c>
      <c r="E248" s="4" t="s">
        <v>1403</v>
      </c>
      <c r="F248" s="4" t="s">
        <v>1404</v>
      </c>
      <c r="G248" s="4" t="s">
        <v>78</v>
      </c>
      <c r="H248" s="4" t="s">
        <v>25</v>
      </c>
      <c r="I248" s="4" t="s">
        <v>208</v>
      </c>
      <c r="J248" s="4" t="s">
        <v>209</v>
      </c>
      <c r="K248" s="3">
        <v>10009</v>
      </c>
      <c r="L248" s="4" t="s">
        <v>119</v>
      </c>
      <c r="M248" s="4" t="s">
        <v>1405</v>
      </c>
      <c r="N248" s="4" t="s">
        <v>30</v>
      </c>
      <c r="O248" s="4" t="s">
        <v>57</v>
      </c>
      <c r="P248" s="4" t="s">
        <v>1406</v>
      </c>
      <c r="Q248" s="9">
        <v>35.56</v>
      </c>
      <c r="R248" s="3">
        <v>7</v>
      </c>
      <c r="S248" s="9">
        <v>0</v>
      </c>
      <c r="T248" s="9">
        <v>12.090400000000001</v>
      </c>
    </row>
    <row r="249" spans="1:20" x14ac:dyDescent="0.3">
      <c r="A249" s="4" t="s">
        <v>1407</v>
      </c>
      <c r="B249" s="5">
        <v>42874</v>
      </c>
      <c r="C249" s="5">
        <v>42878</v>
      </c>
      <c r="D249" s="4" t="s">
        <v>45</v>
      </c>
      <c r="E249" s="4" t="s">
        <v>1408</v>
      </c>
      <c r="F249" s="4" t="s">
        <v>1409</v>
      </c>
      <c r="G249" s="4" t="s">
        <v>24</v>
      </c>
      <c r="H249" s="4" t="s">
        <v>25</v>
      </c>
      <c r="I249" s="4" t="s">
        <v>70</v>
      </c>
      <c r="J249" s="4" t="s">
        <v>71</v>
      </c>
      <c r="K249" s="3">
        <v>98115</v>
      </c>
      <c r="L249" s="4" t="s">
        <v>39</v>
      </c>
      <c r="M249" s="4" t="s">
        <v>1410</v>
      </c>
      <c r="N249" s="4" t="s">
        <v>41</v>
      </c>
      <c r="O249" s="4" t="s">
        <v>83</v>
      </c>
      <c r="P249" s="4" t="s">
        <v>1411</v>
      </c>
      <c r="Q249" s="9">
        <v>97.16</v>
      </c>
      <c r="R249" s="3">
        <v>2</v>
      </c>
      <c r="S249" s="9">
        <v>0</v>
      </c>
      <c r="T249" s="9">
        <v>28.176400000000001</v>
      </c>
    </row>
    <row r="250" spans="1:20" x14ac:dyDescent="0.3">
      <c r="A250" s="4" t="s">
        <v>1412</v>
      </c>
      <c r="B250" s="5">
        <v>42715</v>
      </c>
      <c r="C250" s="5">
        <v>42717</v>
      </c>
      <c r="D250" s="4" t="s">
        <v>21</v>
      </c>
      <c r="E250" s="4" t="s">
        <v>1413</v>
      </c>
      <c r="F250" s="4" t="s">
        <v>1414</v>
      </c>
      <c r="G250" s="4" t="s">
        <v>24</v>
      </c>
      <c r="H250" s="4" t="s">
        <v>25</v>
      </c>
      <c r="I250" s="4" t="s">
        <v>342</v>
      </c>
      <c r="J250" s="4" t="s">
        <v>343</v>
      </c>
      <c r="K250" s="3">
        <v>80013</v>
      </c>
      <c r="L250" s="4" t="s">
        <v>39</v>
      </c>
      <c r="M250" s="4" t="s">
        <v>1415</v>
      </c>
      <c r="N250" s="4" t="s">
        <v>41</v>
      </c>
      <c r="O250" s="4" t="s">
        <v>91</v>
      </c>
      <c r="P250" s="4" t="s">
        <v>1416</v>
      </c>
      <c r="Q250" s="9">
        <v>243.38399999999999</v>
      </c>
      <c r="R250" s="3">
        <v>3</v>
      </c>
      <c r="S250" s="9">
        <v>0.2</v>
      </c>
      <c r="T250" s="9">
        <v>-51.719099999999997</v>
      </c>
    </row>
    <row r="251" spans="1:20" x14ac:dyDescent="0.3">
      <c r="A251" s="4" t="s">
        <v>1417</v>
      </c>
      <c r="B251" s="5">
        <v>42281</v>
      </c>
      <c r="C251" s="5">
        <v>42286</v>
      </c>
      <c r="D251" s="4" t="s">
        <v>21</v>
      </c>
      <c r="E251" s="4" t="s">
        <v>1418</v>
      </c>
      <c r="F251" s="4" t="s">
        <v>1419</v>
      </c>
      <c r="G251" s="4" t="s">
        <v>36</v>
      </c>
      <c r="H251" s="4" t="s">
        <v>25</v>
      </c>
      <c r="I251" s="4" t="s">
        <v>1420</v>
      </c>
      <c r="J251" s="4" t="s">
        <v>882</v>
      </c>
      <c r="K251" s="3">
        <v>31088</v>
      </c>
      <c r="L251" s="4" t="s">
        <v>28</v>
      </c>
      <c r="M251" s="4" t="s">
        <v>1421</v>
      </c>
      <c r="N251" s="4" t="s">
        <v>30</v>
      </c>
      <c r="O251" s="4" t="s">
        <v>121</v>
      </c>
      <c r="P251" s="4" t="s">
        <v>1422</v>
      </c>
      <c r="Q251" s="9">
        <v>392.94</v>
      </c>
      <c r="R251" s="3">
        <v>3</v>
      </c>
      <c r="S251" s="9">
        <v>0</v>
      </c>
      <c r="T251" s="9">
        <v>43.223399999999998</v>
      </c>
    </row>
    <row r="252" spans="1:20" x14ac:dyDescent="0.3">
      <c r="A252" s="4" t="s">
        <v>1423</v>
      </c>
      <c r="B252" s="5">
        <v>42597</v>
      </c>
      <c r="C252" s="5">
        <v>42603</v>
      </c>
      <c r="D252" s="4" t="s">
        <v>45</v>
      </c>
      <c r="E252" s="4" t="s">
        <v>1424</v>
      </c>
      <c r="F252" s="4" t="s">
        <v>1425</v>
      </c>
      <c r="G252" s="4" t="s">
        <v>24</v>
      </c>
      <c r="H252" s="4" t="s">
        <v>25</v>
      </c>
      <c r="I252" s="4" t="s">
        <v>342</v>
      </c>
      <c r="J252" s="4" t="s">
        <v>343</v>
      </c>
      <c r="K252" s="3">
        <v>80013</v>
      </c>
      <c r="L252" s="4" t="s">
        <v>39</v>
      </c>
      <c r="M252" s="4" t="s">
        <v>1426</v>
      </c>
      <c r="N252" s="4" t="s">
        <v>41</v>
      </c>
      <c r="O252" s="4" t="s">
        <v>73</v>
      </c>
      <c r="P252" s="4" t="s">
        <v>1427</v>
      </c>
      <c r="Q252" s="9">
        <v>18.882000000000001</v>
      </c>
      <c r="R252" s="3">
        <v>3</v>
      </c>
      <c r="S252" s="9">
        <v>0.7</v>
      </c>
      <c r="T252" s="9">
        <v>-13.8468</v>
      </c>
    </row>
    <row r="253" spans="1:20" x14ac:dyDescent="0.3">
      <c r="A253" s="4" t="s">
        <v>1428</v>
      </c>
      <c r="B253" s="5">
        <v>42722</v>
      </c>
      <c r="C253" s="5">
        <v>42726</v>
      </c>
      <c r="D253" s="4" t="s">
        <v>45</v>
      </c>
      <c r="E253" s="4" t="s">
        <v>1429</v>
      </c>
      <c r="F253" s="4" t="s">
        <v>1430</v>
      </c>
      <c r="G253" s="4" t="s">
        <v>36</v>
      </c>
      <c r="H253" s="4" t="s">
        <v>25</v>
      </c>
      <c r="I253" s="4" t="s">
        <v>303</v>
      </c>
      <c r="J253" s="4" t="s">
        <v>180</v>
      </c>
      <c r="K253" s="3">
        <v>55407</v>
      </c>
      <c r="L253" s="4" t="s">
        <v>81</v>
      </c>
      <c r="M253" s="4" t="s">
        <v>1431</v>
      </c>
      <c r="N253" s="4" t="s">
        <v>30</v>
      </c>
      <c r="O253" s="4" t="s">
        <v>57</v>
      </c>
      <c r="P253" s="4" t="s">
        <v>1432</v>
      </c>
      <c r="Q253" s="9">
        <v>18.84</v>
      </c>
      <c r="R253" s="3">
        <v>3</v>
      </c>
      <c r="S253" s="9">
        <v>0</v>
      </c>
      <c r="T253" s="9">
        <v>6.0288000000000004</v>
      </c>
    </row>
    <row r="254" spans="1:20" x14ac:dyDescent="0.3">
      <c r="A254" s="4" t="s">
        <v>1433</v>
      </c>
      <c r="B254" s="5">
        <v>42946</v>
      </c>
      <c r="C254" s="5">
        <v>42950</v>
      </c>
      <c r="D254" s="4" t="s">
        <v>21</v>
      </c>
      <c r="E254" s="4" t="s">
        <v>1434</v>
      </c>
      <c r="F254" s="4" t="s">
        <v>1435</v>
      </c>
      <c r="G254" s="4" t="s">
        <v>24</v>
      </c>
      <c r="H254" s="4" t="s">
        <v>25</v>
      </c>
      <c r="I254" s="4" t="s">
        <v>1436</v>
      </c>
      <c r="J254" s="4" t="s">
        <v>38</v>
      </c>
      <c r="K254" s="3">
        <v>92691</v>
      </c>
      <c r="L254" s="4" t="s">
        <v>39</v>
      </c>
      <c r="M254" s="4" t="s">
        <v>1437</v>
      </c>
      <c r="N254" s="4" t="s">
        <v>41</v>
      </c>
      <c r="O254" s="4" t="s">
        <v>91</v>
      </c>
      <c r="P254" s="4" t="s">
        <v>1438</v>
      </c>
      <c r="Q254" s="9">
        <v>330.4</v>
      </c>
      <c r="R254" s="3">
        <v>2</v>
      </c>
      <c r="S254" s="9">
        <v>0</v>
      </c>
      <c r="T254" s="9">
        <v>85.903999999999996</v>
      </c>
    </row>
    <row r="255" spans="1:20" x14ac:dyDescent="0.3">
      <c r="A255" s="4" t="s">
        <v>1439</v>
      </c>
      <c r="B255" s="5">
        <v>42896</v>
      </c>
      <c r="C255" s="5">
        <v>42901</v>
      </c>
      <c r="D255" s="4" t="s">
        <v>45</v>
      </c>
      <c r="E255" s="4" t="s">
        <v>1440</v>
      </c>
      <c r="F255" s="4" t="s">
        <v>1441</v>
      </c>
      <c r="G255" s="4" t="s">
        <v>24</v>
      </c>
      <c r="H255" s="4" t="s">
        <v>25</v>
      </c>
      <c r="I255" s="4" t="s">
        <v>1442</v>
      </c>
      <c r="J255" s="4" t="s">
        <v>188</v>
      </c>
      <c r="K255" s="3">
        <v>48307</v>
      </c>
      <c r="L255" s="4" t="s">
        <v>81</v>
      </c>
      <c r="M255" s="4" t="s">
        <v>1443</v>
      </c>
      <c r="N255" s="4" t="s">
        <v>149</v>
      </c>
      <c r="O255" s="4" t="s">
        <v>182</v>
      </c>
      <c r="P255" s="4" t="s">
        <v>1444</v>
      </c>
      <c r="Q255" s="9">
        <v>132.52000000000001</v>
      </c>
      <c r="R255" s="3">
        <v>4</v>
      </c>
      <c r="S255" s="9">
        <v>0</v>
      </c>
      <c r="T255" s="9">
        <v>54.333199999999998</v>
      </c>
    </row>
    <row r="256" spans="1:20" x14ac:dyDescent="0.3">
      <c r="A256" s="4" t="s">
        <v>1445</v>
      </c>
      <c r="B256" s="5">
        <v>43099</v>
      </c>
      <c r="C256" s="5">
        <v>43105</v>
      </c>
      <c r="D256" s="4" t="s">
        <v>45</v>
      </c>
      <c r="E256" s="4" t="s">
        <v>1446</v>
      </c>
      <c r="F256" s="4" t="s">
        <v>1447</v>
      </c>
      <c r="G256" s="4" t="s">
        <v>78</v>
      </c>
      <c r="H256" s="4" t="s">
        <v>25</v>
      </c>
      <c r="I256" s="4" t="s">
        <v>373</v>
      </c>
      <c r="J256" s="4" t="s">
        <v>202</v>
      </c>
      <c r="K256" s="3">
        <v>47201</v>
      </c>
      <c r="L256" s="4" t="s">
        <v>81</v>
      </c>
      <c r="M256" s="4" t="s">
        <v>1448</v>
      </c>
      <c r="N256" s="4" t="s">
        <v>41</v>
      </c>
      <c r="O256" s="4" t="s">
        <v>83</v>
      </c>
      <c r="P256" s="4" t="s">
        <v>1449</v>
      </c>
      <c r="Q256" s="9">
        <v>209.3</v>
      </c>
      <c r="R256" s="3">
        <v>2</v>
      </c>
      <c r="S256" s="9">
        <v>0</v>
      </c>
      <c r="T256" s="9">
        <v>56.511000000000003</v>
      </c>
    </row>
    <row r="257" spans="1:20" x14ac:dyDescent="0.3">
      <c r="A257" s="4" t="s">
        <v>1450</v>
      </c>
      <c r="B257" s="5">
        <v>42715</v>
      </c>
      <c r="C257" s="5">
        <v>42720</v>
      </c>
      <c r="D257" s="4" t="s">
        <v>21</v>
      </c>
      <c r="E257" s="4" t="s">
        <v>1451</v>
      </c>
      <c r="F257" s="4" t="s">
        <v>1452</v>
      </c>
      <c r="G257" s="4" t="s">
        <v>36</v>
      </c>
      <c r="H257" s="4" t="s">
        <v>25</v>
      </c>
      <c r="I257" s="4" t="s">
        <v>1453</v>
      </c>
      <c r="J257" s="4" t="s">
        <v>71</v>
      </c>
      <c r="K257" s="3">
        <v>98661</v>
      </c>
      <c r="L257" s="4" t="s">
        <v>39</v>
      </c>
      <c r="M257" s="4" t="s">
        <v>1454</v>
      </c>
      <c r="N257" s="4" t="s">
        <v>30</v>
      </c>
      <c r="O257" s="4" t="s">
        <v>57</v>
      </c>
      <c r="P257" s="4" t="s">
        <v>1455</v>
      </c>
      <c r="Q257" s="9">
        <v>14.8</v>
      </c>
      <c r="R257" s="3">
        <v>4</v>
      </c>
      <c r="S257" s="9">
        <v>0</v>
      </c>
      <c r="T257" s="9">
        <v>6.0679999999999996</v>
      </c>
    </row>
    <row r="258" spans="1:20" x14ac:dyDescent="0.3">
      <c r="A258" s="4" t="s">
        <v>1456</v>
      </c>
      <c r="B258" s="5">
        <v>42666</v>
      </c>
      <c r="C258" s="5">
        <v>42672</v>
      </c>
      <c r="D258" s="4" t="s">
        <v>45</v>
      </c>
      <c r="E258" s="4" t="s">
        <v>1457</v>
      </c>
      <c r="F258" s="4" t="s">
        <v>1458</v>
      </c>
      <c r="G258" s="4" t="s">
        <v>78</v>
      </c>
      <c r="H258" s="4" t="s">
        <v>25</v>
      </c>
      <c r="I258" s="4" t="s">
        <v>208</v>
      </c>
      <c r="J258" s="4" t="s">
        <v>209</v>
      </c>
      <c r="K258" s="3">
        <v>10024</v>
      </c>
      <c r="L258" s="4" t="s">
        <v>119</v>
      </c>
      <c r="M258" s="4" t="s">
        <v>242</v>
      </c>
      <c r="N258" s="4" t="s">
        <v>41</v>
      </c>
      <c r="O258" s="4" t="s">
        <v>65</v>
      </c>
      <c r="P258" s="4" t="s">
        <v>243</v>
      </c>
      <c r="Q258" s="9">
        <v>379.4</v>
      </c>
      <c r="R258" s="3">
        <v>10</v>
      </c>
      <c r="S258" s="9">
        <v>0</v>
      </c>
      <c r="T258" s="9">
        <v>178.31800000000001</v>
      </c>
    </row>
    <row r="259" spans="1:20" x14ac:dyDescent="0.3">
      <c r="A259" s="4" t="s">
        <v>1459</v>
      </c>
      <c r="B259" s="5">
        <v>42604</v>
      </c>
      <c r="C259" s="5">
        <v>42610</v>
      </c>
      <c r="D259" s="4" t="s">
        <v>45</v>
      </c>
      <c r="E259" s="4" t="s">
        <v>1460</v>
      </c>
      <c r="F259" s="4" t="s">
        <v>1461</v>
      </c>
      <c r="G259" s="4" t="s">
        <v>24</v>
      </c>
      <c r="H259" s="4" t="s">
        <v>25</v>
      </c>
      <c r="I259" s="4" t="s">
        <v>373</v>
      </c>
      <c r="J259" s="4" t="s">
        <v>374</v>
      </c>
      <c r="K259" s="3">
        <v>43229</v>
      </c>
      <c r="L259" s="4" t="s">
        <v>119</v>
      </c>
      <c r="M259" s="4" t="s">
        <v>1462</v>
      </c>
      <c r="N259" s="4" t="s">
        <v>41</v>
      </c>
      <c r="O259" s="4" t="s">
        <v>83</v>
      </c>
      <c r="P259" s="4" t="s">
        <v>1463</v>
      </c>
      <c r="Q259" s="9">
        <v>113.55200000000001</v>
      </c>
      <c r="R259" s="3">
        <v>2</v>
      </c>
      <c r="S259" s="9">
        <v>0.2</v>
      </c>
      <c r="T259" s="9">
        <v>8.5164000000000009</v>
      </c>
    </row>
    <row r="260" spans="1:20" x14ac:dyDescent="0.3">
      <c r="A260" s="4" t="s">
        <v>1464</v>
      </c>
      <c r="B260" s="5">
        <v>42632</v>
      </c>
      <c r="C260" s="5">
        <v>42632</v>
      </c>
      <c r="D260" s="4" t="s">
        <v>894</v>
      </c>
      <c r="E260" s="4" t="s">
        <v>1465</v>
      </c>
      <c r="F260" s="4" t="s">
        <v>1466</v>
      </c>
      <c r="G260" s="4" t="s">
        <v>78</v>
      </c>
      <c r="H260" s="4" t="s">
        <v>25</v>
      </c>
      <c r="I260" s="4" t="s">
        <v>342</v>
      </c>
      <c r="J260" s="4" t="s">
        <v>162</v>
      </c>
      <c r="K260" s="3">
        <v>60505</v>
      </c>
      <c r="L260" s="4" t="s">
        <v>81</v>
      </c>
      <c r="M260" s="4" t="s">
        <v>1467</v>
      </c>
      <c r="N260" s="4" t="s">
        <v>30</v>
      </c>
      <c r="O260" s="4" t="s">
        <v>121</v>
      </c>
      <c r="P260" s="4" t="s">
        <v>1468</v>
      </c>
      <c r="Q260" s="9">
        <v>701.37199999999996</v>
      </c>
      <c r="R260" s="3">
        <v>2</v>
      </c>
      <c r="S260" s="9">
        <v>0.3</v>
      </c>
      <c r="T260" s="9">
        <v>-50.097999999999999</v>
      </c>
    </row>
    <row r="261" spans="1:20" x14ac:dyDescent="0.3">
      <c r="A261" s="4" t="s">
        <v>1469</v>
      </c>
      <c r="B261" s="5">
        <v>42455</v>
      </c>
      <c r="C261" s="5">
        <v>42459</v>
      </c>
      <c r="D261" s="4" t="s">
        <v>45</v>
      </c>
      <c r="E261" s="4" t="s">
        <v>1470</v>
      </c>
      <c r="F261" s="4" t="s">
        <v>1471</v>
      </c>
      <c r="G261" s="4" t="s">
        <v>36</v>
      </c>
      <c r="H261" s="4" t="s">
        <v>25</v>
      </c>
      <c r="I261" s="4" t="s">
        <v>208</v>
      </c>
      <c r="J261" s="4" t="s">
        <v>209</v>
      </c>
      <c r="K261" s="3">
        <v>10011</v>
      </c>
      <c r="L261" s="4" t="s">
        <v>119</v>
      </c>
      <c r="M261" s="4" t="s">
        <v>1472</v>
      </c>
      <c r="N261" s="4" t="s">
        <v>41</v>
      </c>
      <c r="O261" s="4" t="s">
        <v>91</v>
      </c>
      <c r="P261" s="4" t="s">
        <v>1473</v>
      </c>
      <c r="Q261" s="9">
        <v>459.95</v>
      </c>
      <c r="R261" s="3">
        <v>5</v>
      </c>
      <c r="S261" s="9">
        <v>0</v>
      </c>
      <c r="T261" s="9">
        <v>18.398</v>
      </c>
    </row>
    <row r="262" spans="1:20" x14ac:dyDescent="0.3">
      <c r="A262" s="4" t="s">
        <v>1474</v>
      </c>
      <c r="B262" s="5">
        <v>42894</v>
      </c>
      <c r="C262" s="5">
        <v>42896</v>
      </c>
      <c r="D262" s="4" t="s">
        <v>21</v>
      </c>
      <c r="E262" s="4" t="s">
        <v>1475</v>
      </c>
      <c r="F262" s="4" t="s">
        <v>1476</v>
      </c>
      <c r="G262" s="4" t="s">
        <v>36</v>
      </c>
      <c r="H262" s="4" t="s">
        <v>25</v>
      </c>
      <c r="I262" s="4" t="s">
        <v>608</v>
      </c>
      <c r="J262" s="4" t="s">
        <v>80</v>
      </c>
      <c r="K262" s="3">
        <v>75081</v>
      </c>
      <c r="L262" s="4" t="s">
        <v>81</v>
      </c>
      <c r="M262" s="4" t="s">
        <v>1477</v>
      </c>
      <c r="N262" s="4" t="s">
        <v>41</v>
      </c>
      <c r="O262" s="4" t="s">
        <v>1324</v>
      </c>
      <c r="P262" s="4" t="s">
        <v>1478</v>
      </c>
      <c r="Q262" s="9">
        <v>23.76</v>
      </c>
      <c r="R262" s="3">
        <v>3</v>
      </c>
      <c r="S262" s="9">
        <v>0.2</v>
      </c>
      <c r="T262" s="9">
        <v>2.0790000000000002</v>
      </c>
    </row>
    <row r="263" spans="1:20" x14ac:dyDescent="0.3">
      <c r="A263" s="4" t="s">
        <v>1479</v>
      </c>
      <c r="B263" s="5">
        <v>41997</v>
      </c>
      <c r="C263" s="5">
        <v>41999</v>
      </c>
      <c r="D263" s="4" t="s">
        <v>144</v>
      </c>
      <c r="E263" s="4" t="s">
        <v>1480</v>
      </c>
      <c r="F263" s="4" t="s">
        <v>1481</v>
      </c>
      <c r="G263" s="4" t="s">
        <v>24</v>
      </c>
      <c r="H263" s="4" t="s">
        <v>25</v>
      </c>
      <c r="I263" s="4" t="s">
        <v>1482</v>
      </c>
      <c r="J263" s="4" t="s">
        <v>374</v>
      </c>
      <c r="K263" s="3">
        <v>44105</v>
      </c>
      <c r="L263" s="4" t="s">
        <v>119</v>
      </c>
      <c r="M263" s="4" t="s">
        <v>1483</v>
      </c>
      <c r="N263" s="4" t="s">
        <v>30</v>
      </c>
      <c r="O263" s="4" t="s">
        <v>57</v>
      </c>
      <c r="P263" s="4" t="s">
        <v>1484</v>
      </c>
      <c r="Q263" s="9">
        <v>30.36</v>
      </c>
      <c r="R263" s="3">
        <v>5</v>
      </c>
      <c r="S263" s="9">
        <v>0.2</v>
      </c>
      <c r="T263" s="9">
        <v>8.7285000000000004</v>
      </c>
    </row>
    <row r="264" spans="1:20" x14ac:dyDescent="0.3">
      <c r="A264" s="4" t="s">
        <v>1485</v>
      </c>
      <c r="B264" s="5">
        <v>43074</v>
      </c>
      <c r="C264" s="5">
        <v>43077</v>
      </c>
      <c r="D264" s="4" t="s">
        <v>144</v>
      </c>
      <c r="E264" s="4" t="s">
        <v>1486</v>
      </c>
      <c r="F264" s="4" t="s">
        <v>1487</v>
      </c>
      <c r="G264" s="4" t="s">
        <v>24</v>
      </c>
      <c r="H264" s="4" t="s">
        <v>25</v>
      </c>
      <c r="I264" s="4" t="s">
        <v>373</v>
      </c>
      <c r="J264" s="4" t="s">
        <v>202</v>
      </c>
      <c r="K264" s="3">
        <v>47201</v>
      </c>
      <c r="L264" s="4" t="s">
        <v>81</v>
      </c>
      <c r="M264" s="4" t="s">
        <v>1488</v>
      </c>
      <c r="N264" s="4" t="s">
        <v>41</v>
      </c>
      <c r="O264" s="4" t="s">
        <v>83</v>
      </c>
      <c r="P264" s="4" t="s">
        <v>1489</v>
      </c>
      <c r="Q264" s="9">
        <v>61.44</v>
      </c>
      <c r="R264" s="3">
        <v>3</v>
      </c>
      <c r="S264" s="9">
        <v>0</v>
      </c>
      <c r="T264" s="9">
        <v>16.588799999999999</v>
      </c>
    </row>
    <row r="265" spans="1:20" x14ac:dyDescent="0.3">
      <c r="A265" s="4" t="s">
        <v>1490</v>
      </c>
      <c r="B265" s="5">
        <v>42812</v>
      </c>
      <c r="C265" s="5">
        <v>42817</v>
      </c>
      <c r="D265" s="4" t="s">
        <v>45</v>
      </c>
      <c r="E265" s="4" t="s">
        <v>1491</v>
      </c>
      <c r="F265" s="4" t="s">
        <v>1492</v>
      </c>
      <c r="G265" s="4" t="s">
        <v>24</v>
      </c>
      <c r="H265" s="4" t="s">
        <v>25</v>
      </c>
      <c r="I265" s="4" t="s">
        <v>1493</v>
      </c>
      <c r="J265" s="4" t="s">
        <v>80</v>
      </c>
      <c r="K265" s="3">
        <v>75701</v>
      </c>
      <c r="L265" s="4" t="s">
        <v>81</v>
      </c>
      <c r="M265" s="4" t="s">
        <v>1494</v>
      </c>
      <c r="N265" s="4" t="s">
        <v>41</v>
      </c>
      <c r="O265" s="4" t="s">
        <v>83</v>
      </c>
      <c r="P265" s="4" t="s">
        <v>1495</v>
      </c>
      <c r="Q265" s="9">
        <v>2.6880000000000002</v>
      </c>
      <c r="R265" s="3">
        <v>3</v>
      </c>
      <c r="S265" s="9">
        <v>0.8</v>
      </c>
      <c r="T265" s="9">
        <v>-7.3920000000000003</v>
      </c>
    </row>
    <row r="266" spans="1:20" x14ac:dyDescent="0.3">
      <c r="A266" s="4" t="s">
        <v>1496</v>
      </c>
      <c r="B266" s="5">
        <v>42693</v>
      </c>
      <c r="C266" s="5">
        <v>42698</v>
      </c>
      <c r="D266" s="4" t="s">
        <v>45</v>
      </c>
      <c r="E266" s="4" t="s">
        <v>1497</v>
      </c>
      <c r="F266" s="4" t="s">
        <v>1498</v>
      </c>
      <c r="G266" s="4" t="s">
        <v>24</v>
      </c>
      <c r="H266" s="4" t="s">
        <v>25</v>
      </c>
      <c r="I266" s="4" t="s">
        <v>208</v>
      </c>
      <c r="J266" s="4" t="s">
        <v>209</v>
      </c>
      <c r="K266" s="3">
        <v>10024</v>
      </c>
      <c r="L266" s="4" t="s">
        <v>119</v>
      </c>
      <c r="M266" s="4" t="s">
        <v>1499</v>
      </c>
      <c r="N266" s="4" t="s">
        <v>41</v>
      </c>
      <c r="O266" s="4" t="s">
        <v>73</v>
      </c>
      <c r="P266" s="4" t="s">
        <v>1500</v>
      </c>
      <c r="Q266" s="9">
        <v>14.352</v>
      </c>
      <c r="R266" s="3">
        <v>3</v>
      </c>
      <c r="S266" s="9">
        <v>0.2</v>
      </c>
      <c r="T266" s="9">
        <v>4.6643999999999997</v>
      </c>
    </row>
    <row r="267" spans="1:20" x14ac:dyDescent="0.3">
      <c r="A267" s="4" t="s">
        <v>1501</v>
      </c>
      <c r="B267" s="5">
        <v>43043</v>
      </c>
      <c r="C267" s="5">
        <v>43043</v>
      </c>
      <c r="D267" s="4" t="s">
        <v>894</v>
      </c>
      <c r="E267" s="4" t="s">
        <v>1502</v>
      </c>
      <c r="F267" s="4" t="s">
        <v>1503</v>
      </c>
      <c r="G267" s="4" t="s">
        <v>36</v>
      </c>
      <c r="H267" s="4" t="s">
        <v>25</v>
      </c>
      <c r="I267" s="4" t="s">
        <v>1504</v>
      </c>
      <c r="J267" s="4" t="s">
        <v>63</v>
      </c>
      <c r="K267" s="3">
        <v>27217</v>
      </c>
      <c r="L267" s="4" t="s">
        <v>28</v>
      </c>
      <c r="M267" s="4" t="s">
        <v>1505</v>
      </c>
      <c r="N267" s="4" t="s">
        <v>149</v>
      </c>
      <c r="O267" s="4" t="s">
        <v>715</v>
      </c>
      <c r="P267" s="4" t="s">
        <v>1506</v>
      </c>
      <c r="Q267" s="9">
        <v>7999.98</v>
      </c>
      <c r="R267" s="3">
        <v>4</v>
      </c>
      <c r="S267" s="9">
        <v>0.5</v>
      </c>
      <c r="T267" s="9">
        <v>-3839.9904000000001</v>
      </c>
    </row>
    <row r="268" spans="1:20" x14ac:dyDescent="0.3">
      <c r="A268" s="4" t="s">
        <v>1507</v>
      </c>
      <c r="B268" s="5">
        <v>41825</v>
      </c>
      <c r="C268" s="5">
        <v>41828</v>
      </c>
      <c r="D268" s="4" t="s">
        <v>144</v>
      </c>
      <c r="E268" s="4" t="s">
        <v>1508</v>
      </c>
      <c r="F268" s="4" t="s">
        <v>1509</v>
      </c>
      <c r="G268" s="4" t="s">
        <v>24</v>
      </c>
      <c r="H268" s="4" t="s">
        <v>25</v>
      </c>
      <c r="I268" s="4" t="s">
        <v>1032</v>
      </c>
      <c r="J268" s="4" t="s">
        <v>1033</v>
      </c>
      <c r="K268" s="3">
        <v>39212</v>
      </c>
      <c r="L268" s="4" t="s">
        <v>28</v>
      </c>
      <c r="M268" s="4" t="s">
        <v>1510</v>
      </c>
      <c r="N268" s="4" t="s">
        <v>149</v>
      </c>
      <c r="O268" s="4" t="s">
        <v>182</v>
      </c>
      <c r="P268" s="4" t="s">
        <v>1511</v>
      </c>
      <c r="Q268" s="9">
        <v>479.97</v>
      </c>
      <c r="R268" s="3">
        <v>3</v>
      </c>
      <c r="S268" s="9">
        <v>0</v>
      </c>
      <c r="T268" s="9">
        <v>163.18979999999999</v>
      </c>
    </row>
    <row r="269" spans="1:20" x14ac:dyDescent="0.3">
      <c r="A269" s="4" t="s">
        <v>1512</v>
      </c>
      <c r="B269" s="5">
        <v>43094</v>
      </c>
      <c r="C269" s="5">
        <v>43098</v>
      </c>
      <c r="D269" s="4" t="s">
        <v>45</v>
      </c>
      <c r="E269" s="4" t="s">
        <v>1513</v>
      </c>
      <c r="F269" s="4" t="s">
        <v>1514</v>
      </c>
      <c r="G269" s="4" t="s">
        <v>24</v>
      </c>
      <c r="H269" s="4" t="s">
        <v>25</v>
      </c>
      <c r="I269" s="4" t="s">
        <v>208</v>
      </c>
      <c r="J269" s="4" t="s">
        <v>209</v>
      </c>
      <c r="K269" s="3">
        <v>10035</v>
      </c>
      <c r="L269" s="4" t="s">
        <v>119</v>
      </c>
      <c r="M269" s="4" t="s">
        <v>1515</v>
      </c>
      <c r="N269" s="4" t="s">
        <v>30</v>
      </c>
      <c r="O269" s="4" t="s">
        <v>31</v>
      </c>
      <c r="P269" s="4" t="s">
        <v>1516</v>
      </c>
      <c r="Q269" s="9">
        <v>191.98400000000001</v>
      </c>
      <c r="R269" s="3">
        <v>2</v>
      </c>
      <c r="S269" s="9">
        <v>0.2</v>
      </c>
      <c r="T269" s="9">
        <v>4.7995999999999999</v>
      </c>
    </row>
    <row r="270" spans="1:20" x14ac:dyDescent="0.3">
      <c r="A270" s="4" t="s">
        <v>1517</v>
      </c>
      <c r="B270" s="5">
        <v>41811</v>
      </c>
      <c r="C270" s="5">
        <v>41813</v>
      </c>
      <c r="D270" s="4" t="s">
        <v>21</v>
      </c>
      <c r="E270" s="4" t="s">
        <v>1518</v>
      </c>
      <c r="F270" s="4" t="s">
        <v>1519</v>
      </c>
      <c r="G270" s="4" t="s">
        <v>24</v>
      </c>
      <c r="H270" s="4" t="s">
        <v>25</v>
      </c>
      <c r="I270" s="4" t="s">
        <v>1520</v>
      </c>
      <c r="J270" s="4" t="s">
        <v>241</v>
      </c>
      <c r="K270" s="3">
        <v>22980</v>
      </c>
      <c r="L270" s="4" t="s">
        <v>28</v>
      </c>
      <c r="M270" s="4" t="s">
        <v>1521</v>
      </c>
      <c r="N270" s="4" t="s">
        <v>30</v>
      </c>
      <c r="O270" s="4" t="s">
        <v>57</v>
      </c>
      <c r="P270" s="4" t="s">
        <v>1522</v>
      </c>
      <c r="Q270" s="9">
        <v>104.01</v>
      </c>
      <c r="R270" s="3">
        <v>1</v>
      </c>
      <c r="S270" s="9">
        <v>0</v>
      </c>
      <c r="T270" s="9">
        <v>14.561400000000001</v>
      </c>
    </row>
    <row r="271" spans="1:20" x14ac:dyDescent="0.3">
      <c r="A271" s="4" t="s">
        <v>1523</v>
      </c>
      <c r="B271" s="5">
        <v>42091</v>
      </c>
      <c r="C271" s="5">
        <v>42096</v>
      </c>
      <c r="D271" s="4" t="s">
        <v>45</v>
      </c>
      <c r="E271" s="4" t="s">
        <v>1524</v>
      </c>
      <c r="F271" s="4" t="s">
        <v>1525</v>
      </c>
      <c r="G271" s="4" t="s">
        <v>24</v>
      </c>
      <c r="H271" s="4" t="s">
        <v>25</v>
      </c>
      <c r="I271" s="4" t="s">
        <v>37</v>
      </c>
      <c r="J271" s="4" t="s">
        <v>38</v>
      </c>
      <c r="K271" s="3">
        <v>90036</v>
      </c>
      <c r="L271" s="4" t="s">
        <v>39</v>
      </c>
      <c r="M271" s="4" t="s">
        <v>1526</v>
      </c>
      <c r="N271" s="4" t="s">
        <v>149</v>
      </c>
      <c r="O271" s="4" t="s">
        <v>182</v>
      </c>
      <c r="P271" s="4" t="s">
        <v>1527</v>
      </c>
      <c r="Q271" s="9">
        <v>166.24</v>
      </c>
      <c r="R271" s="3">
        <v>1</v>
      </c>
      <c r="S271" s="9">
        <v>0</v>
      </c>
      <c r="T271" s="9">
        <v>24.936</v>
      </c>
    </row>
    <row r="272" spans="1:20" x14ac:dyDescent="0.3">
      <c r="A272" s="4" t="s">
        <v>1528</v>
      </c>
      <c r="B272" s="5">
        <v>42138</v>
      </c>
      <c r="C272" s="5">
        <v>42141</v>
      </c>
      <c r="D272" s="4" t="s">
        <v>144</v>
      </c>
      <c r="E272" s="4" t="s">
        <v>1529</v>
      </c>
      <c r="F272" s="4" t="s">
        <v>1530</v>
      </c>
      <c r="G272" s="4" t="s">
        <v>78</v>
      </c>
      <c r="H272" s="4" t="s">
        <v>25</v>
      </c>
      <c r="I272" s="4" t="s">
        <v>1531</v>
      </c>
      <c r="J272" s="4" t="s">
        <v>118</v>
      </c>
      <c r="K272" s="3">
        <v>19013</v>
      </c>
      <c r="L272" s="4" t="s">
        <v>119</v>
      </c>
      <c r="M272" s="4" t="s">
        <v>816</v>
      </c>
      <c r="N272" s="4" t="s">
        <v>41</v>
      </c>
      <c r="O272" s="4" t="s">
        <v>105</v>
      </c>
      <c r="P272" s="4" t="s">
        <v>817</v>
      </c>
      <c r="Q272" s="9">
        <v>198.27199999999999</v>
      </c>
      <c r="R272" s="3">
        <v>8</v>
      </c>
      <c r="S272" s="9">
        <v>0.2</v>
      </c>
      <c r="T272" s="9">
        <v>17.348800000000001</v>
      </c>
    </row>
    <row r="273" spans="1:20" x14ac:dyDescent="0.3">
      <c r="A273" s="4" t="s">
        <v>1532</v>
      </c>
      <c r="B273" s="5">
        <v>42103</v>
      </c>
      <c r="C273" s="5">
        <v>42108</v>
      </c>
      <c r="D273" s="4" t="s">
        <v>45</v>
      </c>
      <c r="E273" s="4" t="s">
        <v>1533</v>
      </c>
      <c r="F273" s="4" t="s">
        <v>1534</v>
      </c>
      <c r="G273" s="4" t="s">
        <v>24</v>
      </c>
      <c r="H273" s="4" t="s">
        <v>25</v>
      </c>
      <c r="I273" s="4" t="s">
        <v>826</v>
      </c>
      <c r="J273" s="4" t="s">
        <v>38</v>
      </c>
      <c r="K273" s="3">
        <v>90805</v>
      </c>
      <c r="L273" s="4" t="s">
        <v>39</v>
      </c>
      <c r="M273" s="4" t="s">
        <v>1535</v>
      </c>
      <c r="N273" s="4" t="s">
        <v>30</v>
      </c>
      <c r="O273" s="4" t="s">
        <v>51</v>
      </c>
      <c r="P273" s="4" t="s">
        <v>1536</v>
      </c>
      <c r="Q273" s="9">
        <v>369.91199999999998</v>
      </c>
      <c r="R273" s="3">
        <v>3</v>
      </c>
      <c r="S273" s="9">
        <v>0.2</v>
      </c>
      <c r="T273" s="9">
        <v>-13.871700000000001</v>
      </c>
    </row>
    <row r="274" spans="1:20" x14ac:dyDescent="0.3">
      <c r="A274" s="4" t="s">
        <v>1537</v>
      </c>
      <c r="B274" s="5">
        <v>41894</v>
      </c>
      <c r="C274" s="5">
        <v>41899</v>
      </c>
      <c r="D274" s="4" t="s">
        <v>45</v>
      </c>
      <c r="E274" s="4" t="s">
        <v>1538</v>
      </c>
      <c r="F274" s="4" t="s">
        <v>1539</v>
      </c>
      <c r="G274" s="4" t="s">
        <v>36</v>
      </c>
      <c r="H274" s="4" t="s">
        <v>25</v>
      </c>
      <c r="I274" s="4" t="s">
        <v>1540</v>
      </c>
      <c r="J274" s="4" t="s">
        <v>63</v>
      </c>
      <c r="K274" s="3">
        <v>27511</v>
      </c>
      <c r="L274" s="4" t="s">
        <v>28</v>
      </c>
      <c r="M274" s="4" t="s">
        <v>1541</v>
      </c>
      <c r="N274" s="4" t="s">
        <v>41</v>
      </c>
      <c r="O274" s="4" t="s">
        <v>65</v>
      </c>
      <c r="P274" s="4" t="s">
        <v>1542</v>
      </c>
      <c r="Q274" s="9">
        <v>10.368</v>
      </c>
      <c r="R274" s="3">
        <v>2</v>
      </c>
      <c r="S274" s="9">
        <v>0.2</v>
      </c>
      <c r="T274" s="9">
        <v>3.6288</v>
      </c>
    </row>
    <row r="275" spans="1:20" x14ac:dyDescent="0.3">
      <c r="A275" s="4" t="s">
        <v>1543</v>
      </c>
      <c r="B275" s="5">
        <v>41975</v>
      </c>
      <c r="C275" s="5">
        <v>41977</v>
      </c>
      <c r="D275" s="4" t="s">
        <v>144</v>
      </c>
      <c r="E275" s="4" t="s">
        <v>1544</v>
      </c>
      <c r="F275" s="4" t="s">
        <v>1545</v>
      </c>
      <c r="G275" s="4" t="s">
        <v>24</v>
      </c>
      <c r="H275" s="4" t="s">
        <v>25</v>
      </c>
      <c r="I275" s="4" t="s">
        <v>208</v>
      </c>
      <c r="J275" s="4" t="s">
        <v>209</v>
      </c>
      <c r="K275" s="3">
        <v>10035</v>
      </c>
      <c r="L275" s="4" t="s">
        <v>119</v>
      </c>
      <c r="M275" s="4" t="s">
        <v>1546</v>
      </c>
      <c r="N275" s="4" t="s">
        <v>149</v>
      </c>
      <c r="O275" s="4" t="s">
        <v>182</v>
      </c>
      <c r="P275" s="4" t="s">
        <v>1547</v>
      </c>
      <c r="Q275" s="9">
        <v>119.96</v>
      </c>
      <c r="R275" s="3">
        <v>4</v>
      </c>
      <c r="S275" s="9">
        <v>0</v>
      </c>
      <c r="T275" s="9">
        <v>52.782400000000003</v>
      </c>
    </row>
    <row r="276" spans="1:20" x14ac:dyDescent="0.3">
      <c r="A276" s="4" t="s">
        <v>1548</v>
      </c>
      <c r="B276" s="5">
        <v>41734</v>
      </c>
      <c r="C276" s="5">
        <v>41736</v>
      </c>
      <c r="D276" s="4" t="s">
        <v>144</v>
      </c>
      <c r="E276" s="4" t="s">
        <v>1549</v>
      </c>
      <c r="F276" s="4" t="s">
        <v>1550</v>
      </c>
      <c r="G276" s="4" t="s">
        <v>78</v>
      </c>
      <c r="H276" s="4" t="s">
        <v>25</v>
      </c>
      <c r="I276" s="4" t="s">
        <v>208</v>
      </c>
      <c r="J276" s="4" t="s">
        <v>209</v>
      </c>
      <c r="K276" s="3">
        <v>10035</v>
      </c>
      <c r="L276" s="4" t="s">
        <v>119</v>
      </c>
      <c r="M276" s="4" t="s">
        <v>1105</v>
      </c>
      <c r="N276" s="4" t="s">
        <v>41</v>
      </c>
      <c r="O276" s="4" t="s">
        <v>65</v>
      </c>
      <c r="P276" s="4" t="s">
        <v>1106</v>
      </c>
      <c r="Q276" s="9">
        <v>55.48</v>
      </c>
      <c r="R276" s="3">
        <v>1</v>
      </c>
      <c r="S276" s="9">
        <v>0</v>
      </c>
      <c r="T276" s="9">
        <v>26.630400000000002</v>
      </c>
    </row>
    <row r="277" spans="1:20" x14ac:dyDescent="0.3">
      <c r="A277" s="4" t="s">
        <v>1551</v>
      </c>
      <c r="B277" s="5">
        <v>42981</v>
      </c>
      <c r="C277" s="5">
        <v>42985</v>
      </c>
      <c r="D277" s="4" t="s">
        <v>45</v>
      </c>
      <c r="E277" s="4" t="s">
        <v>1552</v>
      </c>
      <c r="F277" s="4" t="s">
        <v>1553</v>
      </c>
      <c r="G277" s="4" t="s">
        <v>24</v>
      </c>
      <c r="H277" s="4" t="s">
        <v>25</v>
      </c>
      <c r="I277" s="4" t="s">
        <v>1554</v>
      </c>
      <c r="J277" s="4" t="s">
        <v>49</v>
      </c>
      <c r="K277" s="3">
        <v>32137</v>
      </c>
      <c r="L277" s="4" t="s">
        <v>28</v>
      </c>
      <c r="M277" s="4" t="s">
        <v>1555</v>
      </c>
      <c r="N277" s="4" t="s">
        <v>41</v>
      </c>
      <c r="O277" s="4" t="s">
        <v>156</v>
      </c>
      <c r="P277" s="4" t="s">
        <v>1556</v>
      </c>
      <c r="Q277" s="9">
        <v>24.448</v>
      </c>
      <c r="R277" s="3">
        <v>4</v>
      </c>
      <c r="S277" s="9">
        <v>0.2</v>
      </c>
      <c r="T277" s="9">
        <v>8.8623999999999992</v>
      </c>
    </row>
    <row r="278" spans="1:20" x14ac:dyDescent="0.3">
      <c r="A278" s="4" t="s">
        <v>1557</v>
      </c>
      <c r="B278" s="5">
        <v>42874</v>
      </c>
      <c r="C278" s="5">
        <v>42879</v>
      </c>
      <c r="D278" s="4" t="s">
        <v>45</v>
      </c>
      <c r="E278" s="4" t="s">
        <v>1558</v>
      </c>
      <c r="F278" s="4" t="s">
        <v>1559</v>
      </c>
      <c r="G278" s="4" t="s">
        <v>36</v>
      </c>
      <c r="H278" s="4" t="s">
        <v>25</v>
      </c>
      <c r="I278" s="4" t="s">
        <v>1560</v>
      </c>
      <c r="J278" s="4" t="s">
        <v>209</v>
      </c>
      <c r="K278" s="3">
        <v>10550</v>
      </c>
      <c r="L278" s="4" t="s">
        <v>119</v>
      </c>
      <c r="M278" s="4" t="s">
        <v>1561</v>
      </c>
      <c r="N278" s="4" t="s">
        <v>41</v>
      </c>
      <c r="O278" s="4" t="s">
        <v>83</v>
      </c>
      <c r="P278" s="4" t="s">
        <v>1562</v>
      </c>
      <c r="Q278" s="9">
        <v>281.33999999999997</v>
      </c>
      <c r="R278" s="3">
        <v>6</v>
      </c>
      <c r="S278" s="9">
        <v>0</v>
      </c>
      <c r="T278" s="9">
        <v>109.7226</v>
      </c>
    </row>
    <row r="279" spans="1:20" x14ac:dyDescent="0.3">
      <c r="A279" s="4" t="s">
        <v>1563</v>
      </c>
      <c r="B279" s="5">
        <v>41650</v>
      </c>
      <c r="C279" s="5">
        <v>41653</v>
      </c>
      <c r="D279" s="4" t="s">
        <v>144</v>
      </c>
      <c r="E279" s="4" t="s">
        <v>1564</v>
      </c>
      <c r="F279" s="4" t="s">
        <v>1565</v>
      </c>
      <c r="G279" s="4" t="s">
        <v>24</v>
      </c>
      <c r="H279" s="4" t="s">
        <v>25</v>
      </c>
      <c r="I279" s="4" t="s">
        <v>194</v>
      </c>
      <c r="J279" s="4" t="s">
        <v>195</v>
      </c>
      <c r="K279" s="3">
        <v>19901</v>
      </c>
      <c r="L279" s="4" t="s">
        <v>119</v>
      </c>
      <c r="M279" s="4" t="s">
        <v>1566</v>
      </c>
      <c r="N279" s="4" t="s">
        <v>30</v>
      </c>
      <c r="O279" s="4" t="s">
        <v>57</v>
      </c>
      <c r="P279" s="4" t="s">
        <v>1567</v>
      </c>
      <c r="Q279" s="9">
        <v>9.94</v>
      </c>
      <c r="R279" s="3">
        <v>2</v>
      </c>
      <c r="S279" s="9">
        <v>0</v>
      </c>
      <c r="T279" s="9">
        <v>3.0813999999999999</v>
      </c>
    </row>
    <row r="280" spans="1:20" x14ac:dyDescent="0.3">
      <c r="A280" s="4" t="s">
        <v>1568</v>
      </c>
      <c r="B280" s="5">
        <v>41792</v>
      </c>
      <c r="C280" s="5">
        <v>41797</v>
      </c>
      <c r="D280" s="4" t="s">
        <v>45</v>
      </c>
      <c r="E280" s="4" t="s">
        <v>1569</v>
      </c>
      <c r="F280" s="4" t="s">
        <v>1570</v>
      </c>
      <c r="G280" s="4" t="s">
        <v>78</v>
      </c>
      <c r="H280" s="4" t="s">
        <v>25</v>
      </c>
      <c r="I280" s="4" t="s">
        <v>126</v>
      </c>
      <c r="J280" s="4" t="s">
        <v>97</v>
      </c>
      <c r="K280" s="3">
        <v>84057</v>
      </c>
      <c r="L280" s="4" t="s">
        <v>39</v>
      </c>
      <c r="M280" s="4" t="s">
        <v>1571</v>
      </c>
      <c r="N280" s="4" t="s">
        <v>41</v>
      </c>
      <c r="O280" s="4" t="s">
        <v>73</v>
      </c>
      <c r="P280" s="4" t="s">
        <v>1572</v>
      </c>
      <c r="Q280" s="9">
        <v>59.808</v>
      </c>
      <c r="R280" s="3">
        <v>3</v>
      </c>
      <c r="S280" s="9">
        <v>0.2</v>
      </c>
      <c r="T280" s="9">
        <v>19.4376</v>
      </c>
    </row>
    <row r="281" spans="1:20" x14ac:dyDescent="0.3">
      <c r="A281" s="4" t="s">
        <v>1573</v>
      </c>
      <c r="B281" s="5">
        <v>42413</v>
      </c>
      <c r="C281" s="5">
        <v>42418</v>
      </c>
      <c r="D281" s="4" t="s">
        <v>45</v>
      </c>
      <c r="E281" s="4" t="s">
        <v>1574</v>
      </c>
      <c r="F281" s="4" t="s">
        <v>1575</v>
      </c>
      <c r="G281" s="4" t="s">
        <v>78</v>
      </c>
      <c r="H281" s="4" t="s">
        <v>25</v>
      </c>
      <c r="I281" s="4" t="s">
        <v>37</v>
      </c>
      <c r="J281" s="4" t="s">
        <v>38</v>
      </c>
      <c r="K281" s="3">
        <v>90045</v>
      </c>
      <c r="L281" s="4" t="s">
        <v>39</v>
      </c>
      <c r="M281" s="4" t="s">
        <v>1576</v>
      </c>
      <c r="N281" s="4" t="s">
        <v>41</v>
      </c>
      <c r="O281" s="4" t="s">
        <v>65</v>
      </c>
      <c r="P281" s="4" t="s">
        <v>1577</v>
      </c>
      <c r="Q281" s="9">
        <v>146.82</v>
      </c>
      <c r="R281" s="3">
        <v>3</v>
      </c>
      <c r="S281" s="9">
        <v>0</v>
      </c>
      <c r="T281" s="9">
        <v>73.41</v>
      </c>
    </row>
    <row r="282" spans="1:20" x14ac:dyDescent="0.3">
      <c r="A282" s="4" t="s">
        <v>1578</v>
      </c>
      <c r="B282" s="5">
        <v>41919</v>
      </c>
      <c r="C282" s="5">
        <v>41925</v>
      </c>
      <c r="D282" s="4" t="s">
        <v>45</v>
      </c>
      <c r="E282" s="4" t="s">
        <v>1579</v>
      </c>
      <c r="F282" s="4" t="s">
        <v>1580</v>
      </c>
      <c r="G282" s="4" t="s">
        <v>78</v>
      </c>
      <c r="H282" s="4" t="s">
        <v>25</v>
      </c>
      <c r="I282" s="4" t="s">
        <v>117</v>
      </c>
      <c r="J282" s="4" t="s">
        <v>118</v>
      </c>
      <c r="K282" s="3">
        <v>19140</v>
      </c>
      <c r="L282" s="4" t="s">
        <v>119</v>
      </c>
      <c r="M282" s="4" t="s">
        <v>1581</v>
      </c>
      <c r="N282" s="4" t="s">
        <v>30</v>
      </c>
      <c r="O282" s="4" t="s">
        <v>57</v>
      </c>
      <c r="P282" s="4" t="s">
        <v>1582</v>
      </c>
      <c r="Q282" s="9">
        <v>129.91999999999999</v>
      </c>
      <c r="R282" s="3">
        <v>5</v>
      </c>
      <c r="S282" s="9">
        <v>0.2</v>
      </c>
      <c r="T282" s="9">
        <v>21.111999999999998</v>
      </c>
    </row>
    <row r="283" spans="1:20" x14ac:dyDescent="0.3">
      <c r="A283" s="4" t="s">
        <v>1583</v>
      </c>
      <c r="B283" s="5">
        <v>42558</v>
      </c>
      <c r="C283" s="5">
        <v>42563</v>
      </c>
      <c r="D283" s="4" t="s">
        <v>45</v>
      </c>
      <c r="E283" s="4" t="s">
        <v>1584</v>
      </c>
      <c r="F283" s="4" t="s">
        <v>1585</v>
      </c>
      <c r="G283" s="4" t="s">
        <v>36</v>
      </c>
      <c r="H283" s="4" t="s">
        <v>25</v>
      </c>
      <c r="I283" s="4" t="s">
        <v>1586</v>
      </c>
      <c r="J283" s="4" t="s">
        <v>49</v>
      </c>
      <c r="K283" s="3">
        <v>33012</v>
      </c>
      <c r="L283" s="4" t="s">
        <v>28</v>
      </c>
      <c r="M283" s="4" t="s">
        <v>1587</v>
      </c>
      <c r="N283" s="4" t="s">
        <v>41</v>
      </c>
      <c r="O283" s="4" t="s">
        <v>1324</v>
      </c>
      <c r="P283" s="4" t="s">
        <v>1588</v>
      </c>
      <c r="Q283" s="9">
        <v>45.584000000000003</v>
      </c>
      <c r="R283" s="3">
        <v>7</v>
      </c>
      <c r="S283" s="9">
        <v>0.2</v>
      </c>
      <c r="T283" s="9">
        <v>5.1281999999999996</v>
      </c>
    </row>
    <row r="284" spans="1:20" x14ac:dyDescent="0.3">
      <c r="A284" s="4" t="s">
        <v>1589</v>
      </c>
      <c r="B284" s="5">
        <v>42994</v>
      </c>
      <c r="C284" s="5">
        <v>42998</v>
      </c>
      <c r="D284" s="4" t="s">
        <v>45</v>
      </c>
      <c r="E284" s="4" t="s">
        <v>1590</v>
      </c>
      <c r="F284" s="4" t="s">
        <v>1591</v>
      </c>
      <c r="G284" s="4" t="s">
        <v>24</v>
      </c>
      <c r="H284" s="4" t="s">
        <v>25</v>
      </c>
      <c r="I284" s="4" t="s">
        <v>1592</v>
      </c>
      <c r="J284" s="4" t="s">
        <v>80</v>
      </c>
      <c r="K284" s="3">
        <v>78745</v>
      </c>
      <c r="L284" s="4" t="s">
        <v>81</v>
      </c>
      <c r="M284" s="4" t="s">
        <v>1593</v>
      </c>
      <c r="N284" s="4" t="s">
        <v>41</v>
      </c>
      <c r="O284" s="4" t="s">
        <v>156</v>
      </c>
      <c r="P284" s="4" t="s">
        <v>1594</v>
      </c>
      <c r="Q284" s="9">
        <v>17.568000000000001</v>
      </c>
      <c r="R284" s="3">
        <v>2</v>
      </c>
      <c r="S284" s="9">
        <v>0.2</v>
      </c>
      <c r="T284" s="9">
        <v>6.3684000000000003</v>
      </c>
    </row>
    <row r="285" spans="1:20" x14ac:dyDescent="0.3">
      <c r="A285" s="4" t="s">
        <v>1595</v>
      </c>
      <c r="B285" s="5">
        <v>42707</v>
      </c>
      <c r="C285" s="5">
        <v>42710</v>
      </c>
      <c r="D285" s="4" t="s">
        <v>144</v>
      </c>
      <c r="E285" s="4" t="s">
        <v>1596</v>
      </c>
      <c r="F285" s="4" t="s">
        <v>1597</v>
      </c>
      <c r="G285" s="4" t="s">
        <v>24</v>
      </c>
      <c r="H285" s="4" t="s">
        <v>25</v>
      </c>
      <c r="I285" s="4" t="s">
        <v>1598</v>
      </c>
      <c r="J285" s="4" t="s">
        <v>209</v>
      </c>
      <c r="K285" s="3">
        <v>11572</v>
      </c>
      <c r="L285" s="4" t="s">
        <v>119</v>
      </c>
      <c r="M285" s="4" t="s">
        <v>1599</v>
      </c>
      <c r="N285" s="4" t="s">
        <v>41</v>
      </c>
      <c r="O285" s="4" t="s">
        <v>65</v>
      </c>
      <c r="P285" s="4" t="s">
        <v>1600</v>
      </c>
      <c r="Q285" s="9">
        <v>182.72</v>
      </c>
      <c r="R285" s="3">
        <v>8</v>
      </c>
      <c r="S285" s="9">
        <v>0</v>
      </c>
      <c r="T285" s="9">
        <v>84.051199999999994</v>
      </c>
    </row>
    <row r="286" spans="1:20" x14ac:dyDescent="0.3">
      <c r="A286" s="4" t="s">
        <v>1601</v>
      </c>
      <c r="B286" s="5">
        <v>42756</v>
      </c>
      <c r="C286" s="5">
        <v>42760</v>
      </c>
      <c r="D286" s="4" t="s">
        <v>45</v>
      </c>
      <c r="E286" s="4" t="s">
        <v>1602</v>
      </c>
      <c r="F286" s="4" t="s">
        <v>1603</v>
      </c>
      <c r="G286" s="4" t="s">
        <v>78</v>
      </c>
      <c r="H286" s="4" t="s">
        <v>25</v>
      </c>
      <c r="I286" s="4" t="s">
        <v>70</v>
      </c>
      <c r="J286" s="4" t="s">
        <v>71</v>
      </c>
      <c r="K286" s="3">
        <v>98115</v>
      </c>
      <c r="L286" s="4" t="s">
        <v>39</v>
      </c>
      <c r="M286" s="4" t="s">
        <v>1604</v>
      </c>
      <c r="N286" s="4" t="s">
        <v>41</v>
      </c>
      <c r="O286" s="4" t="s">
        <v>91</v>
      </c>
      <c r="P286" s="4" t="s">
        <v>1605</v>
      </c>
      <c r="Q286" s="9">
        <v>242.94</v>
      </c>
      <c r="R286" s="3">
        <v>3</v>
      </c>
      <c r="S286" s="9">
        <v>0</v>
      </c>
      <c r="T286" s="9">
        <v>9.7175999999999991</v>
      </c>
    </row>
    <row r="287" spans="1:20" x14ac:dyDescent="0.3">
      <c r="A287" s="4" t="s">
        <v>1606</v>
      </c>
      <c r="B287" s="5">
        <v>41643</v>
      </c>
      <c r="C287" s="5">
        <v>41647</v>
      </c>
      <c r="D287" s="4" t="s">
        <v>45</v>
      </c>
      <c r="E287" s="4" t="s">
        <v>1607</v>
      </c>
      <c r="F287" s="4" t="s">
        <v>1608</v>
      </c>
      <c r="G287" s="4" t="s">
        <v>78</v>
      </c>
      <c r="H287" s="4" t="s">
        <v>25</v>
      </c>
      <c r="I287" s="4" t="s">
        <v>161</v>
      </c>
      <c r="J287" s="4" t="s">
        <v>162</v>
      </c>
      <c r="K287" s="3">
        <v>60540</v>
      </c>
      <c r="L287" s="4" t="s">
        <v>81</v>
      </c>
      <c r="M287" s="4" t="s">
        <v>1609</v>
      </c>
      <c r="N287" s="4" t="s">
        <v>41</v>
      </c>
      <c r="O287" s="4" t="s">
        <v>42</v>
      </c>
      <c r="P287" s="4" t="s">
        <v>1610</v>
      </c>
      <c r="Q287" s="9">
        <v>11.784000000000001</v>
      </c>
      <c r="R287" s="3">
        <v>3</v>
      </c>
      <c r="S287" s="9">
        <v>0.2</v>
      </c>
      <c r="T287" s="9">
        <v>4.2717000000000001</v>
      </c>
    </row>
    <row r="288" spans="1:20" x14ac:dyDescent="0.3">
      <c r="A288" s="4" t="s">
        <v>1611</v>
      </c>
      <c r="B288" s="5">
        <v>42609</v>
      </c>
      <c r="C288" s="5">
        <v>42614</v>
      </c>
      <c r="D288" s="4" t="s">
        <v>45</v>
      </c>
      <c r="E288" s="4" t="s">
        <v>1612</v>
      </c>
      <c r="F288" s="4" t="s">
        <v>1613</v>
      </c>
      <c r="G288" s="4" t="s">
        <v>24</v>
      </c>
      <c r="H288" s="4" t="s">
        <v>25</v>
      </c>
      <c r="I288" s="4" t="s">
        <v>608</v>
      </c>
      <c r="J288" s="4" t="s">
        <v>80</v>
      </c>
      <c r="K288" s="3">
        <v>75220</v>
      </c>
      <c r="L288" s="4" t="s">
        <v>81</v>
      </c>
      <c r="M288" s="4" t="s">
        <v>1323</v>
      </c>
      <c r="N288" s="4" t="s">
        <v>41</v>
      </c>
      <c r="O288" s="4" t="s">
        <v>1324</v>
      </c>
      <c r="P288" s="4" t="s">
        <v>1325</v>
      </c>
      <c r="Q288" s="9">
        <v>51.52</v>
      </c>
      <c r="R288" s="3">
        <v>5</v>
      </c>
      <c r="S288" s="9">
        <v>0.2</v>
      </c>
      <c r="T288" s="9">
        <v>-10.948</v>
      </c>
    </row>
    <row r="289" spans="1:20" x14ac:dyDescent="0.3">
      <c r="A289" s="4" t="s">
        <v>1614</v>
      </c>
      <c r="B289" s="5">
        <v>42449</v>
      </c>
      <c r="C289" s="5">
        <v>42451</v>
      </c>
      <c r="D289" s="4" t="s">
        <v>21</v>
      </c>
      <c r="E289" s="4" t="s">
        <v>1615</v>
      </c>
      <c r="F289" s="4" t="s">
        <v>1616</v>
      </c>
      <c r="G289" s="4" t="s">
        <v>24</v>
      </c>
      <c r="H289" s="4" t="s">
        <v>25</v>
      </c>
      <c r="I289" s="4" t="s">
        <v>1617</v>
      </c>
      <c r="J289" s="4" t="s">
        <v>162</v>
      </c>
      <c r="K289" s="3">
        <v>60201</v>
      </c>
      <c r="L289" s="4" t="s">
        <v>81</v>
      </c>
      <c r="M289" s="4" t="s">
        <v>1618</v>
      </c>
      <c r="N289" s="4" t="s">
        <v>149</v>
      </c>
      <c r="O289" s="4" t="s">
        <v>150</v>
      </c>
      <c r="P289" s="4" t="s">
        <v>1619</v>
      </c>
      <c r="Q289" s="9">
        <v>11.992000000000001</v>
      </c>
      <c r="R289" s="3">
        <v>1</v>
      </c>
      <c r="S289" s="9">
        <v>0.2</v>
      </c>
      <c r="T289" s="9">
        <v>0.89939999999999998</v>
      </c>
    </row>
    <row r="290" spans="1:20" x14ac:dyDescent="0.3">
      <c r="A290" s="4" t="s">
        <v>1620</v>
      </c>
      <c r="B290" s="5">
        <v>43010</v>
      </c>
      <c r="C290" s="5">
        <v>43014</v>
      </c>
      <c r="D290" s="4" t="s">
        <v>45</v>
      </c>
      <c r="E290" s="4" t="s">
        <v>1621</v>
      </c>
      <c r="F290" s="4" t="s">
        <v>1622</v>
      </c>
      <c r="G290" s="4" t="s">
        <v>24</v>
      </c>
      <c r="H290" s="4" t="s">
        <v>25</v>
      </c>
      <c r="I290" s="4" t="s">
        <v>1623</v>
      </c>
      <c r="J290" s="4" t="s">
        <v>188</v>
      </c>
      <c r="K290" s="3">
        <v>48183</v>
      </c>
      <c r="L290" s="4" t="s">
        <v>81</v>
      </c>
      <c r="M290" s="4" t="s">
        <v>1624</v>
      </c>
      <c r="N290" s="4" t="s">
        <v>41</v>
      </c>
      <c r="O290" s="4" t="s">
        <v>73</v>
      </c>
      <c r="P290" s="4" t="s">
        <v>1625</v>
      </c>
      <c r="Q290" s="9">
        <v>58.05</v>
      </c>
      <c r="R290" s="3">
        <v>3</v>
      </c>
      <c r="S290" s="9">
        <v>0</v>
      </c>
      <c r="T290" s="9">
        <v>26.702999999999999</v>
      </c>
    </row>
    <row r="291" spans="1:20" x14ac:dyDescent="0.3">
      <c r="A291" s="4" t="s">
        <v>1626</v>
      </c>
      <c r="B291" s="5">
        <v>42467</v>
      </c>
      <c r="C291" s="5">
        <v>42469</v>
      </c>
      <c r="D291" s="4" t="s">
        <v>144</v>
      </c>
      <c r="E291" s="4" t="s">
        <v>1627</v>
      </c>
      <c r="F291" s="4" t="s">
        <v>1628</v>
      </c>
      <c r="G291" s="4" t="s">
        <v>36</v>
      </c>
      <c r="H291" s="4" t="s">
        <v>25</v>
      </c>
      <c r="I291" s="4" t="s">
        <v>103</v>
      </c>
      <c r="J291" s="4" t="s">
        <v>38</v>
      </c>
      <c r="K291" s="3">
        <v>94110</v>
      </c>
      <c r="L291" s="4" t="s">
        <v>39</v>
      </c>
      <c r="M291" s="4" t="s">
        <v>1629</v>
      </c>
      <c r="N291" s="4" t="s">
        <v>149</v>
      </c>
      <c r="O291" s="4" t="s">
        <v>1630</v>
      </c>
      <c r="P291" s="4" t="s">
        <v>1631</v>
      </c>
      <c r="Q291" s="9">
        <v>1199.9760000000001</v>
      </c>
      <c r="R291" s="3">
        <v>3</v>
      </c>
      <c r="S291" s="9">
        <v>0.2</v>
      </c>
      <c r="T291" s="9">
        <v>374.99250000000001</v>
      </c>
    </row>
    <row r="292" spans="1:20" x14ac:dyDescent="0.3">
      <c r="A292" s="4" t="s">
        <v>1632</v>
      </c>
      <c r="B292" s="5">
        <v>42002</v>
      </c>
      <c r="C292" s="5">
        <v>42006</v>
      </c>
      <c r="D292" s="4" t="s">
        <v>45</v>
      </c>
      <c r="E292" s="4" t="s">
        <v>1633</v>
      </c>
      <c r="F292" s="4" t="s">
        <v>1634</v>
      </c>
      <c r="G292" s="4" t="s">
        <v>24</v>
      </c>
      <c r="H292" s="4" t="s">
        <v>25</v>
      </c>
      <c r="I292" s="4" t="s">
        <v>1635</v>
      </c>
      <c r="J292" s="4" t="s">
        <v>180</v>
      </c>
      <c r="K292" s="3">
        <v>55016</v>
      </c>
      <c r="L292" s="4" t="s">
        <v>81</v>
      </c>
      <c r="M292" s="4" t="s">
        <v>1636</v>
      </c>
      <c r="N292" s="4" t="s">
        <v>41</v>
      </c>
      <c r="O292" s="4" t="s">
        <v>91</v>
      </c>
      <c r="P292" s="4" t="s">
        <v>1637</v>
      </c>
      <c r="Q292" s="9">
        <v>24.56</v>
      </c>
      <c r="R292" s="3">
        <v>2</v>
      </c>
      <c r="S292" s="9">
        <v>0</v>
      </c>
      <c r="T292" s="9">
        <v>6.8768000000000002</v>
      </c>
    </row>
    <row r="293" spans="1:20" x14ac:dyDescent="0.3">
      <c r="A293" s="4" t="s">
        <v>1638</v>
      </c>
      <c r="B293" s="5">
        <v>42939</v>
      </c>
      <c r="C293" s="5">
        <v>42944</v>
      </c>
      <c r="D293" s="4" t="s">
        <v>45</v>
      </c>
      <c r="E293" s="4" t="s">
        <v>1639</v>
      </c>
      <c r="F293" s="4" t="s">
        <v>1640</v>
      </c>
      <c r="G293" s="4" t="s">
        <v>36</v>
      </c>
      <c r="H293" s="4" t="s">
        <v>25</v>
      </c>
      <c r="I293" s="4" t="s">
        <v>208</v>
      </c>
      <c r="J293" s="4" t="s">
        <v>209</v>
      </c>
      <c r="K293" s="3">
        <v>10009</v>
      </c>
      <c r="L293" s="4" t="s">
        <v>119</v>
      </c>
      <c r="M293" s="4" t="s">
        <v>1370</v>
      </c>
      <c r="N293" s="4" t="s">
        <v>41</v>
      </c>
      <c r="O293" s="4" t="s">
        <v>73</v>
      </c>
      <c r="P293" s="4" t="s">
        <v>1371</v>
      </c>
      <c r="Q293" s="9">
        <v>13.128</v>
      </c>
      <c r="R293" s="3">
        <v>3</v>
      </c>
      <c r="S293" s="9">
        <v>0.2</v>
      </c>
      <c r="T293" s="9">
        <v>4.2666000000000004</v>
      </c>
    </row>
    <row r="294" spans="1:20" x14ac:dyDescent="0.3">
      <c r="A294" s="4" t="s">
        <v>1641</v>
      </c>
      <c r="B294" s="5">
        <v>42996</v>
      </c>
      <c r="C294" s="5">
        <v>43000</v>
      </c>
      <c r="D294" s="4" t="s">
        <v>45</v>
      </c>
      <c r="E294" s="4" t="s">
        <v>1642</v>
      </c>
      <c r="F294" s="4" t="s">
        <v>1643</v>
      </c>
      <c r="G294" s="4" t="s">
        <v>36</v>
      </c>
      <c r="H294" s="4" t="s">
        <v>25</v>
      </c>
      <c r="I294" s="4" t="s">
        <v>1246</v>
      </c>
      <c r="J294" s="4" t="s">
        <v>89</v>
      </c>
      <c r="K294" s="3">
        <v>54302</v>
      </c>
      <c r="L294" s="4" t="s">
        <v>81</v>
      </c>
      <c r="M294" s="4" t="s">
        <v>1644</v>
      </c>
      <c r="N294" s="4" t="s">
        <v>41</v>
      </c>
      <c r="O294" s="4" t="s">
        <v>65</v>
      </c>
      <c r="P294" s="4" t="s">
        <v>1645</v>
      </c>
      <c r="Q294" s="9">
        <v>22.72</v>
      </c>
      <c r="R294" s="3">
        <v>4</v>
      </c>
      <c r="S294" s="9">
        <v>0</v>
      </c>
      <c r="T294" s="9">
        <v>10.224</v>
      </c>
    </row>
    <row r="295" spans="1:20" x14ac:dyDescent="0.3">
      <c r="A295" s="4" t="s">
        <v>1646</v>
      </c>
      <c r="B295" s="5">
        <v>42043</v>
      </c>
      <c r="C295" s="5">
        <v>42048</v>
      </c>
      <c r="D295" s="4" t="s">
        <v>45</v>
      </c>
      <c r="E295" s="4" t="s">
        <v>1647</v>
      </c>
      <c r="F295" s="4" t="s">
        <v>1648</v>
      </c>
      <c r="G295" s="4" t="s">
        <v>24</v>
      </c>
      <c r="H295" s="4" t="s">
        <v>25</v>
      </c>
      <c r="I295" s="4" t="s">
        <v>373</v>
      </c>
      <c r="J295" s="4" t="s">
        <v>374</v>
      </c>
      <c r="K295" s="3">
        <v>43229</v>
      </c>
      <c r="L295" s="4" t="s">
        <v>119</v>
      </c>
      <c r="M295" s="4" t="s">
        <v>1649</v>
      </c>
      <c r="N295" s="4" t="s">
        <v>149</v>
      </c>
      <c r="O295" s="4" t="s">
        <v>150</v>
      </c>
      <c r="P295" s="4" t="s">
        <v>1650</v>
      </c>
      <c r="Q295" s="9">
        <v>107.982</v>
      </c>
      <c r="R295" s="3">
        <v>3</v>
      </c>
      <c r="S295" s="9">
        <v>0.4</v>
      </c>
      <c r="T295" s="9">
        <v>-26.9955</v>
      </c>
    </row>
    <row r="296" spans="1:20" x14ac:dyDescent="0.3">
      <c r="A296" s="4" t="s">
        <v>1651</v>
      </c>
      <c r="B296" s="5">
        <v>41652</v>
      </c>
      <c r="C296" s="5">
        <v>41654</v>
      </c>
      <c r="D296" s="4" t="s">
        <v>21</v>
      </c>
      <c r="E296" s="4" t="s">
        <v>1652</v>
      </c>
      <c r="F296" s="4" t="s">
        <v>1653</v>
      </c>
      <c r="G296" s="4" t="s">
        <v>36</v>
      </c>
      <c r="H296" s="4" t="s">
        <v>25</v>
      </c>
      <c r="I296" s="4" t="s">
        <v>1654</v>
      </c>
      <c r="J296" s="4" t="s">
        <v>543</v>
      </c>
      <c r="K296" s="3">
        <v>71111</v>
      </c>
      <c r="L296" s="4" t="s">
        <v>28</v>
      </c>
      <c r="M296" s="4" t="s">
        <v>501</v>
      </c>
      <c r="N296" s="4" t="s">
        <v>41</v>
      </c>
      <c r="O296" s="4" t="s">
        <v>156</v>
      </c>
      <c r="P296" s="4" t="s">
        <v>502</v>
      </c>
      <c r="Q296" s="9">
        <v>11.36</v>
      </c>
      <c r="R296" s="3">
        <v>2</v>
      </c>
      <c r="S296" s="9">
        <v>0</v>
      </c>
      <c r="T296" s="9">
        <v>5.3391999999999999</v>
      </c>
    </row>
    <row r="297" spans="1:20" x14ac:dyDescent="0.3">
      <c r="A297" s="4" t="s">
        <v>1655</v>
      </c>
      <c r="B297" s="5">
        <v>41773</v>
      </c>
      <c r="C297" s="5">
        <v>41779</v>
      </c>
      <c r="D297" s="4" t="s">
        <v>45</v>
      </c>
      <c r="E297" s="4" t="s">
        <v>1656</v>
      </c>
      <c r="F297" s="4" t="s">
        <v>1657</v>
      </c>
      <c r="G297" s="4" t="s">
        <v>36</v>
      </c>
      <c r="H297" s="4" t="s">
        <v>25</v>
      </c>
      <c r="I297" s="4" t="s">
        <v>810</v>
      </c>
      <c r="J297" s="4" t="s">
        <v>49</v>
      </c>
      <c r="K297" s="3">
        <v>33710</v>
      </c>
      <c r="L297" s="4" t="s">
        <v>28</v>
      </c>
      <c r="M297" s="4" t="s">
        <v>1658</v>
      </c>
      <c r="N297" s="4" t="s">
        <v>30</v>
      </c>
      <c r="O297" s="4" t="s">
        <v>57</v>
      </c>
      <c r="P297" s="4" t="s">
        <v>1659</v>
      </c>
      <c r="Q297" s="9">
        <v>310.88</v>
      </c>
      <c r="R297" s="3">
        <v>2</v>
      </c>
      <c r="S297" s="9">
        <v>0.2</v>
      </c>
      <c r="T297" s="9">
        <v>23.315999999999999</v>
      </c>
    </row>
    <row r="298" spans="1:20" x14ac:dyDescent="0.3">
      <c r="A298" s="4" t="s">
        <v>1660</v>
      </c>
      <c r="B298" s="5">
        <v>42765</v>
      </c>
      <c r="C298" s="5">
        <v>42771</v>
      </c>
      <c r="D298" s="4" t="s">
        <v>45</v>
      </c>
      <c r="E298" s="4" t="s">
        <v>1661</v>
      </c>
      <c r="F298" s="4" t="s">
        <v>1662</v>
      </c>
      <c r="G298" s="4" t="s">
        <v>36</v>
      </c>
      <c r="H298" s="4" t="s">
        <v>25</v>
      </c>
      <c r="I298" s="4" t="s">
        <v>963</v>
      </c>
      <c r="J298" s="4" t="s">
        <v>367</v>
      </c>
      <c r="K298" s="3">
        <v>50315</v>
      </c>
      <c r="L298" s="4" t="s">
        <v>81</v>
      </c>
      <c r="M298" s="4" t="s">
        <v>1663</v>
      </c>
      <c r="N298" s="4" t="s">
        <v>41</v>
      </c>
      <c r="O298" s="4" t="s">
        <v>73</v>
      </c>
      <c r="P298" s="4" t="s">
        <v>1664</v>
      </c>
      <c r="Q298" s="9">
        <v>18.28</v>
      </c>
      <c r="R298" s="3">
        <v>2</v>
      </c>
      <c r="S298" s="9">
        <v>0</v>
      </c>
      <c r="T298" s="9">
        <v>9.14</v>
      </c>
    </row>
    <row r="299" spans="1:20" x14ac:dyDescent="0.3">
      <c r="A299" s="4" t="s">
        <v>1665</v>
      </c>
      <c r="B299" s="5">
        <v>41819</v>
      </c>
      <c r="C299" s="5">
        <v>41826</v>
      </c>
      <c r="D299" s="4" t="s">
        <v>45</v>
      </c>
      <c r="E299" s="4" t="s">
        <v>1666</v>
      </c>
      <c r="F299" s="4" t="s">
        <v>1667</v>
      </c>
      <c r="G299" s="4" t="s">
        <v>24</v>
      </c>
      <c r="H299" s="4" t="s">
        <v>25</v>
      </c>
      <c r="I299" s="4" t="s">
        <v>737</v>
      </c>
      <c r="J299" s="4" t="s">
        <v>374</v>
      </c>
      <c r="K299" s="3">
        <v>45231</v>
      </c>
      <c r="L299" s="4" t="s">
        <v>119</v>
      </c>
      <c r="M299" s="4" t="s">
        <v>1668</v>
      </c>
      <c r="N299" s="4" t="s">
        <v>41</v>
      </c>
      <c r="O299" s="4" t="s">
        <v>105</v>
      </c>
      <c r="P299" s="4" t="s">
        <v>1669</v>
      </c>
      <c r="Q299" s="9">
        <v>32.76</v>
      </c>
      <c r="R299" s="3">
        <v>7</v>
      </c>
      <c r="S299" s="9">
        <v>0.2</v>
      </c>
      <c r="T299" s="9">
        <v>3.6855000000000002</v>
      </c>
    </row>
    <row r="300" spans="1:20" x14ac:dyDescent="0.3">
      <c r="A300" s="4" t="s">
        <v>1670</v>
      </c>
      <c r="B300" s="5">
        <v>42280</v>
      </c>
      <c r="C300" s="5">
        <v>42283</v>
      </c>
      <c r="D300" s="4" t="s">
        <v>21</v>
      </c>
      <c r="E300" s="4" t="s">
        <v>1671</v>
      </c>
      <c r="F300" s="4" t="s">
        <v>1672</v>
      </c>
      <c r="G300" s="4" t="s">
        <v>24</v>
      </c>
      <c r="H300" s="4" t="s">
        <v>25</v>
      </c>
      <c r="I300" s="4" t="s">
        <v>373</v>
      </c>
      <c r="J300" s="4" t="s">
        <v>374</v>
      </c>
      <c r="K300" s="3">
        <v>43229</v>
      </c>
      <c r="L300" s="4" t="s">
        <v>119</v>
      </c>
      <c r="M300" s="4" t="s">
        <v>1673</v>
      </c>
      <c r="N300" s="4" t="s">
        <v>41</v>
      </c>
      <c r="O300" s="4" t="s">
        <v>73</v>
      </c>
      <c r="P300" s="4" t="s">
        <v>1674</v>
      </c>
      <c r="Q300" s="9">
        <v>32.07</v>
      </c>
      <c r="R300" s="3">
        <v>5</v>
      </c>
      <c r="S300" s="9">
        <v>0.7</v>
      </c>
      <c r="T300" s="9">
        <v>-22.449000000000002</v>
      </c>
    </row>
    <row r="301" spans="1:20" x14ac:dyDescent="0.3">
      <c r="A301" s="4" t="s">
        <v>1675</v>
      </c>
      <c r="B301" s="5">
        <v>42350</v>
      </c>
      <c r="C301" s="5">
        <v>42354</v>
      </c>
      <c r="D301" s="4" t="s">
        <v>45</v>
      </c>
      <c r="E301" s="4" t="s">
        <v>1676</v>
      </c>
      <c r="F301" s="4" t="s">
        <v>1677</v>
      </c>
      <c r="G301" s="4" t="s">
        <v>24</v>
      </c>
      <c r="H301" s="4" t="s">
        <v>25</v>
      </c>
      <c r="I301" s="4" t="s">
        <v>1678</v>
      </c>
      <c r="J301" s="4" t="s">
        <v>38</v>
      </c>
      <c r="K301" s="3">
        <v>93534</v>
      </c>
      <c r="L301" s="4" t="s">
        <v>39</v>
      </c>
      <c r="M301" s="4" t="s">
        <v>1679</v>
      </c>
      <c r="N301" s="4" t="s">
        <v>30</v>
      </c>
      <c r="O301" s="4" t="s">
        <v>121</v>
      </c>
      <c r="P301" s="4" t="s">
        <v>1680</v>
      </c>
      <c r="Q301" s="9">
        <v>348.928</v>
      </c>
      <c r="R301" s="3">
        <v>2</v>
      </c>
      <c r="S301" s="9">
        <v>0.2</v>
      </c>
      <c r="T301" s="9">
        <v>34.892800000000001</v>
      </c>
    </row>
    <row r="302" spans="1:20" x14ac:dyDescent="0.3">
      <c r="A302" s="4" t="s">
        <v>1681</v>
      </c>
      <c r="B302" s="5">
        <v>42510</v>
      </c>
      <c r="C302" s="5">
        <v>42510</v>
      </c>
      <c r="D302" s="4" t="s">
        <v>894</v>
      </c>
      <c r="E302" s="4" t="s">
        <v>1682</v>
      </c>
      <c r="F302" s="4" t="s">
        <v>1683</v>
      </c>
      <c r="G302" s="4" t="s">
        <v>24</v>
      </c>
      <c r="H302" s="4" t="s">
        <v>25</v>
      </c>
      <c r="I302" s="4" t="s">
        <v>1684</v>
      </c>
      <c r="J302" s="4" t="s">
        <v>63</v>
      </c>
      <c r="K302" s="3">
        <v>28806</v>
      </c>
      <c r="L302" s="4" t="s">
        <v>28</v>
      </c>
      <c r="M302" s="4" t="s">
        <v>1685</v>
      </c>
      <c r="N302" s="4" t="s">
        <v>149</v>
      </c>
      <c r="O302" s="4" t="s">
        <v>150</v>
      </c>
      <c r="P302" s="4" t="s">
        <v>1686</v>
      </c>
      <c r="Q302" s="9">
        <v>1363.96</v>
      </c>
      <c r="R302" s="3">
        <v>5</v>
      </c>
      <c r="S302" s="9">
        <v>0.2</v>
      </c>
      <c r="T302" s="9">
        <v>85.247500000000002</v>
      </c>
    </row>
    <row r="303" spans="1:20" x14ac:dyDescent="0.3">
      <c r="A303" s="4" t="s">
        <v>1687</v>
      </c>
      <c r="B303" s="5">
        <v>41902</v>
      </c>
      <c r="C303" s="5">
        <v>41908</v>
      </c>
      <c r="D303" s="4" t="s">
        <v>45</v>
      </c>
      <c r="E303" s="4" t="s">
        <v>1688</v>
      </c>
      <c r="F303" s="4" t="s">
        <v>1689</v>
      </c>
      <c r="G303" s="4" t="s">
        <v>24</v>
      </c>
      <c r="H303" s="4" t="s">
        <v>25</v>
      </c>
      <c r="I303" s="4" t="s">
        <v>103</v>
      </c>
      <c r="J303" s="4" t="s">
        <v>38</v>
      </c>
      <c r="K303" s="3">
        <v>94110</v>
      </c>
      <c r="L303" s="4" t="s">
        <v>39</v>
      </c>
      <c r="M303" s="4" t="s">
        <v>1690</v>
      </c>
      <c r="N303" s="4" t="s">
        <v>41</v>
      </c>
      <c r="O303" s="4" t="s">
        <v>42</v>
      </c>
      <c r="P303" s="4" t="s">
        <v>1691</v>
      </c>
      <c r="Q303" s="9">
        <v>9.9600000000000009</v>
      </c>
      <c r="R303" s="3">
        <v>2</v>
      </c>
      <c r="S303" s="9">
        <v>0</v>
      </c>
      <c r="T303" s="9">
        <v>4.5815999999999999</v>
      </c>
    </row>
    <row r="304" spans="1:20" x14ac:dyDescent="0.3">
      <c r="A304" s="4" t="s">
        <v>1692</v>
      </c>
      <c r="B304" s="5">
        <v>42999</v>
      </c>
      <c r="C304" s="5">
        <v>43004</v>
      </c>
      <c r="D304" s="4" t="s">
        <v>45</v>
      </c>
      <c r="E304" s="4" t="s">
        <v>1693</v>
      </c>
      <c r="F304" s="4" t="s">
        <v>1694</v>
      </c>
      <c r="G304" s="4" t="s">
        <v>24</v>
      </c>
      <c r="H304" s="4" t="s">
        <v>25</v>
      </c>
      <c r="I304" s="4" t="s">
        <v>287</v>
      </c>
      <c r="J304" s="4" t="s">
        <v>180</v>
      </c>
      <c r="K304" s="3">
        <v>55901</v>
      </c>
      <c r="L304" s="4" t="s">
        <v>81</v>
      </c>
      <c r="M304" s="4" t="s">
        <v>1695</v>
      </c>
      <c r="N304" s="4" t="s">
        <v>41</v>
      </c>
      <c r="O304" s="4" t="s">
        <v>73</v>
      </c>
      <c r="P304" s="4" t="s">
        <v>1696</v>
      </c>
      <c r="Q304" s="9">
        <v>20.16</v>
      </c>
      <c r="R304" s="3">
        <v>7</v>
      </c>
      <c r="S304" s="9">
        <v>0</v>
      </c>
      <c r="T304" s="9">
        <v>9.8783999999999992</v>
      </c>
    </row>
    <row r="305" spans="1:20" x14ac:dyDescent="0.3">
      <c r="A305" s="4" t="s">
        <v>1697</v>
      </c>
      <c r="B305" s="5">
        <v>42335</v>
      </c>
      <c r="C305" s="5">
        <v>42341</v>
      </c>
      <c r="D305" s="4" t="s">
        <v>45</v>
      </c>
      <c r="E305" s="4" t="s">
        <v>1698</v>
      </c>
      <c r="F305" s="4" t="s">
        <v>1699</v>
      </c>
      <c r="G305" s="4" t="s">
        <v>24</v>
      </c>
      <c r="H305" s="4" t="s">
        <v>25</v>
      </c>
      <c r="I305" s="4" t="s">
        <v>1700</v>
      </c>
      <c r="J305" s="4" t="s">
        <v>38</v>
      </c>
      <c r="K305" s="3">
        <v>92530</v>
      </c>
      <c r="L305" s="4" t="s">
        <v>39</v>
      </c>
      <c r="M305" s="4" t="s">
        <v>1701</v>
      </c>
      <c r="N305" s="4" t="s">
        <v>30</v>
      </c>
      <c r="O305" s="4" t="s">
        <v>121</v>
      </c>
      <c r="P305" s="4" t="s">
        <v>1702</v>
      </c>
      <c r="Q305" s="9">
        <v>283.92</v>
      </c>
      <c r="R305" s="3">
        <v>5</v>
      </c>
      <c r="S305" s="9">
        <v>0.2</v>
      </c>
      <c r="T305" s="9">
        <v>17.745000000000001</v>
      </c>
    </row>
    <row r="306" spans="1:20" x14ac:dyDescent="0.3">
      <c r="A306" s="4" t="s">
        <v>1703</v>
      </c>
      <c r="B306" s="5">
        <v>42786</v>
      </c>
      <c r="C306" s="5">
        <v>42789</v>
      </c>
      <c r="D306" s="4" t="s">
        <v>144</v>
      </c>
      <c r="E306" s="4" t="s">
        <v>1704</v>
      </c>
      <c r="F306" s="4" t="s">
        <v>1705</v>
      </c>
      <c r="G306" s="4" t="s">
        <v>36</v>
      </c>
      <c r="H306" s="4" t="s">
        <v>25</v>
      </c>
      <c r="I306" s="4" t="s">
        <v>688</v>
      </c>
      <c r="J306" s="4" t="s">
        <v>38</v>
      </c>
      <c r="K306" s="3">
        <v>92105</v>
      </c>
      <c r="L306" s="4" t="s">
        <v>39</v>
      </c>
      <c r="M306" s="4" t="s">
        <v>1706</v>
      </c>
      <c r="N306" s="4" t="s">
        <v>30</v>
      </c>
      <c r="O306" s="4" t="s">
        <v>57</v>
      </c>
      <c r="P306" s="4" t="s">
        <v>1707</v>
      </c>
      <c r="Q306" s="9">
        <v>22.23</v>
      </c>
      <c r="R306" s="3">
        <v>1</v>
      </c>
      <c r="S306" s="9">
        <v>0</v>
      </c>
      <c r="T306" s="9">
        <v>7.3358999999999996</v>
      </c>
    </row>
    <row r="307" spans="1:20" x14ac:dyDescent="0.3">
      <c r="A307" s="4" t="s">
        <v>1708</v>
      </c>
      <c r="B307" s="5">
        <v>42441</v>
      </c>
      <c r="C307" s="5">
        <v>42446</v>
      </c>
      <c r="D307" s="4" t="s">
        <v>45</v>
      </c>
      <c r="E307" s="4" t="s">
        <v>1709</v>
      </c>
      <c r="F307" s="4" t="s">
        <v>1710</v>
      </c>
      <c r="G307" s="4" t="s">
        <v>36</v>
      </c>
      <c r="H307" s="4" t="s">
        <v>25</v>
      </c>
      <c r="I307" s="4" t="s">
        <v>542</v>
      </c>
      <c r="J307" s="4" t="s">
        <v>543</v>
      </c>
      <c r="K307" s="3">
        <v>71203</v>
      </c>
      <c r="L307" s="4" t="s">
        <v>28</v>
      </c>
      <c r="M307" s="4" t="s">
        <v>1711</v>
      </c>
      <c r="N307" s="4" t="s">
        <v>41</v>
      </c>
      <c r="O307" s="4" t="s">
        <v>65</v>
      </c>
      <c r="P307" s="4" t="s">
        <v>1712</v>
      </c>
      <c r="Q307" s="9">
        <v>12.96</v>
      </c>
      <c r="R307" s="3">
        <v>2</v>
      </c>
      <c r="S307" s="9">
        <v>0</v>
      </c>
      <c r="T307" s="9">
        <v>6.2207999999999997</v>
      </c>
    </row>
    <row r="308" spans="1:20" x14ac:dyDescent="0.3">
      <c r="A308" s="4" t="s">
        <v>1713</v>
      </c>
      <c r="B308" s="5">
        <v>42847</v>
      </c>
      <c r="C308" s="5">
        <v>42849</v>
      </c>
      <c r="D308" s="4" t="s">
        <v>144</v>
      </c>
      <c r="E308" s="4" t="s">
        <v>1714</v>
      </c>
      <c r="F308" s="4" t="s">
        <v>1715</v>
      </c>
      <c r="G308" s="4" t="s">
        <v>24</v>
      </c>
      <c r="H308" s="4" t="s">
        <v>25</v>
      </c>
      <c r="I308" s="4" t="s">
        <v>103</v>
      </c>
      <c r="J308" s="4" t="s">
        <v>38</v>
      </c>
      <c r="K308" s="3">
        <v>94122</v>
      </c>
      <c r="L308" s="4" t="s">
        <v>39</v>
      </c>
      <c r="M308" s="4" t="s">
        <v>1716</v>
      </c>
      <c r="N308" s="4" t="s">
        <v>30</v>
      </c>
      <c r="O308" s="4" t="s">
        <v>57</v>
      </c>
      <c r="P308" s="4" t="s">
        <v>1717</v>
      </c>
      <c r="Q308" s="9">
        <v>18.28</v>
      </c>
      <c r="R308" s="3">
        <v>2</v>
      </c>
      <c r="S308" s="9">
        <v>0</v>
      </c>
      <c r="T308" s="9">
        <v>6.2152000000000003</v>
      </c>
    </row>
    <row r="309" spans="1:20" x14ac:dyDescent="0.3">
      <c r="A309" s="4" t="s">
        <v>1718</v>
      </c>
      <c r="B309" s="5">
        <v>42869</v>
      </c>
      <c r="C309" s="5">
        <v>42869</v>
      </c>
      <c r="D309" s="4" t="s">
        <v>894</v>
      </c>
      <c r="E309" s="4" t="s">
        <v>1719</v>
      </c>
      <c r="F309" s="4" t="s">
        <v>1720</v>
      </c>
      <c r="G309" s="4" t="s">
        <v>24</v>
      </c>
      <c r="H309" s="4" t="s">
        <v>25</v>
      </c>
      <c r="I309" s="4" t="s">
        <v>1721</v>
      </c>
      <c r="J309" s="4" t="s">
        <v>38</v>
      </c>
      <c r="K309" s="3">
        <v>92704</v>
      </c>
      <c r="L309" s="4" t="s">
        <v>39</v>
      </c>
      <c r="M309" s="4" t="s">
        <v>1716</v>
      </c>
      <c r="N309" s="4" t="s">
        <v>30</v>
      </c>
      <c r="O309" s="4" t="s">
        <v>57</v>
      </c>
      <c r="P309" s="4" t="s">
        <v>1717</v>
      </c>
      <c r="Q309" s="9">
        <v>18.28</v>
      </c>
      <c r="R309" s="3">
        <v>2</v>
      </c>
      <c r="S309" s="9">
        <v>0</v>
      </c>
      <c r="T309" s="9">
        <v>6.2152000000000003</v>
      </c>
    </row>
    <row r="310" spans="1:20" x14ac:dyDescent="0.3">
      <c r="A310" s="4" t="s">
        <v>1722</v>
      </c>
      <c r="B310" s="5">
        <v>42083</v>
      </c>
      <c r="C310" s="5">
        <v>42086</v>
      </c>
      <c r="D310" s="4" t="s">
        <v>144</v>
      </c>
      <c r="E310" s="4" t="s">
        <v>1723</v>
      </c>
      <c r="F310" s="4" t="s">
        <v>1724</v>
      </c>
      <c r="G310" s="4" t="s">
        <v>36</v>
      </c>
      <c r="H310" s="4" t="s">
        <v>25</v>
      </c>
      <c r="I310" s="4" t="s">
        <v>1725</v>
      </c>
      <c r="J310" s="4" t="s">
        <v>89</v>
      </c>
      <c r="K310" s="3">
        <v>53209</v>
      </c>
      <c r="L310" s="4" t="s">
        <v>81</v>
      </c>
      <c r="M310" s="4" t="s">
        <v>1726</v>
      </c>
      <c r="N310" s="4" t="s">
        <v>41</v>
      </c>
      <c r="O310" s="4" t="s">
        <v>65</v>
      </c>
      <c r="P310" s="4" t="s">
        <v>1727</v>
      </c>
      <c r="Q310" s="9">
        <v>51.84</v>
      </c>
      <c r="R310" s="3">
        <v>8</v>
      </c>
      <c r="S310" s="9">
        <v>0</v>
      </c>
      <c r="T310" s="9">
        <v>24.883199999999999</v>
      </c>
    </row>
    <row r="311" spans="1:20" x14ac:dyDescent="0.3">
      <c r="A311" s="4" t="s">
        <v>1728</v>
      </c>
      <c r="B311" s="5">
        <v>42906</v>
      </c>
      <c r="C311" s="5">
        <v>42913</v>
      </c>
      <c r="D311" s="4" t="s">
        <v>45</v>
      </c>
      <c r="E311" s="4" t="s">
        <v>1729</v>
      </c>
      <c r="F311" s="4" t="s">
        <v>1730</v>
      </c>
      <c r="G311" s="4" t="s">
        <v>24</v>
      </c>
      <c r="H311" s="4" t="s">
        <v>25</v>
      </c>
      <c r="I311" s="4" t="s">
        <v>1731</v>
      </c>
      <c r="J311" s="4" t="s">
        <v>585</v>
      </c>
      <c r="K311" s="3">
        <v>7109</v>
      </c>
      <c r="L311" s="4" t="s">
        <v>119</v>
      </c>
      <c r="M311" s="4" t="s">
        <v>1732</v>
      </c>
      <c r="N311" s="4" t="s">
        <v>149</v>
      </c>
      <c r="O311" s="4" t="s">
        <v>182</v>
      </c>
      <c r="P311" s="4" t="s">
        <v>1733</v>
      </c>
      <c r="Q311" s="9">
        <v>239.97</v>
      </c>
      <c r="R311" s="3">
        <v>3</v>
      </c>
      <c r="S311" s="9">
        <v>0</v>
      </c>
      <c r="T311" s="9">
        <v>71.991</v>
      </c>
    </row>
    <row r="312" spans="1:20" x14ac:dyDescent="0.3">
      <c r="A312" s="4" t="s">
        <v>1734</v>
      </c>
      <c r="B312" s="5">
        <v>41768</v>
      </c>
      <c r="C312" s="5">
        <v>41774</v>
      </c>
      <c r="D312" s="4" t="s">
        <v>45</v>
      </c>
      <c r="E312" s="4" t="s">
        <v>1735</v>
      </c>
      <c r="F312" s="4" t="s">
        <v>1736</v>
      </c>
      <c r="G312" s="4" t="s">
        <v>24</v>
      </c>
      <c r="H312" s="4" t="s">
        <v>25</v>
      </c>
      <c r="I312" s="4" t="s">
        <v>103</v>
      </c>
      <c r="J312" s="4" t="s">
        <v>38</v>
      </c>
      <c r="K312" s="3">
        <v>94110</v>
      </c>
      <c r="L312" s="4" t="s">
        <v>39</v>
      </c>
      <c r="M312" s="4" t="s">
        <v>1737</v>
      </c>
      <c r="N312" s="4" t="s">
        <v>149</v>
      </c>
      <c r="O312" s="4" t="s">
        <v>182</v>
      </c>
      <c r="P312" s="4" t="s">
        <v>1738</v>
      </c>
      <c r="Q312" s="9">
        <v>67.8</v>
      </c>
      <c r="R312" s="3">
        <v>4</v>
      </c>
      <c r="S312" s="9">
        <v>0</v>
      </c>
      <c r="T312" s="9">
        <v>4.0679999999999996</v>
      </c>
    </row>
    <row r="313" spans="1:20" x14ac:dyDescent="0.3">
      <c r="A313" s="4" t="s">
        <v>1739</v>
      </c>
      <c r="B313" s="5">
        <v>43043</v>
      </c>
      <c r="C313" s="5">
        <v>43050</v>
      </c>
      <c r="D313" s="4" t="s">
        <v>45</v>
      </c>
      <c r="E313" s="4" t="s">
        <v>1740</v>
      </c>
      <c r="F313" s="4" t="s">
        <v>1741</v>
      </c>
      <c r="G313" s="4" t="s">
        <v>78</v>
      </c>
      <c r="H313" s="4" t="s">
        <v>25</v>
      </c>
      <c r="I313" s="4" t="s">
        <v>657</v>
      </c>
      <c r="J313" s="4" t="s">
        <v>253</v>
      </c>
      <c r="K313" s="3">
        <v>38401</v>
      </c>
      <c r="L313" s="4" t="s">
        <v>28</v>
      </c>
      <c r="M313" s="4" t="s">
        <v>1742</v>
      </c>
      <c r="N313" s="4" t="s">
        <v>41</v>
      </c>
      <c r="O313" s="4" t="s">
        <v>65</v>
      </c>
      <c r="P313" s="4" t="s">
        <v>1743</v>
      </c>
      <c r="Q313" s="9">
        <v>9.6639999999999997</v>
      </c>
      <c r="R313" s="3">
        <v>2</v>
      </c>
      <c r="S313" s="9">
        <v>0.2</v>
      </c>
      <c r="T313" s="9">
        <v>3.2616000000000001</v>
      </c>
    </row>
    <row r="314" spans="1:20" x14ac:dyDescent="0.3">
      <c r="A314" s="4" t="s">
        <v>1744</v>
      </c>
      <c r="B314" s="5">
        <v>42328</v>
      </c>
      <c r="C314" s="5">
        <v>42333</v>
      </c>
      <c r="D314" s="4" t="s">
        <v>45</v>
      </c>
      <c r="E314" s="4" t="s">
        <v>1745</v>
      </c>
      <c r="F314" s="4" t="s">
        <v>1746</v>
      </c>
      <c r="G314" s="4" t="s">
        <v>36</v>
      </c>
      <c r="H314" s="4" t="s">
        <v>25</v>
      </c>
      <c r="I314" s="4" t="s">
        <v>208</v>
      </c>
      <c r="J314" s="4" t="s">
        <v>209</v>
      </c>
      <c r="K314" s="3">
        <v>10035</v>
      </c>
      <c r="L314" s="4" t="s">
        <v>119</v>
      </c>
      <c r="M314" s="4" t="s">
        <v>1747</v>
      </c>
      <c r="N314" s="4" t="s">
        <v>41</v>
      </c>
      <c r="O314" s="4" t="s">
        <v>105</v>
      </c>
      <c r="P314" s="4" t="s">
        <v>1748</v>
      </c>
      <c r="Q314" s="9">
        <v>60.45</v>
      </c>
      <c r="R314" s="3">
        <v>3</v>
      </c>
      <c r="S314" s="9">
        <v>0</v>
      </c>
      <c r="T314" s="9">
        <v>16.3215</v>
      </c>
    </row>
    <row r="315" spans="1:20" x14ac:dyDescent="0.3">
      <c r="A315" s="4" t="s">
        <v>1749</v>
      </c>
      <c r="B315" s="5">
        <v>42681</v>
      </c>
      <c r="C315" s="5">
        <v>42683</v>
      </c>
      <c r="D315" s="4" t="s">
        <v>144</v>
      </c>
      <c r="E315" s="4" t="s">
        <v>1750</v>
      </c>
      <c r="F315" s="4" t="s">
        <v>1751</v>
      </c>
      <c r="G315" s="4" t="s">
        <v>36</v>
      </c>
      <c r="H315" s="4" t="s">
        <v>25</v>
      </c>
      <c r="I315" s="4" t="s">
        <v>37</v>
      </c>
      <c r="J315" s="4" t="s">
        <v>38</v>
      </c>
      <c r="K315" s="3">
        <v>90036</v>
      </c>
      <c r="L315" s="4" t="s">
        <v>39</v>
      </c>
      <c r="M315" s="4" t="s">
        <v>1752</v>
      </c>
      <c r="N315" s="4" t="s">
        <v>41</v>
      </c>
      <c r="O315" s="4" t="s">
        <v>73</v>
      </c>
      <c r="P315" s="4" t="s">
        <v>1753</v>
      </c>
      <c r="Q315" s="9">
        <v>37.44</v>
      </c>
      <c r="R315" s="3">
        <v>4</v>
      </c>
      <c r="S315" s="9">
        <v>0.2</v>
      </c>
      <c r="T315" s="9">
        <v>11.7</v>
      </c>
    </row>
    <row r="316" spans="1:20" x14ac:dyDescent="0.3">
      <c r="A316" s="4" t="s">
        <v>1754</v>
      </c>
      <c r="B316" s="5">
        <v>42290</v>
      </c>
      <c r="C316" s="5">
        <v>42294</v>
      </c>
      <c r="D316" s="4" t="s">
        <v>45</v>
      </c>
      <c r="E316" s="4" t="s">
        <v>1755</v>
      </c>
      <c r="F316" s="4" t="s">
        <v>1756</v>
      </c>
      <c r="G316" s="4" t="s">
        <v>24</v>
      </c>
      <c r="H316" s="4" t="s">
        <v>25</v>
      </c>
      <c r="I316" s="4" t="s">
        <v>1757</v>
      </c>
      <c r="J316" s="4" t="s">
        <v>27</v>
      </c>
      <c r="K316" s="3">
        <v>40214</v>
      </c>
      <c r="L316" s="4" t="s">
        <v>28</v>
      </c>
      <c r="M316" s="4" t="s">
        <v>1758</v>
      </c>
      <c r="N316" s="4" t="s">
        <v>149</v>
      </c>
      <c r="O316" s="4" t="s">
        <v>150</v>
      </c>
      <c r="P316" s="4" t="s">
        <v>1759</v>
      </c>
      <c r="Q316" s="9">
        <v>83.72</v>
      </c>
      <c r="R316" s="3">
        <v>7</v>
      </c>
      <c r="S316" s="9">
        <v>0</v>
      </c>
      <c r="T316" s="9">
        <v>23.441600000000001</v>
      </c>
    </row>
    <row r="317" spans="1:20" x14ac:dyDescent="0.3">
      <c r="A317" s="4" t="s">
        <v>1760</v>
      </c>
      <c r="B317" s="5">
        <v>42736</v>
      </c>
      <c r="C317" s="5">
        <v>42741</v>
      </c>
      <c r="D317" s="4" t="s">
        <v>45</v>
      </c>
      <c r="E317" s="4" t="s">
        <v>1761</v>
      </c>
      <c r="F317" s="4" t="s">
        <v>1762</v>
      </c>
      <c r="G317" s="4" t="s">
        <v>24</v>
      </c>
      <c r="H317" s="4" t="s">
        <v>25</v>
      </c>
      <c r="I317" s="4" t="s">
        <v>1763</v>
      </c>
      <c r="J317" s="4" t="s">
        <v>374</v>
      </c>
      <c r="K317" s="3">
        <v>44052</v>
      </c>
      <c r="L317" s="4" t="s">
        <v>119</v>
      </c>
      <c r="M317" s="4" t="s">
        <v>1764</v>
      </c>
      <c r="N317" s="4" t="s">
        <v>30</v>
      </c>
      <c r="O317" s="4" t="s">
        <v>57</v>
      </c>
      <c r="P317" s="4" t="s">
        <v>1765</v>
      </c>
      <c r="Q317" s="9">
        <v>48.896000000000001</v>
      </c>
      <c r="R317" s="3">
        <v>4</v>
      </c>
      <c r="S317" s="9">
        <v>0.2</v>
      </c>
      <c r="T317" s="9">
        <v>8.5568000000000008</v>
      </c>
    </row>
    <row r="318" spans="1:20" x14ac:dyDescent="0.3">
      <c r="A318" s="4" t="s">
        <v>1766</v>
      </c>
      <c r="B318" s="5">
        <v>41677</v>
      </c>
      <c r="C318" s="5">
        <v>41682</v>
      </c>
      <c r="D318" s="4" t="s">
        <v>45</v>
      </c>
      <c r="E318" s="4" t="s">
        <v>1767</v>
      </c>
      <c r="F318" s="4" t="s">
        <v>1768</v>
      </c>
      <c r="G318" s="4" t="s">
        <v>36</v>
      </c>
      <c r="H318" s="4" t="s">
        <v>25</v>
      </c>
      <c r="I318" s="4" t="s">
        <v>1769</v>
      </c>
      <c r="J318" s="4" t="s">
        <v>585</v>
      </c>
      <c r="K318" s="3">
        <v>7036</v>
      </c>
      <c r="L318" s="4" t="s">
        <v>119</v>
      </c>
      <c r="M318" s="4" t="s">
        <v>1770</v>
      </c>
      <c r="N318" s="4" t="s">
        <v>149</v>
      </c>
      <c r="O318" s="4" t="s">
        <v>182</v>
      </c>
      <c r="P318" s="4" t="s">
        <v>1771</v>
      </c>
      <c r="Q318" s="9">
        <v>115.36</v>
      </c>
      <c r="R318" s="3">
        <v>7</v>
      </c>
      <c r="S318" s="9">
        <v>0</v>
      </c>
      <c r="T318" s="9">
        <v>49.604799999999997</v>
      </c>
    </row>
    <row r="319" spans="1:20" x14ac:dyDescent="0.3">
      <c r="A319" s="4" t="s">
        <v>1772</v>
      </c>
      <c r="B319" s="5">
        <v>42541</v>
      </c>
      <c r="C319" s="5">
        <v>42546</v>
      </c>
      <c r="D319" s="4" t="s">
        <v>21</v>
      </c>
      <c r="E319" s="4" t="s">
        <v>1773</v>
      </c>
      <c r="F319" s="4" t="s">
        <v>1774</v>
      </c>
      <c r="G319" s="4" t="s">
        <v>36</v>
      </c>
      <c r="H319" s="4" t="s">
        <v>25</v>
      </c>
      <c r="I319" s="4" t="s">
        <v>1775</v>
      </c>
      <c r="J319" s="4" t="s">
        <v>38</v>
      </c>
      <c r="K319" s="3">
        <v>93905</v>
      </c>
      <c r="L319" s="4" t="s">
        <v>39</v>
      </c>
      <c r="M319" s="4" t="s">
        <v>1776</v>
      </c>
      <c r="N319" s="4" t="s">
        <v>41</v>
      </c>
      <c r="O319" s="4" t="s">
        <v>105</v>
      </c>
      <c r="P319" s="4" t="s">
        <v>1777</v>
      </c>
      <c r="Q319" s="9">
        <v>5.16</v>
      </c>
      <c r="R319" s="3">
        <v>2</v>
      </c>
      <c r="S319" s="9">
        <v>0</v>
      </c>
      <c r="T319" s="9">
        <v>1.3415999999999999</v>
      </c>
    </row>
    <row r="320" spans="1:20" x14ac:dyDescent="0.3">
      <c r="A320" s="4" t="s">
        <v>1778</v>
      </c>
      <c r="B320" s="5">
        <v>41854</v>
      </c>
      <c r="C320" s="5">
        <v>41859</v>
      </c>
      <c r="D320" s="4" t="s">
        <v>45</v>
      </c>
      <c r="E320" s="4" t="s">
        <v>1779</v>
      </c>
      <c r="F320" s="4" t="s">
        <v>1780</v>
      </c>
      <c r="G320" s="4" t="s">
        <v>24</v>
      </c>
      <c r="H320" s="4" t="s">
        <v>25</v>
      </c>
      <c r="I320" s="4" t="s">
        <v>208</v>
      </c>
      <c r="J320" s="4" t="s">
        <v>209</v>
      </c>
      <c r="K320" s="3">
        <v>10035</v>
      </c>
      <c r="L320" s="4" t="s">
        <v>119</v>
      </c>
      <c r="M320" s="4" t="s">
        <v>1781</v>
      </c>
      <c r="N320" s="4" t="s">
        <v>41</v>
      </c>
      <c r="O320" s="4" t="s">
        <v>65</v>
      </c>
      <c r="P320" s="4" t="s">
        <v>1782</v>
      </c>
      <c r="Q320" s="9">
        <v>39.96</v>
      </c>
      <c r="R320" s="3">
        <v>2</v>
      </c>
      <c r="S320" s="9">
        <v>0</v>
      </c>
      <c r="T320" s="9">
        <v>18.781199999999998</v>
      </c>
    </row>
    <row r="321" spans="1:20" x14ac:dyDescent="0.3">
      <c r="A321" s="4" t="s">
        <v>1783</v>
      </c>
      <c r="B321" s="5">
        <v>42835</v>
      </c>
      <c r="C321" s="5">
        <v>42840</v>
      </c>
      <c r="D321" s="4" t="s">
        <v>45</v>
      </c>
      <c r="E321" s="4" t="s">
        <v>1784</v>
      </c>
      <c r="F321" s="4" t="s">
        <v>1785</v>
      </c>
      <c r="G321" s="4" t="s">
        <v>78</v>
      </c>
      <c r="H321" s="4" t="s">
        <v>25</v>
      </c>
      <c r="I321" s="4" t="s">
        <v>1786</v>
      </c>
      <c r="J321" s="4" t="s">
        <v>585</v>
      </c>
      <c r="K321" s="3">
        <v>8901</v>
      </c>
      <c r="L321" s="4" t="s">
        <v>119</v>
      </c>
      <c r="M321" s="4" t="s">
        <v>689</v>
      </c>
      <c r="N321" s="4" t="s">
        <v>41</v>
      </c>
      <c r="O321" s="4" t="s">
        <v>65</v>
      </c>
      <c r="P321" s="4" t="s">
        <v>690</v>
      </c>
      <c r="Q321" s="9">
        <v>7.61</v>
      </c>
      <c r="R321" s="3">
        <v>1</v>
      </c>
      <c r="S321" s="9">
        <v>0</v>
      </c>
      <c r="T321" s="9">
        <v>3.5767000000000002</v>
      </c>
    </row>
    <row r="322" spans="1:20" x14ac:dyDescent="0.3">
      <c r="A322" s="4" t="s">
        <v>1787</v>
      </c>
      <c r="B322" s="5">
        <v>41799</v>
      </c>
      <c r="C322" s="5">
        <v>41806</v>
      </c>
      <c r="D322" s="4" t="s">
        <v>45</v>
      </c>
      <c r="E322" s="4" t="s">
        <v>1788</v>
      </c>
      <c r="F322" s="4" t="s">
        <v>1789</v>
      </c>
      <c r="G322" s="4" t="s">
        <v>24</v>
      </c>
      <c r="H322" s="4" t="s">
        <v>25</v>
      </c>
      <c r="I322" s="4" t="s">
        <v>103</v>
      </c>
      <c r="J322" s="4" t="s">
        <v>38</v>
      </c>
      <c r="K322" s="3">
        <v>94122</v>
      </c>
      <c r="L322" s="4" t="s">
        <v>39</v>
      </c>
      <c r="M322" s="4" t="s">
        <v>1790</v>
      </c>
      <c r="N322" s="4" t="s">
        <v>41</v>
      </c>
      <c r="O322" s="4" t="s">
        <v>1324</v>
      </c>
      <c r="P322" s="4" t="s">
        <v>1791</v>
      </c>
      <c r="Q322" s="9">
        <v>7.36</v>
      </c>
      <c r="R322" s="3">
        <v>2</v>
      </c>
      <c r="S322" s="9">
        <v>0</v>
      </c>
      <c r="T322" s="9">
        <v>0.1472</v>
      </c>
    </row>
    <row r="323" spans="1:20" x14ac:dyDescent="0.3">
      <c r="A323" s="4" t="s">
        <v>1792</v>
      </c>
      <c r="B323" s="5">
        <v>41649</v>
      </c>
      <c r="C323" s="5">
        <v>41654</v>
      </c>
      <c r="D323" s="4" t="s">
        <v>45</v>
      </c>
      <c r="E323" s="4" t="s">
        <v>1793</v>
      </c>
      <c r="F323" s="4" t="s">
        <v>1794</v>
      </c>
      <c r="G323" s="4" t="s">
        <v>36</v>
      </c>
      <c r="H323" s="4" t="s">
        <v>25</v>
      </c>
      <c r="I323" s="4" t="s">
        <v>240</v>
      </c>
      <c r="J323" s="4" t="s">
        <v>241</v>
      </c>
      <c r="K323" s="3">
        <v>22153</v>
      </c>
      <c r="L323" s="4" t="s">
        <v>28</v>
      </c>
      <c r="M323" s="4" t="s">
        <v>1795</v>
      </c>
      <c r="N323" s="4" t="s">
        <v>41</v>
      </c>
      <c r="O323" s="4" t="s">
        <v>42</v>
      </c>
      <c r="P323" s="4" t="s">
        <v>1796</v>
      </c>
      <c r="Q323" s="9">
        <v>2.89</v>
      </c>
      <c r="R323" s="3">
        <v>1</v>
      </c>
      <c r="S323" s="9">
        <v>0</v>
      </c>
      <c r="T323" s="9">
        <v>1.3583000000000001</v>
      </c>
    </row>
    <row r="324" spans="1:20" x14ac:dyDescent="0.3">
      <c r="A324" s="4" t="s">
        <v>1797</v>
      </c>
      <c r="B324" s="5">
        <v>42642</v>
      </c>
      <c r="C324" s="5">
        <v>42645</v>
      </c>
      <c r="D324" s="4" t="s">
        <v>144</v>
      </c>
      <c r="E324" s="4" t="s">
        <v>1798</v>
      </c>
      <c r="F324" s="4" t="s">
        <v>1799</v>
      </c>
      <c r="G324" s="4" t="s">
        <v>36</v>
      </c>
      <c r="H324" s="4" t="s">
        <v>25</v>
      </c>
      <c r="I324" s="4" t="s">
        <v>117</v>
      </c>
      <c r="J324" s="4" t="s">
        <v>118</v>
      </c>
      <c r="K324" s="3">
        <v>19140</v>
      </c>
      <c r="L324" s="4" t="s">
        <v>119</v>
      </c>
      <c r="M324" s="4" t="s">
        <v>1800</v>
      </c>
      <c r="N324" s="4" t="s">
        <v>41</v>
      </c>
      <c r="O324" s="4" t="s">
        <v>42</v>
      </c>
      <c r="P324" s="4" t="s">
        <v>1801</v>
      </c>
      <c r="Q324" s="9">
        <v>15.936</v>
      </c>
      <c r="R324" s="3">
        <v>4</v>
      </c>
      <c r="S324" s="9">
        <v>0.2</v>
      </c>
      <c r="T324" s="9">
        <v>5.1791999999999998</v>
      </c>
    </row>
    <row r="325" spans="1:20" x14ac:dyDescent="0.3">
      <c r="A325" s="4" t="s">
        <v>1802</v>
      </c>
      <c r="B325" s="5">
        <v>41735</v>
      </c>
      <c r="C325" s="5">
        <v>41739</v>
      </c>
      <c r="D325" s="4" t="s">
        <v>45</v>
      </c>
      <c r="E325" s="4" t="s">
        <v>1803</v>
      </c>
      <c r="F325" s="4" t="s">
        <v>1804</v>
      </c>
      <c r="G325" s="4" t="s">
        <v>36</v>
      </c>
      <c r="H325" s="4" t="s">
        <v>25</v>
      </c>
      <c r="I325" s="4" t="s">
        <v>1678</v>
      </c>
      <c r="J325" s="4" t="s">
        <v>118</v>
      </c>
      <c r="K325" s="3">
        <v>17602</v>
      </c>
      <c r="L325" s="4" t="s">
        <v>119</v>
      </c>
      <c r="M325" s="4" t="s">
        <v>1805</v>
      </c>
      <c r="N325" s="4" t="s">
        <v>41</v>
      </c>
      <c r="O325" s="4" t="s">
        <v>73</v>
      </c>
      <c r="P325" s="4" t="s">
        <v>1806</v>
      </c>
      <c r="Q325" s="9">
        <v>44.91</v>
      </c>
      <c r="R325" s="3">
        <v>6</v>
      </c>
      <c r="S325" s="9">
        <v>0.7</v>
      </c>
      <c r="T325" s="9">
        <v>-35.927999999999997</v>
      </c>
    </row>
    <row r="326" spans="1:20" x14ac:dyDescent="0.3">
      <c r="A326" s="4" t="s">
        <v>1807</v>
      </c>
      <c r="B326" s="5">
        <v>42616</v>
      </c>
      <c r="C326" s="5">
        <v>42618</v>
      </c>
      <c r="D326" s="4" t="s">
        <v>144</v>
      </c>
      <c r="E326" s="4" t="s">
        <v>1808</v>
      </c>
      <c r="F326" s="4" t="s">
        <v>1809</v>
      </c>
      <c r="G326" s="4" t="s">
        <v>78</v>
      </c>
      <c r="H326" s="4" t="s">
        <v>25</v>
      </c>
      <c r="I326" s="4" t="s">
        <v>117</v>
      </c>
      <c r="J326" s="4" t="s">
        <v>118</v>
      </c>
      <c r="K326" s="3">
        <v>19143</v>
      </c>
      <c r="L326" s="4" t="s">
        <v>119</v>
      </c>
      <c r="M326" s="4" t="s">
        <v>1810</v>
      </c>
      <c r="N326" s="4" t="s">
        <v>41</v>
      </c>
      <c r="O326" s="4" t="s">
        <v>73</v>
      </c>
      <c r="P326" s="4" t="s">
        <v>1811</v>
      </c>
      <c r="Q326" s="9">
        <v>1141.47</v>
      </c>
      <c r="R326" s="3">
        <v>5</v>
      </c>
      <c r="S326" s="9">
        <v>0.7</v>
      </c>
      <c r="T326" s="9">
        <v>-760.98</v>
      </c>
    </row>
    <row r="327" spans="1:20" x14ac:dyDescent="0.3">
      <c r="A327" s="4" t="s">
        <v>1812</v>
      </c>
      <c r="B327" s="5">
        <v>41983</v>
      </c>
      <c r="C327" s="5">
        <v>41988</v>
      </c>
      <c r="D327" s="4" t="s">
        <v>45</v>
      </c>
      <c r="E327" s="4" t="s">
        <v>1813</v>
      </c>
      <c r="F327" s="4" t="s">
        <v>1814</v>
      </c>
      <c r="G327" s="4" t="s">
        <v>24</v>
      </c>
      <c r="H327" s="4" t="s">
        <v>25</v>
      </c>
      <c r="I327" s="4" t="s">
        <v>208</v>
      </c>
      <c r="J327" s="4" t="s">
        <v>209</v>
      </c>
      <c r="K327" s="3">
        <v>10009</v>
      </c>
      <c r="L327" s="4" t="s">
        <v>119</v>
      </c>
      <c r="M327" s="4" t="s">
        <v>1815</v>
      </c>
      <c r="N327" s="4" t="s">
        <v>41</v>
      </c>
      <c r="O327" s="4" t="s">
        <v>65</v>
      </c>
      <c r="P327" s="4" t="s">
        <v>1816</v>
      </c>
      <c r="Q327" s="9">
        <v>11.36</v>
      </c>
      <c r="R327" s="3">
        <v>2</v>
      </c>
      <c r="S327" s="9">
        <v>0</v>
      </c>
      <c r="T327" s="9">
        <v>5.2256</v>
      </c>
    </row>
    <row r="328" spans="1:20" x14ac:dyDescent="0.3">
      <c r="A328" s="4" t="s">
        <v>1817</v>
      </c>
      <c r="B328" s="5">
        <v>41899</v>
      </c>
      <c r="C328" s="5">
        <v>41903</v>
      </c>
      <c r="D328" s="4" t="s">
        <v>45</v>
      </c>
      <c r="E328" s="4" t="s">
        <v>1818</v>
      </c>
      <c r="F328" s="4" t="s">
        <v>1819</v>
      </c>
      <c r="G328" s="4" t="s">
        <v>78</v>
      </c>
      <c r="H328" s="4" t="s">
        <v>25</v>
      </c>
      <c r="I328" s="4" t="s">
        <v>117</v>
      </c>
      <c r="J328" s="4" t="s">
        <v>118</v>
      </c>
      <c r="K328" s="3">
        <v>19120</v>
      </c>
      <c r="L328" s="4" t="s">
        <v>119</v>
      </c>
      <c r="M328" s="4" t="s">
        <v>1820</v>
      </c>
      <c r="N328" s="4" t="s">
        <v>41</v>
      </c>
      <c r="O328" s="4" t="s">
        <v>73</v>
      </c>
      <c r="P328" s="4" t="s">
        <v>1821</v>
      </c>
      <c r="Q328" s="9">
        <v>5.8920000000000003</v>
      </c>
      <c r="R328" s="3">
        <v>4</v>
      </c>
      <c r="S328" s="9">
        <v>0.7</v>
      </c>
      <c r="T328" s="9">
        <v>-4.1243999999999996</v>
      </c>
    </row>
    <row r="329" spans="1:20" x14ac:dyDescent="0.3">
      <c r="A329" s="4" t="s">
        <v>1822</v>
      </c>
      <c r="B329" s="5">
        <v>42665</v>
      </c>
      <c r="C329" s="5">
        <v>42667</v>
      </c>
      <c r="D329" s="4" t="s">
        <v>144</v>
      </c>
      <c r="E329" s="4" t="s">
        <v>1823</v>
      </c>
      <c r="F329" s="4" t="s">
        <v>1824</v>
      </c>
      <c r="G329" s="4" t="s">
        <v>78</v>
      </c>
      <c r="H329" s="4" t="s">
        <v>25</v>
      </c>
      <c r="I329" s="4" t="s">
        <v>651</v>
      </c>
      <c r="J329" s="4" t="s">
        <v>188</v>
      </c>
      <c r="K329" s="3">
        <v>48227</v>
      </c>
      <c r="L329" s="4" t="s">
        <v>81</v>
      </c>
      <c r="M329" s="4" t="s">
        <v>1431</v>
      </c>
      <c r="N329" s="4" t="s">
        <v>30</v>
      </c>
      <c r="O329" s="4" t="s">
        <v>57</v>
      </c>
      <c r="P329" s="4" t="s">
        <v>1432</v>
      </c>
      <c r="Q329" s="9">
        <v>31.4</v>
      </c>
      <c r="R329" s="3">
        <v>5</v>
      </c>
      <c r="S329" s="9">
        <v>0</v>
      </c>
      <c r="T329" s="9">
        <v>10.048</v>
      </c>
    </row>
    <row r="330" spans="1:20" x14ac:dyDescent="0.3">
      <c r="A330" s="4" t="s">
        <v>1825</v>
      </c>
      <c r="B330" s="5">
        <v>41758</v>
      </c>
      <c r="C330" s="5">
        <v>41763</v>
      </c>
      <c r="D330" s="4" t="s">
        <v>45</v>
      </c>
      <c r="E330" s="4" t="s">
        <v>1826</v>
      </c>
      <c r="F330" s="4" t="s">
        <v>1827</v>
      </c>
      <c r="G330" s="4" t="s">
        <v>24</v>
      </c>
      <c r="H330" s="4" t="s">
        <v>25</v>
      </c>
      <c r="I330" s="4" t="s">
        <v>287</v>
      </c>
      <c r="J330" s="4" t="s">
        <v>209</v>
      </c>
      <c r="K330" s="3">
        <v>14609</v>
      </c>
      <c r="L330" s="4" t="s">
        <v>119</v>
      </c>
      <c r="M330" s="4" t="s">
        <v>1828</v>
      </c>
      <c r="N330" s="4" t="s">
        <v>30</v>
      </c>
      <c r="O330" s="4" t="s">
        <v>57</v>
      </c>
      <c r="P330" s="4" t="s">
        <v>1829</v>
      </c>
      <c r="Q330" s="9">
        <v>17.46</v>
      </c>
      <c r="R330" s="3">
        <v>2</v>
      </c>
      <c r="S330" s="9">
        <v>0</v>
      </c>
      <c r="T330" s="9">
        <v>5.9363999999999999</v>
      </c>
    </row>
    <row r="331" spans="1:20" x14ac:dyDescent="0.3">
      <c r="A331" s="4" t="s">
        <v>1830</v>
      </c>
      <c r="B331" s="5">
        <v>42119</v>
      </c>
      <c r="C331" s="5">
        <v>42122</v>
      </c>
      <c r="D331" s="4" t="s">
        <v>21</v>
      </c>
      <c r="E331" s="4" t="s">
        <v>1831</v>
      </c>
      <c r="F331" s="4" t="s">
        <v>1832</v>
      </c>
      <c r="G331" s="4" t="s">
        <v>36</v>
      </c>
      <c r="H331" s="4" t="s">
        <v>25</v>
      </c>
      <c r="I331" s="4" t="s">
        <v>37</v>
      </c>
      <c r="J331" s="4" t="s">
        <v>38</v>
      </c>
      <c r="K331" s="3">
        <v>90045</v>
      </c>
      <c r="L331" s="4" t="s">
        <v>39</v>
      </c>
      <c r="M331" s="4" t="s">
        <v>1833</v>
      </c>
      <c r="N331" s="4" t="s">
        <v>41</v>
      </c>
      <c r="O331" s="4" t="s">
        <v>73</v>
      </c>
      <c r="P331" s="4" t="s">
        <v>1834</v>
      </c>
      <c r="Q331" s="9">
        <v>13.944000000000001</v>
      </c>
      <c r="R331" s="3">
        <v>3</v>
      </c>
      <c r="S331" s="9">
        <v>0.2</v>
      </c>
      <c r="T331" s="9">
        <v>4.5317999999999996</v>
      </c>
    </row>
    <row r="332" spans="1:20" x14ac:dyDescent="0.3">
      <c r="A332" s="4" t="s">
        <v>1835</v>
      </c>
      <c r="B332" s="5">
        <v>43022</v>
      </c>
      <c r="C332" s="5">
        <v>43027</v>
      </c>
      <c r="D332" s="4" t="s">
        <v>45</v>
      </c>
      <c r="E332" s="4" t="s">
        <v>1836</v>
      </c>
      <c r="F332" s="4" t="s">
        <v>1837</v>
      </c>
      <c r="G332" s="4" t="s">
        <v>78</v>
      </c>
      <c r="H332" s="4" t="s">
        <v>25</v>
      </c>
      <c r="I332" s="4" t="s">
        <v>657</v>
      </c>
      <c r="J332" s="4" t="s">
        <v>1838</v>
      </c>
      <c r="K332" s="3">
        <v>21044</v>
      </c>
      <c r="L332" s="4" t="s">
        <v>119</v>
      </c>
      <c r="M332" s="4" t="s">
        <v>1839</v>
      </c>
      <c r="N332" s="4" t="s">
        <v>41</v>
      </c>
      <c r="O332" s="4" t="s">
        <v>73</v>
      </c>
      <c r="P332" s="4" t="s">
        <v>1840</v>
      </c>
      <c r="Q332" s="9">
        <v>37.659999999999997</v>
      </c>
      <c r="R332" s="3">
        <v>7</v>
      </c>
      <c r="S332" s="9">
        <v>0</v>
      </c>
      <c r="T332" s="9">
        <v>18.453399999999998</v>
      </c>
    </row>
    <row r="333" spans="1:20" x14ac:dyDescent="0.3">
      <c r="A333" s="4" t="s">
        <v>1841</v>
      </c>
      <c r="B333" s="5">
        <v>42684</v>
      </c>
      <c r="C333" s="5">
        <v>42686</v>
      </c>
      <c r="D333" s="4" t="s">
        <v>144</v>
      </c>
      <c r="E333" s="4" t="s">
        <v>1842</v>
      </c>
      <c r="F333" s="4" t="s">
        <v>1843</v>
      </c>
      <c r="G333" s="4" t="s">
        <v>36</v>
      </c>
      <c r="H333" s="4" t="s">
        <v>25</v>
      </c>
      <c r="I333" s="4" t="s">
        <v>103</v>
      </c>
      <c r="J333" s="4" t="s">
        <v>38</v>
      </c>
      <c r="K333" s="3">
        <v>94122</v>
      </c>
      <c r="L333" s="4" t="s">
        <v>39</v>
      </c>
      <c r="M333" s="4" t="s">
        <v>1844</v>
      </c>
      <c r="N333" s="4" t="s">
        <v>41</v>
      </c>
      <c r="O333" s="4" t="s">
        <v>91</v>
      </c>
      <c r="P333" s="4" t="s">
        <v>1845</v>
      </c>
      <c r="Q333" s="9">
        <v>155.82</v>
      </c>
      <c r="R333" s="3">
        <v>7</v>
      </c>
      <c r="S333" s="9">
        <v>0</v>
      </c>
      <c r="T333" s="9">
        <v>42.071399999999997</v>
      </c>
    </row>
    <row r="334" spans="1:20" x14ac:dyDescent="0.3">
      <c r="A334" s="4" t="s">
        <v>1846</v>
      </c>
      <c r="B334" s="5">
        <v>42646</v>
      </c>
      <c r="C334" s="5">
        <v>42649</v>
      </c>
      <c r="D334" s="4" t="s">
        <v>21</v>
      </c>
      <c r="E334" s="4" t="s">
        <v>1847</v>
      </c>
      <c r="F334" s="4" t="s">
        <v>1848</v>
      </c>
      <c r="G334" s="4" t="s">
        <v>24</v>
      </c>
      <c r="H334" s="4" t="s">
        <v>25</v>
      </c>
      <c r="I334" s="4" t="s">
        <v>140</v>
      </c>
      <c r="J334" s="4" t="s">
        <v>80</v>
      </c>
      <c r="K334" s="3">
        <v>77095</v>
      </c>
      <c r="L334" s="4" t="s">
        <v>81</v>
      </c>
      <c r="M334" s="4" t="s">
        <v>1849</v>
      </c>
      <c r="N334" s="4" t="s">
        <v>41</v>
      </c>
      <c r="O334" s="4" t="s">
        <v>156</v>
      </c>
      <c r="P334" s="4" t="s">
        <v>502</v>
      </c>
      <c r="Q334" s="9">
        <v>15.648</v>
      </c>
      <c r="R334" s="3">
        <v>2</v>
      </c>
      <c r="S334" s="9">
        <v>0.2</v>
      </c>
      <c r="T334" s="9">
        <v>5.0856000000000003</v>
      </c>
    </row>
    <row r="335" spans="1:20" x14ac:dyDescent="0.3">
      <c r="A335" s="4" t="s">
        <v>1850</v>
      </c>
      <c r="B335" s="5">
        <v>41891</v>
      </c>
      <c r="C335" s="5">
        <v>41897</v>
      </c>
      <c r="D335" s="4" t="s">
        <v>45</v>
      </c>
      <c r="E335" s="4" t="s">
        <v>1851</v>
      </c>
      <c r="F335" s="4" t="s">
        <v>1852</v>
      </c>
      <c r="G335" s="4" t="s">
        <v>24</v>
      </c>
      <c r="H335" s="4" t="s">
        <v>25</v>
      </c>
      <c r="I335" s="4" t="s">
        <v>651</v>
      </c>
      <c r="J335" s="4" t="s">
        <v>188</v>
      </c>
      <c r="K335" s="3">
        <v>48227</v>
      </c>
      <c r="L335" s="4" t="s">
        <v>81</v>
      </c>
      <c r="M335" s="4" t="s">
        <v>1131</v>
      </c>
      <c r="N335" s="4" t="s">
        <v>41</v>
      </c>
      <c r="O335" s="4" t="s">
        <v>42</v>
      </c>
      <c r="P335" s="4" t="s">
        <v>1132</v>
      </c>
      <c r="Q335" s="9">
        <v>103.6</v>
      </c>
      <c r="R335" s="3">
        <v>7</v>
      </c>
      <c r="S335" s="9">
        <v>0</v>
      </c>
      <c r="T335" s="9">
        <v>51.8</v>
      </c>
    </row>
    <row r="336" spans="1:20" x14ac:dyDescent="0.3">
      <c r="A336" s="4" t="s">
        <v>1853</v>
      </c>
      <c r="B336" s="5">
        <v>43037</v>
      </c>
      <c r="C336" s="5">
        <v>43039</v>
      </c>
      <c r="D336" s="4" t="s">
        <v>21</v>
      </c>
      <c r="E336" s="4" t="s">
        <v>1854</v>
      </c>
      <c r="F336" s="4" t="s">
        <v>1855</v>
      </c>
      <c r="G336" s="4" t="s">
        <v>36</v>
      </c>
      <c r="H336" s="4" t="s">
        <v>25</v>
      </c>
      <c r="I336" s="4" t="s">
        <v>1077</v>
      </c>
      <c r="J336" s="4" t="s">
        <v>209</v>
      </c>
      <c r="K336" s="3">
        <v>13021</v>
      </c>
      <c r="L336" s="4" t="s">
        <v>119</v>
      </c>
      <c r="M336" s="4" t="s">
        <v>1856</v>
      </c>
      <c r="N336" s="4" t="s">
        <v>41</v>
      </c>
      <c r="O336" s="4" t="s">
        <v>65</v>
      </c>
      <c r="P336" s="4" t="s">
        <v>1857</v>
      </c>
      <c r="Q336" s="9">
        <v>46.96</v>
      </c>
      <c r="R336" s="3">
        <v>8</v>
      </c>
      <c r="S336" s="9">
        <v>0</v>
      </c>
      <c r="T336" s="9">
        <v>22.540800000000001</v>
      </c>
    </row>
    <row r="337" spans="1:20" x14ac:dyDescent="0.3">
      <c r="A337" s="4" t="s">
        <v>1858</v>
      </c>
      <c r="B337" s="5">
        <v>42470</v>
      </c>
      <c r="C337" s="5">
        <v>42472</v>
      </c>
      <c r="D337" s="4" t="s">
        <v>144</v>
      </c>
      <c r="E337" s="4" t="s">
        <v>1859</v>
      </c>
      <c r="F337" s="4" t="s">
        <v>1860</v>
      </c>
      <c r="G337" s="4" t="s">
        <v>36</v>
      </c>
      <c r="H337" s="4" t="s">
        <v>25</v>
      </c>
      <c r="I337" s="4" t="s">
        <v>240</v>
      </c>
      <c r="J337" s="4" t="s">
        <v>374</v>
      </c>
      <c r="K337" s="3">
        <v>45503</v>
      </c>
      <c r="L337" s="4" t="s">
        <v>119</v>
      </c>
      <c r="M337" s="4" t="s">
        <v>1861</v>
      </c>
      <c r="N337" s="4" t="s">
        <v>41</v>
      </c>
      <c r="O337" s="4" t="s">
        <v>73</v>
      </c>
      <c r="P337" s="4" t="s">
        <v>1862</v>
      </c>
      <c r="Q337" s="9">
        <v>8.9039999999999999</v>
      </c>
      <c r="R337" s="3">
        <v>2</v>
      </c>
      <c r="S337" s="9">
        <v>0.7</v>
      </c>
      <c r="T337" s="9">
        <v>-6.5296000000000003</v>
      </c>
    </row>
    <row r="338" spans="1:20" x14ac:dyDescent="0.3">
      <c r="A338" s="4" t="s">
        <v>1863</v>
      </c>
      <c r="B338" s="5">
        <v>42980</v>
      </c>
      <c r="C338" s="5">
        <v>42985</v>
      </c>
      <c r="D338" s="4" t="s">
        <v>45</v>
      </c>
      <c r="E338" s="4" t="s">
        <v>1864</v>
      </c>
      <c r="F338" s="4" t="s">
        <v>1865</v>
      </c>
      <c r="G338" s="4" t="s">
        <v>78</v>
      </c>
      <c r="H338" s="4" t="s">
        <v>25</v>
      </c>
      <c r="I338" s="4" t="s">
        <v>1032</v>
      </c>
      <c r="J338" s="4" t="s">
        <v>188</v>
      </c>
      <c r="K338" s="3">
        <v>49201</v>
      </c>
      <c r="L338" s="4" t="s">
        <v>81</v>
      </c>
      <c r="M338" s="4" t="s">
        <v>1866</v>
      </c>
      <c r="N338" s="4" t="s">
        <v>149</v>
      </c>
      <c r="O338" s="4" t="s">
        <v>150</v>
      </c>
      <c r="P338" s="4" t="s">
        <v>1867</v>
      </c>
      <c r="Q338" s="9">
        <v>1199.8</v>
      </c>
      <c r="R338" s="3">
        <v>4</v>
      </c>
      <c r="S338" s="9">
        <v>0</v>
      </c>
      <c r="T338" s="9">
        <v>323.94600000000003</v>
      </c>
    </row>
    <row r="339" spans="1:20" x14ac:dyDescent="0.3">
      <c r="A339" s="4" t="s">
        <v>1868</v>
      </c>
      <c r="B339" s="5">
        <v>42155</v>
      </c>
      <c r="C339" s="5">
        <v>42162</v>
      </c>
      <c r="D339" s="4" t="s">
        <v>45</v>
      </c>
      <c r="E339" s="4" t="s">
        <v>1869</v>
      </c>
      <c r="F339" s="4" t="s">
        <v>1870</v>
      </c>
      <c r="G339" s="4" t="s">
        <v>78</v>
      </c>
      <c r="H339" s="4" t="s">
        <v>25</v>
      </c>
      <c r="I339" s="4" t="s">
        <v>1871</v>
      </c>
      <c r="J339" s="4" t="s">
        <v>550</v>
      </c>
      <c r="K339" s="3">
        <v>6360</v>
      </c>
      <c r="L339" s="4" t="s">
        <v>119</v>
      </c>
      <c r="M339" s="4" t="s">
        <v>1454</v>
      </c>
      <c r="N339" s="4" t="s">
        <v>30</v>
      </c>
      <c r="O339" s="4" t="s">
        <v>57</v>
      </c>
      <c r="P339" s="4" t="s">
        <v>1455</v>
      </c>
      <c r="Q339" s="9">
        <v>22.2</v>
      </c>
      <c r="R339" s="3">
        <v>6</v>
      </c>
      <c r="S339" s="9">
        <v>0</v>
      </c>
      <c r="T339" s="9">
        <v>9.1020000000000003</v>
      </c>
    </row>
    <row r="340" spans="1:20" x14ac:dyDescent="0.3">
      <c r="A340" s="4" t="s">
        <v>1872</v>
      </c>
      <c r="B340" s="5">
        <v>42434</v>
      </c>
      <c r="C340" s="5">
        <v>42440</v>
      </c>
      <c r="D340" s="4" t="s">
        <v>45</v>
      </c>
      <c r="E340" s="4" t="s">
        <v>1873</v>
      </c>
      <c r="F340" s="4" t="s">
        <v>1874</v>
      </c>
      <c r="G340" s="4" t="s">
        <v>36</v>
      </c>
      <c r="H340" s="4" t="s">
        <v>25</v>
      </c>
      <c r="I340" s="4" t="s">
        <v>608</v>
      </c>
      <c r="J340" s="4" t="s">
        <v>80</v>
      </c>
      <c r="K340" s="3">
        <v>75220</v>
      </c>
      <c r="L340" s="4" t="s">
        <v>81</v>
      </c>
      <c r="M340" s="4" t="s">
        <v>1875</v>
      </c>
      <c r="N340" s="4" t="s">
        <v>41</v>
      </c>
      <c r="O340" s="4" t="s">
        <v>156</v>
      </c>
      <c r="P340" s="4" t="s">
        <v>1876</v>
      </c>
      <c r="Q340" s="9">
        <v>149.352</v>
      </c>
      <c r="R340" s="3">
        <v>3</v>
      </c>
      <c r="S340" s="9">
        <v>0.2</v>
      </c>
      <c r="T340" s="9">
        <v>50.406300000000002</v>
      </c>
    </row>
    <row r="341" spans="1:20" x14ac:dyDescent="0.3">
      <c r="A341" s="4" t="s">
        <v>1877</v>
      </c>
      <c r="B341" s="5">
        <v>42105</v>
      </c>
      <c r="C341" s="5">
        <v>42109</v>
      </c>
      <c r="D341" s="4" t="s">
        <v>45</v>
      </c>
      <c r="E341" s="4" t="s">
        <v>1878</v>
      </c>
      <c r="F341" s="4" t="s">
        <v>1879</v>
      </c>
      <c r="G341" s="4" t="s">
        <v>24</v>
      </c>
      <c r="H341" s="4" t="s">
        <v>25</v>
      </c>
      <c r="I341" s="4" t="s">
        <v>208</v>
      </c>
      <c r="J341" s="4" t="s">
        <v>209</v>
      </c>
      <c r="K341" s="3">
        <v>10009</v>
      </c>
      <c r="L341" s="4" t="s">
        <v>119</v>
      </c>
      <c r="M341" s="4" t="s">
        <v>1880</v>
      </c>
      <c r="N341" s="4" t="s">
        <v>149</v>
      </c>
      <c r="O341" s="4" t="s">
        <v>182</v>
      </c>
      <c r="P341" s="4" t="s">
        <v>1881</v>
      </c>
      <c r="Q341" s="9">
        <v>85.14</v>
      </c>
      <c r="R341" s="3">
        <v>3</v>
      </c>
      <c r="S341" s="9">
        <v>0</v>
      </c>
      <c r="T341" s="9">
        <v>34.907400000000003</v>
      </c>
    </row>
    <row r="342" spans="1:20" x14ac:dyDescent="0.3">
      <c r="A342" s="4" t="s">
        <v>1882</v>
      </c>
      <c r="B342" s="5">
        <v>42628</v>
      </c>
      <c r="C342" s="5">
        <v>42633</v>
      </c>
      <c r="D342" s="4" t="s">
        <v>45</v>
      </c>
      <c r="E342" s="4" t="s">
        <v>1883</v>
      </c>
      <c r="F342" s="4" t="s">
        <v>1884</v>
      </c>
      <c r="G342" s="4" t="s">
        <v>36</v>
      </c>
      <c r="H342" s="4" t="s">
        <v>25</v>
      </c>
      <c r="I342" s="4" t="s">
        <v>208</v>
      </c>
      <c r="J342" s="4" t="s">
        <v>209</v>
      </c>
      <c r="K342" s="3">
        <v>10011</v>
      </c>
      <c r="L342" s="4" t="s">
        <v>119</v>
      </c>
      <c r="M342" s="4" t="s">
        <v>386</v>
      </c>
      <c r="N342" s="4" t="s">
        <v>41</v>
      </c>
      <c r="O342" s="4" t="s">
        <v>73</v>
      </c>
      <c r="P342" s="4" t="s">
        <v>387</v>
      </c>
      <c r="Q342" s="9">
        <v>841.56799999999998</v>
      </c>
      <c r="R342" s="3">
        <v>2</v>
      </c>
      <c r="S342" s="9">
        <v>0.2</v>
      </c>
      <c r="T342" s="9">
        <v>294.54880000000003</v>
      </c>
    </row>
    <row r="343" spans="1:20" x14ac:dyDescent="0.3">
      <c r="A343" s="4" t="s">
        <v>1885</v>
      </c>
      <c r="B343" s="5">
        <v>41895</v>
      </c>
      <c r="C343" s="5">
        <v>41898</v>
      </c>
      <c r="D343" s="4" t="s">
        <v>144</v>
      </c>
      <c r="E343" s="4" t="s">
        <v>1886</v>
      </c>
      <c r="F343" s="4" t="s">
        <v>1887</v>
      </c>
      <c r="G343" s="4" t="s">
        <v>24</v>
      </c>
      <c r="H343" s="4" t="s">
        <v>25</v>
      </c>
      <c r="I343" s="4" t="s">
        <v>117</v>
      </c>
      <c r="J343" s="4" t="s">
        <v>118</v>
      </c>
      <c r="K343" s="3">
        <v>19143</v>
      </c>
      <c r="L343" s="4" t="s">
        <v>119</v>
      </c>
      <c r="M343" s="4" t="s">
        <v>1888</v>
      </c>
      <c r="N343" s="4" t="s">
        <v>41</v>
      </c>
      <c r="O343" s="4" t="s">
        <v>65</v>
      </c>
      <c r="P343" s="4" t="s">
        <v>1889</v>
      </c>
      <c r="Q343" s="9">
        <v>15.552</v>
      </c>
      <c r="R343" s="3">
        <v>3</v>
      </c>
      <c r="S343" s="9">
        <v>0.2</v>
      </c>
      <c r="T343" s="9">
        <v>5.4432</v>
      </c>
    </row>
    <row r="344" spans="1:20" x14ac:dyDescent="0.3">
      <c r="A344" s="4" t="s">
        <v>1890</v>
      </c>
      <c r="B344" s="5">
        <v>42282</v>
      </c>
      <c r="C344" s="5">
        <v>42286</v>
      </c>
      <c r="D344" s="4" t="s">
        <v>45</v>
      </c>
      <c r="E344" s="4" t="s">
        <v>1891</v>
      </c>
      <c r="F344" s="4" t="s">
        <v>1892</v>
      </c>
      <c r="G344" s="4" t="s">
        <v>78</v>
      </c>
      <c r="H344" s="4" t="s">
        <v>25</v>
      </c>
      <c r="I344" s="4" t="s">
        <v>240</v>
      </c>
      <c r="J344" s="4" t="s">
        <v>241</v>
      </c>
      <c r="K344" s="3">
        <v>22153</v>
      </c>
      <c r="L344" s="4" t="s">
        <v>28</v>
      </c>
      <c r="M344" s="4" t="s">
        <v>1893</v>
      </c>
      <c r="N344" s="4" t="s">
        <v>41</v>
      </c>
      <c r="O344" s="4" t="s">
        <v>105</v>
      </c>
      <c r="P344" s="4" t="s">
        <v>1894</v>
      </c>
      <c r="Q344" s="9">
        <v>46.2</v>
      </c>
      <c r="R344" s="3">
        <v>4</v>
      </c>
      <c r="S344" s="9">
        <v>0</v>
      </c>
      <c r="T344" s="9">
        <v>12.936</v>
      </c>
    </row>
    <row r="345" spans="1:20" x14ac:dyDescent="0.3">
      <c r="A345" s="4" t="s">
        <v>1895</v>
      </c>
      <c r="B345" s="5">
        <v>42980</v>
      </c>
      <c r="C345" s="5">
        <v>42984</v>
      </c>
      <c r="D345" s="4" t="s">
        <v>45</v>
      </c>
      <c r="E345" s="4" t="s">
        <v>1896</v>
      </c>
      <c r="F345" s="4" t="s">
        <v>1897</v>
      </c>
      <c r="G345" s="4" t="s">
        <v>24</v>
      </c>
      <c r="H345" s="4" t="s">
        <v>25</v>
      </c>
      <c r="I345" s="4" t="s">
        <v>117</v>
      </c>
      <c r="J345" s="4" t="s">
        <v>118</v>
      </c>
      <c r="K345" s="3">
        <v>19140</v>
      </c>
      <c r="L345" s="4" t="s">
        <v>119</v>
      </c>
      <c r="M345" s="4" t="s">
        <v>1898</v>
      </c>
      <c r="N345" s="4" t="s">
        <v>41</v>
      </c>
      <c r="O345" s="4" t="s">
        <v>65</v>
      </c>
      <c r="P345" s="4" t="s">
        <v>1899</v>
      </c>
      <c r="Q345" s="9">
        <v>12.192</v>
      </c>
      <c r="R345" s="3">
        <v>3</v>
      </c>
      <c r="S345" s="9">
        <v>0.2</v>
      </c>
      <c r="T345" s="9">
        <v>4.1147999999999998</v>
      </c>
    </row>
    <row r="346" spans="1:20" x14ac:dyDescent="0.3">
      <c r="A346" s="4" t="s">
        <v>1900</v>
      </c>
      <c r="B346" s="5">
        <v>42541</v>
      </c>
      <c r="C346" s="5">
        <v>42545</v>
      </c>
      <c r="D346" s="4" t="s">
        <v>45</v>
      </c>
      <c r="E346" s="4" t="s">
        <v>1901</v>
      </c>
      <c r="F346" s="4" t="s">
        <v>1902</v>
      </c>
      <c r="G346" s="4" t="s">
        <v>78</v>
      </c>
      <c r="H346" s="4" t="s">
        <v>25</v>
      </c>
      <c r="I346" s="4" t="s">
        <v>117</v>
      </c>
      <c r="J346" s="4" t="s">
        <v>118</v>
      </c>
      <c r="K346" s="3">
        <v>19120</v>
      </c>
      <c r="L346" s="4" t="s">
        <v>119</v>
      </c>
      <c r="M346" s="4" t="s">
        <v>1903</v>
      </c>
      <c r="N346" s="4" t="s">
        <v>41</v>
      </c>
      <c r="O346" s="4" t="s">
        <v>65</v>
      </c>
      <c r="P346" s="4" t="s">
        <v>1904</v>
      </c>
      <c r="Q346" s="9">
        <v>45.055999999999997</v>
      </c>
      <c r="R346" s="3">
        <v>8</v>
      </c>
      <c r="S346" s="9">
        <v>0.2</v>
      </c>
      <c r="T346" s="9">
        <v>15.2064</v>
      </c>
    </row>
    <row r="347" spans="1:20" x14ac:dyDescent="0.3">
      <c r="A347" s="4" t="s">
        <v>1905</v>
      </c>
      <c r="B347" s="5">
        <v>42351</v>
      </c>
      <c r="C347" s="5">
        <v>42355</v>
      </c>
      <c r="D347" s="4" t="s">
        <v>45</v>
      </c>
      <c r="E347" s="4" t="s">
        <v>1906</v>
      </c>
      <c r="F347" s="4" t="s">
        <v>1907</v>
      </c>
      <c r="G347" s="4" t="s">
        <v>36</v>
      </c>
      <c r="H347" s="4" t="s">
        <v>25</v>
      </c>
      <c r="I347" s="4" t="s">
        <v>1908</v>
      </c>
      <c r="J347" s="4" t="s">
        <v>38</v>
      </c>
      <c r="K347" s="3">
        <v>92503</v>
      </c>
      <c r="L347" s="4" t="s">
        <v>39</v>
      </c>
      <c r="M347" s="4" t="s">
        <v>1909</v>
      </c>
      <c r="N347" s="4" t="s">
        <v>41</v>
      </c>
      <c r="O347" s="4" t="s">
        <v>65</v>
      </c>
      <c r="P347" s="4" t="s">
        <v>1910</v>
      </c>
      <c r="Q347" s="9">
        <v>12.96</v>
      </c>
      <c r="R347" s="3">
        <v>2</v>
      </c>
      <c r="S347" s="9">
        <v>0</v>
      </c>
      <c r="T347" s="9">
        <v>6.2207999999999997</v>
      </c>
    </row>
    <row r="348" spans="1:20" x14ac:dyDescent="0.3">
      <c r="A348" s="4" t="s">
        <v>1911</v>
      </c>
      <c r="B348" s="5">
        <v>42540</v>
      </c>
      <c r="C348" s="5">
        <v>42541</v>
      </c>
      <c r="D348" s="4" t="s">
        <v>144</v>
      </c>
      <c r="E348" s="4" t="s">
        <v>1912</v>
      </c>
      <c r="F348" s="4" t="s">
        <v>1913</v>
      </c>
      <c r="G348" s="4" t="s">
        <v>36</v>
      </c>
      <c r="H348" s="4" t="s">
        <v>25</v>
      </c>
      <c r="I348" s="4" t="s">
        <v>103</v>
      </c>
      <c r="J348" s="4" t="s">
        <v>38</v>
      </c>
      <c r="K348" s="3">
        <v>94110</v>
      </c>
      <c r="L348" s="4" t="s">
        <v>39</v>
      </c>
      <c r="M348" s="4" t="s">
        <v>1914</v>
      </c>
      <c r="N348" s="4" t="s">
        <v>41</v>
      </c>
      <c r="O348" s="4" t="s">
        <v>65</v>
      </c>
      <c r="P348" s="4" t="s">
        <v>1915</v>
      </c>
      <c r="Q348" s="9">
        <v>17.12</v>
      </c>
      <c r="R348" s="3">
        <v>2</v>
      </c>
      <c r="S348" s="9">
        <v>0</v>
      </c>
      <c r="T348" s="9">
        <v>8.0464000000000002</v>
      </c>
    </row>
    <row r="349" spans="1:20" x14ac:dyDescent="0.3">
      <c r="A349" s="4" t="s">
        <v>1916</v>
      </c>
      <c r="B349" s="5">
        <v>42828</v>
      </c>
      <c r="C349" s="5">
        <v>42832</v>
      </c>
      <c r="D349" s="4" t="s">
        <v>45</v>
      </c>
      <c r="E349" s="4" t="s">
        <v>1917</v>
      </c>
      <c r="F349" s="4" t="s">
        <v>1918</v>
      </c>
      <c r="G349" s="4" t="s">
        <v>24</v>
      </c>
      <c r="H349" s="4" t="s">
        <v>25</v>
      </c>
      <c r="I349" s="4" t="s">
        <v>117</v>
      </c>
      <c r="J349" s="4" t="s">
        <v>118</v>
      </c>
      <c r="K349" s="3">
        <v>19143</v>
      </c>
      <c r="L349" s="4" t="s">
        <v>119</v>
      </c>
      <c r="M349" s="4" t="s">
        <v>1919</v>
      </c>
      <c r="N349" s="4" t="s">
        <v>30</v>
      </c>
      <c r="O349" s="4" t="s">
        <v>57</v>
      </c>
      <c r="P349" s="4" t="s">
        <v>1920</v>
      </c>
      <c r="Q349" s="9">
        <v>25.472000000000001</v>
      </c>
      <c r="R349" s="3">
        <v>4</v>
      </c>
      <c r="S349" s="9">
        <v>0.2</v>
      </c>
      <c r="T349" s="9">
        <v>7.6416000000000004</v>
      </c>
    </row>
    <row r="350" spans="1:20" x14ac:dyDescent="0.3">
      <c r="A350" s="4" t="s">
        <v>1921</v>
      </c>
      <c r="B350" s="5">
        <v>43097</v>
      </c>
      <c r="C350" s="5">
        <v>43101</v>
      </c>
      <c r="D350" s="4" t="s">
        <v>45</v>
      </c>
      <c r="E350" s="4" t="s">
        <v>1922</v>
      </c>
      <c r="F350" s="4" t="s">
        <v>1923</v>
      </c>
      <c r="G350" s="4" t="s">
        <v>24</v>
      </c>
      <c r="H350" s="4" t="s">
        <v>25</v>
      </c>
      <c r="I350" s="4" t="s">
        <v>1924</v>
      </c>
      <c r="J350" s="4" t="s">
        <v>80</v>
      </c>
      <c r="K350" s="3">
        <v>78664</v>
      </c>
      <c r="L350" s="4" t="s">
        <v>81</v>
      </c>
      <c r="M350" s="4" t="s">
        <v>1925</v>
      </c>
      <c r="N350" s="4" t="s">
        <v>41</v>
      </c>
      <c r="O350" s="4" t="s">
        <v>105</v>
      </c>
      <c r="P350" s="4" t="s">
        <v>1926</v>
      </c>
      <c r="Q350" s="9">
        <v>27.167999999999999</v>
      </c>
      <c r="R350" s="3">
        <v>2</v>
      </c>
      <c r="S350" s="9">
        <v>0.2</v>
      </c>
      <c r="T350" s="9">
        <v>2.7168000000000001</v>
      </c>
    </row>
    <row r="351" spans="1:20" x14ac:dyDescent="0.3">
      <c r="A351" s="4" t="s">
        <v>1927</v>
      </c>
      <c r="B351" s="5">
        <v>43069</v>
      </c>
      <c r="C351" s="5">
        <v>43073</v>
      </c>
      <c r="D351" s="4" t="s">
        <v>45</v>
      </c>
      <c r="E351" s="4" t="s">
        <v>1928</v>
      </c>
      <c r="F351" s="4" t="s">
        <v>1929</v>
      </c>
      <c r="G351" s="4" t="s">
        <v>24</v>
      </c>
      <c r="H351" s="4" t="s">
        <v>25</v>
      </c>
      <c r="I351" s="4" t="s">
        <v>1032</v>
      </c>
      <c r="J351" s="4" t="s">
        <v>1033</v>
      </c>
      <c r="K351" s="3">
        <v>39212</v>
      </c>
      <c r="L351" s="4" t="s">
        <v>28</v>
      </c>
      <c r="M351" s="4" t="s">
        <v>217</v>
      </c>
      <c r="N351" s="4" t="s">
        <v>41</v>
      </c>
      <c r="O351" s="4" t="s">
        <v>91</v>
      </c>
      <c r="P351" s="4" t="s">
        <v>218</v>
      </c>
      <c r="Q351" s="9">
        <v>173.8</v>
      </c>
      <c r="R351" s="3">
        <v>5</v>
      </c>
      <c r="S351" s="9">
        <v>0</v>
      </c>
      <c r="T351" s="9">
        <v>43.45</v>
      </c>
    </row>
    <row r="352" spans="1:20" x14ac:dyDescent="0.3">
      <c r="A352" s="4" t="s">
        <v>1930</v>
      </c>
      <c r="B352" s="5">
        <v>42870</v>
      </c>
      <c r="C352" s="5">
        <v>42873</v>
      </c>
      <c r="D352" s="4" t="s">
        <v>21</v>
      </c>
      <c r="E352" s="4" t="s">
        <v>1931</v>
      </c>
      <c r="F352" s="4" t="s">
        <v>1932</v>
      </c>
      <c r="G352" s="4" t="s">
        <v>24</v>
      </c>
      <c r="H352" s="4" t="s">
        <v>25</v>
      </c>
      <c r="I352" s="4" t="s">
        <v>408</v>
      </c>
      <c r="J352" s="4" t="s">
        <v>234</v>
      </c>
      <c r="K352" s="3">
        <v>85023</v>
      </c>
      <c r="L352" s="4" t="s">
        <v>39</v>
      </c>
      <c r="M352" s="4" t="s">
        <v>1933</v>
      </c>
      <c r="N352" s="4" t="s">
        <v>149</v>
      </c>
      <c r="O352" s="4" t="s">
        <v>150</v>
      </c>
      <c r="P352" s="4" t="s">
        <v>1934</v>
      </c>
      <c r="Q352" s="9">
        <v>29.591999999999999</v>
      </c>
      <c r="R352" s="3">
        <v>1</v>
      </c>
      <c r="S352" s="9">
        <v>0.2</v>
      </c>
      <c r="T352" s="9">
        <v>2.5893000000000002</v>
      </c>
    </row>
    <row r="353" spans="1:20" x14ac:dyDescent="0.3">
      <c r="A353" s="4" t="s">
        <v>1935</v>
      </c>
      <c r="B353" s="5">
        <v>42269</v>
      </c>
      <c r="C353" s="5">
        <v>42269</v>
      </c>
      <c r="D353" s="4" t="s">
        <v>894</v>
      </c>
      <c r="E353" s="4" t="s">
        <v>1936</v>
      </c>
      <c r="F353" s="4" t="s">
        <v>1937</v>
      </c>
      <c r="G353" s="4" t="s">
        <v>24</v>
      </c>
      <c r="H353" s="4" t="s">
        <v>25</v>
      </c>
      <c r="I353" s="4" t="s">
        <v>1598</v>
      </c>
      <c r="J353" s="4" t="s">
        <v>38</v>
      </c>
      <c r="K353" s="3">
        <v>92054</v>
      </c>
      <c r="L353" s="4" t="s">
        <v>39</v>
      </c>
      <c r="M353" s="4" t="s">
        <v>1938</v>
      </c>
      <c r="N353" s="4" t="s">
        <v>30</v>
      </c>
      <c r="O353" s="4" t="s">
        <v>57</v>
      </c>
      <c r="P353" s="4" t="s">
        <v>1939</v>
      </c>
      <c r="Q353" s="9">
        <v>204.6</v>
      </c>
      <c r="R353" s="3">
        <v>2</v>
      </c>
      <c r="S353" s="9">
        <v>0</v>
      </c>
      <c r="T353" s="9">
        <v>53.195999999999998</v>
      </c>
    </row>
    <row r="354" spans="1:20" x14ac:dyDescent="0.3">
      <c r="A354" s="4" t="s">
        <v>1940</v>
      </c>
      <c r="B354" s="5">
        <v>43053</v>
      </c>
      <c r="C354" s="5">
        <v>43058</v>
      </c>
      <c r="D354" s="4" t="s">
        <v>45</v>
      </c>
      <c r="E354" s="4" t="s">
        <v>1941</v>
      </c>
      <c r="F354" s="4" t="s">
        <v>1942</v>
      </c>
      <c r="G354" s="4" t="s">
        <v>36</v>
      </c>
      <c r="H354" s="4" t="s">
        <v>25</v>
      </c>
      <c r="I354" s="4" t="s">
        <v>103</v>
      </c>
      <c r="J354" s="4" t="s">
        <v>38</v>
      </c>
      <c r="K354" s="3">
        <v>94110</v>
      </c>
      <c r="L354" s="4" t="s">
        <v>39</v>
      </c>
      <c r="M354" s="4" t="s">
        <v>683</v>
      </c>
      <c r="N354" s="4" t="s">
        <v>30</v>
      </c>
      <c r="O354" s="4" t="s">
        <v>121</v>
      </c>
      <c r="P354" s="4" t="s">
        <v>684</v>
      </c>
      <c r="Q354" s="9">
        <v>321.56799999999998</v>
      </c>
      <c r="R354" s="3">
        <v>2</v>
      </c>
      <c r="S354" s="9">
        <v>0.2</v>
      </c>
      <c r="T354" s="9">
        <v>28.1372</v>
      </c>
    </row>
    <row r="355" spans="1:20" x14ac:dyDescent="0.3">
      <c r="A355" s="4" t="s">
        <v>1943</v>
      </c>
      <c r="B355" s="5">
        <v>42335</v>
      </c>
      <c r="C355" s="5">
        <v>42339</v>
      </c>
      <c r="D355" s="4" t="s">
        <v>45</v>
      </c>
      <c r="E355" s="4" t="s">
        <v>1944</v>
      </c>
      <c r="F355" s="4" t="s">
        <v>1945</v>
      </c>
      <c r="G355" s="4" t="s">
        <v>78</v>
      </c>
      <c r="H355" s="4" t="s">
        <v>25</v>
      </c>
      <c r="I355" s="4" t="s">
        <v>1162</v>
      </c>
      <c r="J355" s="4" t="s">
        <v>1163</v>
      </c>
      <c r="K355" s="3">
        <v>72701</v>
      </c>
      <c r="L355" s="4" t="s">
        <v>28</v>
      </c>
      <c r="M355" s="4" t="s">
        <v>1946</v>
      </c>
      <c r="N355" s="4" t="s">
        <v>41</v>
      </c>
      <c r="O355" s="4" t="s">
        <v>73</v>
      </c>
      <c r="P355" s="4" t="s">
        <v>1947</v>
      </c>
      <c r="Q355" s="9">
        <v>6.24</v>
      </c>
      <c r="R355" s="3">
        <v>2</v>
      </c>
      <c r="S355" s="9">
        <v>0</v>
      </c>
      <c r="T355" s="9">
        <v>3.0575999999999999</v>
      </c>
    </row>
    <row r="356" spans="1:20" x14ac:dyDescent="0.3">
      <c r="A356" s="4" t="s">
        <v>1948</v>
      </c>
      <c r="B356" s="5">
        <v>42834</v>
      </c>
      <c r="C356" s="5">
        <v>42836</v>
      </c>
      <c r="D356" s="4" t="s">
        <v>144</v>
      </c>
      <c r="E356" s="4" t="s">
        <v>1949</v>
      </c>
      <c r="F356" s="4" t="s">
        <v>1950</v>
      </c>
      <c r="G356" s="4" t="s">
        <v>78</v>
      </c>
      <c r="H356" s="4" t="s">
        <v>25</v>
      </c>
      <c r="I356" s="4" t="s">
        <v>208</v>
      </c>
      <c r="J356" s="4" t="s">
        <v>209</v>
      </c>
      <c r="K356" s="3">
        <v>10011</v>
      </c>
      <c r="L356" s="4" t="s">
        <v>119</v>
      </c>
      <c r="M356" s="4" t="s">
        <v>1951</v>
      </c>
      <c r="N356" s="4" t="s">
        <v>41</v>
      </c>
      <c r="O356" s="4" t="s">
        <v>42</v>
      </c>
      <c r="P356" s="4" t="s">
        <v>1952</v>
      </c>
      <c r="Q356" s="9">
        <v>9.82</v>
      </c>
      <c r="R356" s="3">
        <v>2</v>
      </c>
      <c r="S356" s="9">
        <v>0</v>
      </c>
      <c r="T356" s="9">
        <v>4.8117999999999999</v>
      </c>
    </row>
    <row r="357" spans="1:20" x14ac:dyDescent="0.3">
      <c r="A357" s="4" t="s">
        <v>1953</v>
      </c>
      <c r="B357" s="5">
        <v>42520</v>
      </c>
      <c r="C357" s="5">
        <v>42521</v>
      </c>
      <c r="D357" s="4" t="s">
        <v>144</v>
      </c>
      <c r="E357" s="4" t="s">
        <v>1954</v>
      </c>
      <c r="F357" s="4" t="s">
        <v>1955</v>
      </c>
      <c r="G357" s="4" t="s">
        <v>24</v>
      </c>
      <c r="H357" s="4" t="s">
        <v>25</v>
      </c>
      <c r="I357" s="4" t="s">
        <v>391</v>
      </c>
      <c r="J357" s="4" t="s">
        <v>63</v>
      </c>
      <c r="K357" s="3">
        <v>28403</v>
      </c>
      <c r="L357" s="4" t="s">
        <v>28</v>
      </c>
      <c r="M357" s="4" t="s">
        <v>1370</v>
      </c>
      <c r="N357" s="4" t="s">
        <v>41</v>
      </c>
      <c r="O357" s="4" t="s">
        <v>73</v>
      </c>
      <c r="P357" s="4" t="s">
        <v>1371</v>
      </c>
      <c r="Q357" s="9">
        <v>3.282</v>
      </c>
      <c r="R357" s="3">
        <v>2</v>
      </c>
      <c r="S357" s="9">
        <v>0.7</v>
      </c>
      <c r="T357" s="9">
        <v>-2.6255999999999999</v>
      </c>
    </row>
    <row r="358" spans="1:20" x14ac:dyDescent="0.3">
      <c r="A358" s="4" t="s">
        <v>1956</v>
      </c>
      <c r="B358" s="5">
        <v>41954</v>
      </c>
      <c r="C358" s="5">
        <v>41957</v>
      </c>
      <c r="D358" s="4" t="s">
        <v>21</v>
      </c>
      <c r="E358" s="4" t="s">
        <v>1957</v>
      </c>
      <c r="F358" s="4" t="s">
        <v>1958</v>
      </c>
      <c r="G358" s="4" t="s">
        <v>24</v>
      </c>
      <c r="H358" s="4" t="s">
        <v>25</v>
      </c>
      <c r="I358" s="4" t="s">
        <v>1757</v>
      </c>
      <c r="J358" s="4" t="s">
        <v>343</v>
      </c>
      <c r="K358" s="3">
        <v>80027</v>
      </c>
      <c r="L358" s="4" t="s">
        <v>39</v>
      </c>
      <c r="M358" s="4" t="s">
        <v>1959</v>
      </c>
      <c r="N358" s="4" t="s">
        <v>41</v>
      </c>
      <c r="O358" s="4" t="s">
        <v>105</v>
      </c>
      <c r="P358" s="4" t="s">
        <v>1960</v>
      </c>
      <c r="Q358" s="9">
        <v>3.3919999999999999</v>
      </c>
      <c r="R358" s="3">
        <v>1</v>
      </c>
      <c r="S358" s="9">
        <v>0.2</v>
      </c>
      <c r="T358" s="9">
        <v>0.80559999999999998</v>
      </c>
    </row>
    <row r="359" spans="1:20" x14ac:dyDescent="0.3">
      <c r="A359" s="4" t="s">
        <v>1961</v>
      </c>
      <c r="B359" s="5">
        <v>43007</v>
      </c>
      <c r="C359" s="5">
        <v>43013</v>
      </c>
      <c r="D359" s="4" t="s">
        <v>45</v>
      </c>
      <c r="E359" s="4" t="s">
        <v>1962</v>
      </c>
      <c r="F359" s="4" t="s">
        <v>1963</v>
      </c>
      <c r="G359" s="4" t="s">
        <v>78</v>
      </c>
      <c r="H359" s="4" t="s">
        <v>25</v>
      </c>
      <c r="I359" s="4" t="s">
        <v>446</v>
      </c>
      <c r="J359" s="4" t="s">
        <v>80</v>
      </c>
      <c r="K359" s="3">
        <v>77506</v>
      </c>
      <c r="L359" s="4" t="s">
        <v>81</v>
      </c>
      <c r="M359" s="4" t="s">
        <v>1690</v>
      </c>
      <c r="N359" s="4" t="s">
        <v>41</v>
      </c>
      <c r="O359" s="4" t="s">
        <v>42</v>
      </c>
      <c r="P359" s="4" t="s">
        <v>1691</v>
      </c>
      <c r="Q359" s="9">
        <v>7.968</v>
      </c>
      <c r="R359" s="3">
        <v>2</v>
      </c>
      <c r="S359" s="9">
        <v>0.2</v>
      </c>
      <c r="T359" s="9">
        <v>2.5895999999999999</v>
      </c>
    </row>
    <row r="360" spans="1:20" x14ac:dyDescent="0.3">
      <c r="A360" s="4" t="s">
        <v>1964</v>
      </c>
      <c r="B360" s="5">
        <v>42073</v>
      </c>
      <c r="C360" s="5">
        <v>42073</v>
      </c>
      <c r="D360" s="4" t="s">
        <v>894</v>
      </c>
      <c r="E360" s="4" t="s">
        <v>1965</v>
      </c>
      <c r="F360" s="4" t="s">
        <v>1966</v>
      </c>
      <c r="G360" s="4" t="s">
        <v>24</v>
      </c>
      <c r="H360" s="4" t="s">
        <v>25</v>
      </c>
      <c r="I360" s="4" t="s">
        <v>140</v>
      </c>
      <c r="J360" s="4" t="s">
        <v>80</v>
      </c>
      <c r="K360" s="3">
        <v>77041</v>
      </c>
      <c r="L360" s="4" t="s">
        <v>81</v>
      </c>
      <c r="M360" s="4" t="s">
        <v>1967</v>
      </c>
      <c r="N360" s="4" t="s">
        <v>41</v>
      </c>
      <c r="O360" s="4" t="s">
        <v>73</v>
      </c>
      <c r="P360" s="4" t="s">
        <v>1968</v>
      </c>
      <c r="Q360" s="9">
        <v>1.1120000000000001</v>
      </c>
      <c r="R360" s="3">
        <v>2</v>
      </c>
      <c r="S360" s="9">
        <v>0.8</v>
      </c>
      <c r="T360" s="9">
        <v>-1.8904000000000001</v>
      </c>
    </row>
    <row r="361" spans="1:20" x14ac:dyDescent="0.3">
      <c r="A361" s="4" t="s">
        <v>1969</v>
      </c>
      <c r="B361" s="5">
        <v>42092</v>
      </c>
      <c r="C361" s="5">
        <v>42094</v>
      </c>
      <c r="D361" s="4" t="s">
        <v>21</v>
      </c>
      <c r="E361" s="4" t="s">
        <v>1970</v>
      </c>
      <c r="F361" s="4" t="s">
        <v>1971</v>
      </c>
      <c r="G361" s="4" t="s">
        <v>78</v>
      </c>
      <c r="H361" s="4" t="s">
        <v>25</v>
      </c>
      <c r="I361" s="4" t="s">
        <v>1056</v>
      </c>
      <c r="J361" s="4" t="s">
        <v>49</v>
      </c>
      <c r="K361" s="3">
        <v>32216</v>
      </c>
      <c r="L361" s="4" t="s">
        <v>28</v>
      </c>
      <c r="M361" s="4" t="s">
        <v>1972</v>
      </c>
      <c r="N361" s="4" t="s">
        <v>30</v>
      </c>
      <c r="O361" s="4" t="s">
        <v>121</v>
      </c>
      <c r="P361" s="4" t="s">
        <v>1973</v>
      </c>
      <c r="Q361" s="9">
        <v>1166.92</v>
      </c>
      <c r="R361" s="3">
        <v>5</v>
      </c>
      <c r="S361" s="9">
        <v>0.2</v>
      </c>
      <c r="T361" s="9">
        <v>131.27850000000001</v>
      </c>
    </row>
    <row r="362" spans="1:20" x14ac:dyDescent="0.3">
      <c r="A362" s="4" t="s">
        <v>1974</v>
      </c>
      <c r="B362" s="5">
        <v>41780</v>
      </c>
      <c r="C362" s="5">
        <v>41784</v>
      </c>
      <c r="D362" s="4" t="s">
        <v>45</v>
      </c>
      <c r="E362" s="4" t="s">
        <v>1975</v>
      </c>
      <c r="F362" s="4" t="s">
        <v>1976</v>
      </c>
      <c r="G362" s="4" t="s">
        <v>36</v>
      </c>
      <c r="H362" s="4" t="s">
        <v>25</v>
      </c>
      <c r="I362" s="4" t="s">
        <v>1977</v>
      </c>
      <c r="J362" s="4" t="s">
        <v>241</v>
      </c>
      <c r="K362" s="3">
        <v>23464</v>
      </c>
      <c r="L362" s="4" t="s">
        <v>28</v>
      </c>
      <c r="M362" s="4" t="s">
        <v>1978</v>
      </c>
      <c r="N362" s="4" t="s">
        <v>41</v>
      </c>
      <c r="O362" s="4" t="s">
        <v>73</v>
      </c>
      <c r="P362" s="4" t="s">
        <v>1979</v>
      </c>
      <c r="Q362" s="9">
        <v>2715.93</v>
      </c>
      <c r="R362" s="3">
        <v>7</v>
      </c>
      <c r="S362" s="9">
        <v>0</v>
      </c>
      <c r="T362" s="9">
        <v>1276.4871000000001</v>
      </c>
    </row>
    <row r="363" spans="1:20" x14ac:dyDescent="0.3">
      <c r="A363" s="4" t="s">
        <v>1980</v>
      </c>
      <c r="B363" s="5">
        <v>42305</v>
      </c>
      <c r="C363" s="5">
        <v>42311</v>
      </c>
      <c r="D363" s="4" t="s">
        <v>45</v>
      </c>
      <c r="E363" s="4" t="s">
        <v>1981</v>
      </c>
      <c r="F363" s="4" t="s">
        <v>1982</v>
      </c>
      <c r="G363" s="4" t="s">
        <v>24</v>
      </c>
      <c r="H363" s="4" t="s">
        <v>25</v>
      </c>
      <c r="I363" s="4" t="s">
        <v>26</v>
      </c>
      <c r="J363" s="4" t="s">
        <v>27</v>
      </c>
      <c r="K363" s="3">
        <v>42420</v>
      </c>
      <c r="L363" s="4" t="s">
        <v>28</v>
      </c>
      <c r="M363" s="4" t="s">
        <v>1983</v>
      </c>
      <c r="N363" s="4" t="s">
        <v>41</v>
      </c>
      <c r="O363" s="4" t="s">
        <v>156</v>
      </c>
      <c r="P363" s="4" t="s">
        <v>1984</v>
      </c>
      <c r="Q363" s="9">
        <v>10.67</v>
      </c>
      <c r="R363" s="3">
        <v>1</v>
      </c>
      <c r="S363" s="9">
        <v>0</v>
      </c>
      <c r="T363" s="9">
        <v>4.9081999999999999</v>
      </c>
    </row>
    <row r="364" spans="1:20" x14ac:dyDescent="0.3">
      <c r="A364" s="4" t="s">
        <v>1985</v>
      </c>
      <c r="B364" s="5">
        <v>42243</v>
      </c>
      <c r="C364" s="5">
        <v>42247</v>
      </c>
      <c r="D364" s="4" t="s">
        <v>45</v>
      </c>
      <c r="E364" s="4" t="s">
        <v>1986</v>
      </c>
      <c r="F364" s="4" t="s">
        <v>1987</v>
      </c>
      <c r="G364" s="4" t="s">
        <v>24</v>
      </c>
      <c r="H364" s="4" t="s">
        <v>25</v>
      </c>
      <c r="I364" s="4" t="s">
        <v>1988</v>
      </c>
      <c r="J364" s="4" t="s">
        <v>38</v>
      </c>
      <c r="K364" s="3">
        <v>92563</v>
      </c>
      <c r="L364" s="4" t="s">
        <v>39</v>
      </c>
      <c r="M364" s="4" t="s">
        <v>1989</v>
      </c>
      <c r="N364" s="4" t="s">
        <v>41</v>
      </c>
      <c r="O364" s="4" t="s">
        <v>91</v>
      </c>
      <c r="P364" s="4" t="s">
        <v>1990</v>
      </c>
      <c r="Q364" s="9">
        <v>484.65</v>
      </c>
      <c r="R364" s="3">
        <v>3</v>
      </c>
      <c r="S364" s="9">
        <v>0</v>
      </c>
      <c r="T364" s="9">
        <v>92.083500000000001</v>
      </c>
    </row>
    <row r="365" spans="1:20" x14ac:dyDescent="0.3">
      <c r="A365" s="4" t="s">
        <v>1991</v>
      </c>
      <c r="B365" s="5">
        <v>42314</v>
      </c>
      <c r="C365" s="5">
        <v>42317</v>
      </c>
      <c r="D365" s="4" t="s">
        <v>144</v>
      </c>
      <c r="E365" s="4" t="s">
        <v>1992</v>
      </c>
      <c r="F365" s="4" t="s">
        <v>1993</v>
      </c>
      <c r="G365" s="4" t="s">
        <v>24</v>
      </c>
      <c r="H365" s="4" t="s">
        <v>25</v>
      </c>
      <c r="I365" s="4" t="s">
        <v>462</v>
      </c>
      <c r="J365" s="4" t="s">
        <v>234</v>
      </c>
      <c r="K365" s="3">
        <v>85254</v>
      </c>
      <c r="L365" s="4" t="s">
        <v>39</v>
      </c>
      <c r="M365" s="4" t="s">
        <v>1994</v>
      </c>
      <c r="N365" s="4" t="s">
        <v>41</v>
      </c>
      <c r="O365" s="4" t="s">
        <v>156</v>
      </c>
      <c r="P365" s="4" t="s">
        <v>1995</v>
      </c>
      <c r="Q365" s="9">
        <v>7.08</v>
      </c>
      <c r="R365" s="3">
        <v>3</v>
      </c>
      <c r="S365" s="9">
        <v>0.2</v>
      </c>
      <c r="T365" s="9">
        <v>2.4780000000000002</v>
      </c>
    </row>
    <row r="366" spans="1:20" x14ac:dyDescent="0.3">
      <c r="A366" s="4" t="s">
        <v>1996</v>
      </c>
      <c r="B366" s="5">
        <v>41967</v>
      </c>
      <c r="C366" s="5">
        <v>41969</v>
      </c>
      <c r="D366" s="4" t="s">
        <v>144</v>
      </c>
      <c r="E366" s="4" t="s">
        <v>1997</v>
      </c>
      <c r="F366" s="4" t="s">
        <v>1998</v>
      </c>
      <c r="G366" s="4" t="s">
        <v>24</v>
      </c>
      <c r="H366" s="4" t="s">
        <v>25</v>
      </c>
      <c r="I366" s="4" t="s">
        <v>688</v>
      </c>
      <c r="J366" s="4" t="s">
        <v>38</v>
      </c>
      <c r="K366" s="3">
        <v>92037</v>
      </c>
      <c r="L366" s="4" t="s">
        <v>39</v>
      </c>
      <c r="M366" s="4" t="s">
        <v>1999</v>
      </c>
      <c r="N366" s="4" t="s">
        <v>30</v>
      </c>
      <c r="O366" s="4" t="s">
        <v>57</v>
      </c>
      <c r="P366" s="4" t="s">
        <v>2000</v>
      </c>
      <c r="Q366" s="9">
        <v>151.72</v>
      </c>
      <c r="R366" s="3">
        <v>4</v>
      </c>
      <c r="S366" s="9">
        <v>0</v>
      </c>
      <c r="T366" s="9">
        <v>27.3096</v>
      </c>
    </row>
    <row r="367" spans="1:20" x14ac:dyDescent="0.3">
      <c r="A367" s="4" t="s">
        <v>2001</v>
      </c>
      <c r="B367" s="5">
        <v>42359</v>
      </c>
      <c r="C367" s="5">
        <v>42362</v>
      </c>
      <c r="D367" s="4" t="s">
        <v>21</v>
      </c>
      <c r="E367" s="4" t="s">
        <v>2002</v>
      </c>
      <c r="F367" s="4" t="s">
        <v>2003</v>
      </c>
      <c r="G367" s="4" t="s">
        <v>24</v>
      </c>
      <c r="H367" s="4" t="s">
        <v>25</v>
      </c>
      <c r="I367" s="4" t="s">
        <v>70</v>
      </c>
      <c r="J367" s="4" t="s">
        <v>71</v>
      </c>
      <c r="K367" s="3">
        <v>98103</v>
      </c>
      <c r="L367" s="4" t="s">
        <v>39</v>
      </c>
      <c r="M367" s="4" t="s">
        <v>2004</v>
      </c>
      <c r="N367" s="4" t="s">
        <v>30</v>
      </c>
      <c r="O367" s="4" t="s">
        <v>51</v>
      </c>
      <c r="P367" s="4" t="s">
        <v>2005</v>
      </c>
      <c r="Q367" s="9">
        <v>1618.37</v>
      </c>
      <c r="R367" s="3">
        <v>13</v>
      </c>
      <c r="S367" s="9">
        <v>0</v>
      </c>
      <c r="T367" s="9">
        <v>356.04140000000001</v>
      </c>
    </row>
    <row r="368" spans="1:20" x14ac:dyDescent="0.3">
      <c r="A368" s="4" t="s">
        <v>2006</v>
      </c>
      <c r="B368" s="5">
        <v>42191</v>
      </c>
      <c r="C368" s="5">
        <v>42195</v>
      </c>
      <c r="D368" s="4" t="s">
        <v>45</v>
      </c>
      <c r="E368" s="4" t="s">
        <v>2007</v>
      </c>
      <c r="F368" s="4" t="s">
        <v>2008</v>
      </c>
      <c r="G368" s="4" t="s">
        <v>36</v>
      </c>
      <c r="H368" s="4" t="s">
        <v>25</v>
      </c>
      <c r="I368" s="4" t="s">
        <v>208</v>
      </c>
      <c r="J368" s="4" t="s">
        <v>209</v>
      </c>
      <c r="K368" s="3">
        <v>10011</v>
      </c>
      <c r="L368" s="4" t="s">
        <v>119</v>
      </c>
      <c r="M368" s="4" t="s">
        <v>2009</v>
      </c>
      <c r="N368" s="4" t="s">
        <v>30</v>
      </c>
      <c r="O368" s="4" t="s">
        <v>57</v>
      </c>
      <c r="P368" s="4" t="s">
        <v>2010</v>
      </c>
      <c r="Q368" s="9">
        <v>13.96</v>
      </c>
      <c r="R368" s="3">
        <v>2</v>
      </c>
      <c r="S368" s="9">
        <v>0</v>
      </c>
      <c r="T368" s="9">
        <v>6.7008000000000001</v>
      </c>
    </row>
    <row r="369" spans="1:20" x14ac:dyDescent="0.3">
      <c r="A369" s="4" t="s">
        <v>2011</v>
      </c>
      <c r="B369" s="5">
        <v>43086</v>
      </c>
      <c r="C369" s="5">
        <v>43089</v>
      </c>
      <c r="D369" s="4" t="s">
        <v>144</v>
      </c>
      <c r="E369" s="4" t="s">
        <v>2012</v>
      </c>
      <c r="F369" s="4" t="s">
        <v>2013</v>
      </c>
      <c r="G369" s="4" t="s">
        <v>78</v>
      </c>
      <c r="H369" s="4" t="s">
        <v>25</v>
      </c>
      <c r="I369" s="4" t="s">
        <v>37</v>
      </c>
      <c r="J369" s="4" t="s">
        <v>38</v>
      </c>
      <c r="K369" s="3">
        <v>90045</v>
      </c>
      <c r="L369" s="4" t="s">
        <v>39</v>
      </c>
      <c r="M369" s="4" t="s">
        <v>2014</v>
      </c>
      <c r="N369" s="4" t="s">
        <v>41</v>
      </c>
      <c r="O369" s="4" t="s">
        <v>73</v>
      </c>
      <c r="P369" s="4" t="s">
        <v>2015</v>
      </c>
      <c r="Q369" s="9">
        <v>11.808</v>
      </c>
      <c r="R369" s="3">
        <v>2</v>
      </c>
      <c r="S369" s="9">
        <v>0.2</v>
      </c>
      <c r="T369" s="9">
        <v>4.2804000000000002</v>
      </c>
    </row>
    <row r="370" spans="1:20" x14ac:dyDescent="0.3">
      <c r="A370" s="4" t="s">
        <v>2016</v>
      </c>
      <c r="B370" s="5">
        <v>42380</v>
      </c>
      <c r="C370" s="5">
        <v>42382</v>
      </c>
      <c r="D370" s="4" t="s">
        <v>21</v>
      </c>
      <c r="E370" s="4" t="s">
        <v>2017</v>
      </c>
      <c r="F370" s="4" t="s">
        <v>2018</v>
      </c>
      <c r="G370" s="4" t="s">
        <v>78</v>
      </c>
      <c r="H370" s="4" t="s">
        <v>25</v>
      </c>
      <c r="I370" s="4" t="s">
        <v>240</v>
      </c>
      <c r="J370" s="4" t="s">
        <v>374</v>
      </c>
      <c r="K370" s="3">
        <v>45503</v>
      </c>
      <c r="L370" s="4" t="s">
        <v>119</v>
      </c>
      <c r="M370" s="4" t="s">
        <v>2019</v>
      </c>
      <c r="N370" s="4" t="s">
        <v>41</v>
      </c>
      <c r="O370" s="4" t="s">
        <v>65</v>
      </c>
      <c r="P370" s="4" t="s">
        <v>2020</v>
      </c>
      <c r="Q370" s="9">
        <v>15.552</v>
      </c>
      <c r="R370" s="3">
        <v>3</v>
      </c>
      <c r="S370" s="9">
        <v>0.2</v>
      </c>
      <c r="T370" s="9">
        <v>5.4432</v>
      </c>
    </row>
    <row r="371" spans="1:20" x14ac:dyDescent="0.3">
      <c r="A371" s="4" t="s">
        <v>2021</v>
      </c>
      <c r="B371" s="5">
        <v>42694</v>
      </c>
      <c r="C371" s="5">
        <v>42696</v>
      </c>
      <c r="D371" s="4" t="s">
        <v>144</v>
      </c>
      <c r="E371" s="4" t="s">
        <v>2022</v>
      </c>
      <c r="F371" s="4" t="s">
        <v>2023</v>
      </c>
      <c r="G371" s="4" t="s">
        <v>24</v>
      </c>
      <c r="H371" s="4" t="s">
        <v>25</v>
      </c>
      <c r="I371" s="4" t="s">
        <v>737</v>
      </c>
      <c r="J371" s="4" t="s">
        <v>374</v>
      </c>
      <c r="K371" s="3">
        <v>45231</v>
      </c>
      <c r="L371" s="4" t="s">
        <v>119</v>
      </c>
      <c r="M371" s="4" t="s">
        <v>2024</v>
      </c>
      <c r="N371" s="4" t="s">
        <v>41</v>
      </c>
      <c r="O371" s="4" t="s">
        <v>65</v>
      </c>
      <c r="P371" s="4" t="s">
        <v>2025</v>
      </c>
      <c r="Q371" s="9">
        <v>15.696</v>
      </c>
      <c r="R371" s="3">
        <v>3</v>
      </c>
      <c r="S371" s="9">
        <v>0.2</v>
      </c>
      <c r="T371" s="9">
        <v>5.1012000000000004</v>
      </c>
    </row>
    <row r="372" spans="1:20" x14ac:dyDescent="0.3">
      <c r="A372" s="4" t="s">
        <v>2026</v>
      </c>
      <c r="B372" s="5">
        <v>42168</v>
      </c>
      <c r="C372" s="5">
        <v>42169</v>
      </c>
      <c r="D372" s="4" t="s">
        <v>144</v>
      </c>
      <c r="E372" s="4" t="s">
        <v>2027</v>
      </c>
      <c r="F372" s="4" t="s">
        <v>2028</v>
      </c>
      <c r="G372" s="4" t="s">
        <v>24</v>
      </c>
      <c r="H372" s="4" t="s">
        <v>25</v>
      </c>
      <c r="I372" s="4" t="s">
        <v>37</v>
      </c>
      <c r="J372" s="4" t="s">
        <v>38</v>
      </c>
      <c r="K372" s="3">
        <v>90004</v>
      </c>
      <c r="L372" s="4" t="s">
        <v>39</v>
      </c>
      <c r="M372" s="4" t="s">
        <v>2029</v>
      </c>
      <c r="N372" s="4" t="s">
        <v>41</v>
      </c>
      <c r="O372" s="4" t="s">
        <v>73</v>
      </c>
      <c r="P372" s="4" t="s">
        <v>2030</v>
      </c>
      <c r="Q372" s="9">
        <v>36.624000000000002</v>
      </c>
      <c r="R372" s="3">
        <v>3</v>
      </c>
      <c r="S372" s="9">
        <v>0.2</v>
      </c>
      <c r="T372" s="9">
        <v>13.734</v>
      </c>
    </row>
    <row r="373" spans="1:20" x14ac:dyDescent="0.3">
      <c r="A373" s="4" t="s">
        <v>2031</v>
      </c>
      <c r="B373" s="5">
        <v>43059</v>
      </c>
      <c r="C373" s="5">
        <v>43060</v>
      </c>
      <c r="D373" s="4" t="s">
        <v>144</v>
      </c>
      <c r="E373" s="4" t="s">
        <v>2032</v>
      </c>
      <c r="F373" s="4" t="s">
        <v>2033</v>
      </c>
      <c r="G373" s="4" t="s">
        <v>24</v>
      </c>
      <c r="H373" s="4" t="s">
        <v>25</v>
      </c>
      <c r="I373" s="4" t="s">
        <v>1504</v>
      </c>
      <c r="J373" s="4" t="s">
        <v>63</v>
      </c>
      <c r="K373" s="3">
        <v>27217</v>
      </c>
      <c r="L373" s="4" t="s">
        <v>28</v>
      </c>
      <c r="M373" s="4" t="s">
        <v>2034</v>
      </c>
      <c r="N373" s="4" t="s">
        <v>41</v>
      </c>
      <c r="O373" s="4" t="s">
        <v>105</v>
      </c>
      <c r="P373" s="4" t="s">
        <v>2035</v>
      </c>
      <c r="Q373" s="9">
        <v>23.968</v>
      </c>
      <c r="R373" s="3">
        <v>7</v>
      </c>
      <c r="S373" s="9">
        <v>0.2</v>
      </c>
      <c r="T373" s="9">
        <v>2.6964000000000001</v>
      </c>
    </row>
    <row r="374" spans="1:20" x14ac:dyDescent="0.3">
      <c r="A374" s="4" t="s">
        <v>2036</v>
      </c>
      <c r="B374" s="5">
        <v>42449</v>
      </c>
      <c r="C374" s="5">
        <v>42453</v>
      </c>
      <c r="D374" s="4" t="s">
        <v>45</v>
      </c>
      <c r="E374" s="4" t="s">
        <v>2037</v>
      </c>
      <c r="F374" s="4" t="s">
        <v>2038</v>
      </c>
      <c r="G374" s="4" t="s">
        <v>78</v>
      </c>
      <c r="H374" s="4" t="s">
        <v>25</v>
      </c>
      <c r="I374" s="4" t="s">
        <v>2039</v>
      </c>
      <c r="J374" s="4" t="s">
        <v>440</v>
      </c>
      <c r="K374" s="3">
        <v>63376</v>
      </c>
      <c r="L374" s="4" t="s">
        <v>81</v>
      </c>
      <c r="M374" s="4" t="s">
        <v>2040</v>
      </c>
      <c r="N374" s="4" t="s">
        <v>30</v>
      </c>
      <c r="O374" s="4" t="s">
        <v>51</v>
      </c>
      <c r="P374" s="4" t="s">
        <v>2041</v>
      </c>
      <c r="Q374" s="9">
        <v>697.16</v>
      </c>
      <c r="R374" s="3">
        <v>4</v>
      </c>
      <c r="S374" s="9">
        <v>0</v>
      </c>
      <c r="T374" s="9">
        <v>146.40360000000001</v>
      </c>
    </row>
    <row r="375" spans="1:20" x14ac:dyDescent="0.3">
      <c r="A375" s="4" t="s">
        <v>2042</v>
      </c>
      <c r="B375" s="5">
        <v>42619</v>
      </c>
      <c r="C375" s="5">
        <v>42622</v>
      </c>
      <c r="D375" s="4" t="s">
        <v>21</v>
      </c>
      <c r="E375" s="4" t="s">
        <v>2043</v>
      </c>
      <c r="F375" s="4" t="s">
        <v>2044</v>
      </c>
      <c r="G375" s="4" t="s">
        <v>24</v>
      </c>
      <c r="H375" s="4" t="s">
        <v>25</v>
      </c>
      <c r="I375" s="4" t="s">
        <v>208</v>
      </c>
      <c r="J375" s="4" t="s">
        <v>209</v>
      </c>
      <c r="K375" s="3">
        <v>10035</v>
      </c>
      <c r="L375" s="4" t="s">
        <v>119</v>
      </c>
      <c r="M375" s="4" t="s">
        <v>2045</v>
      </c>
      <c r="N375" s="4" t="s">
        <v>149</v>
      </c>
      <c r="O375" s="4" t="s">
        <v>182</v>
      </c>
      <c r="P375" s="4" t="s">
        <v>2046</v>
      </c>
      <c r="Q375" s="9">
        <v>31.86</v>
      </c>
      <c r="R375" s="3">
        <v>2</v>
      </c>
      <c r="S375" s="9">
        <v>0</v>
      </c>
      <c r="T375" s="9">
        <v>11.151</v>
      </c>
    </row>
    <row r="376" spans="1:20" x14ac:dyDescent="0.3">
      <c r="A376" s="4" t="s">
        <v>2047</v>
      </c>
      <c r="B376" s="5">
        <v>42925</v>
      </c>
      <c r="C376" s="5">
        <v>42928</v>
      </c>
      <c r="D376" s="4" t="s">
        <v>144</v>
      </c>
      <c r="E376" s="4" t="s">
        <v>2048</v>
      </c>
      <c r="F376" s="4" t="s">
        <v>2049</v>
      </c>
      <c r="G376" s="4" t="s">
        <v>36</v>
      </c>
      <c r="H376" s="4" t="s">
        <v>25</v>
      </c>
      <c r="I376" s="4" t="s">
        <v>227</v>
      </c>
      <c r="J376" s="4" t="s">
        <v>162</v>
      </c>
      <c r="K376" s="3">
        <v>60610</v>
      </c>
      <c r="L376" s="4" t="s">
        <v>81</v>
      </c>
      <c r="M376" s="4" t="s">
        <v>2050</v>
      </c>
      <c r="N376" s="4" t="s">
        <v>41</v>
      </c>
      <c r="O376" s="4" t="s">
        <v>105</v>
      </c>
      <c r="P376" s="4" t="s">
        <v>2051</v>
      </c>
      <c r="Q376" s="9">
        <v>8.84</v>
      </c>
      <c r="R376" s="3">
        <v>5</v>
      </c>
      <c r="S376" s="9">
        <v>0.2</v>
      </c>
      <c r="T376" s="9">
        <v>2.9834999999999998</v>
      </c>
    </row>
    <row r="377" spans="1:20" x14ac:dyDescent="0.3">
      <c r="A377" s="4" t="s">
        <v>2052</v>
      </c>
      <c r="B377" s="5">
        <v>42188</v>
      </c>
      <c r="C377" s="5">
        <v>42190</v>
      </c>
      <c r="D377" s="4" t="s">
        <v>144</v>
      </c>
      <c r="E377" s="4" t="s">
        <v>2053</v>
      </c>
      <c r="F377" s="4" t="s">
        <v>2054</v>
      </c>
      <c r="G377" s="4" t="s">
        <v>36</v>
      </c>
      <c r="H377" s="4" t="s">
        <v>25</v>
      </c>
      <c r="I377" s="4" t="s">
        <v>117</v>
      </c>
      <c r="J377" s="4" t="s">
        <v>118</v>
      </c>
      <c r="K377" s="3">
        <v>19134</v>
      </c>
      <c r="L377" s="4" t="s">
        <v>119</v>
      </c>
      <c r="M377" s="4" t="s">
        <v>2055</v>
      </c>
      <c r="N377" s="4" t="s">
        <v>30</v>
      </c>
      <c r="O377" s="4" t="s">
        <v>57</v>
      </c>
      <c r="P377" s="4" t="s">
        <v>2056</v>
      </c>
      <c r="Q377" s="9">
        <v>168.464</v>
      </c>
      <c r="R377" s="3">
        <v>2</v>
      </c>
      <c r="S377" s="9">
        <v>0.2</v>
      </c>
      <c r="T377" s="9">
        <v>-29.481200000000001</v>
      </c>
    </row>
    <row r="378" spans="1:20" x14ac:dyDescent="0.3">
      <c r="A378" s="4" t="s">
        <v>2057</v>
      </c>
      <c r="B378" s="5">
        <v>42098</v>
      </c>
      <c r="C378" s="5">
        <v>42102</v>
      </c>
      <c r="D378" s="4" t="s">
        <v>45</v>
      </c>
      <c r="E378" s="4" t="s">
        <v>2058</v>
      </c>
      <c r="F378" s="4" t="s">
        <v>2059</v>
      </c>
      <c r="G378" s="4" t="s">
        <v>78</v>
      </c>
      <c r="H378" s="4" t="s">
        <v>25</v>
      </c>
      <c r="I378" s="4" t="s">
        <v>208</v>
      </c>
      <c r="J378" s="4" t="s">
        <v>209</v>
      </c>
      <c r="K378" s="3">
        <v>10009</v>
      </c>
      <c r="L378" s="4" t="s">
        <v>119</v>
      </c>
      <c r="M378" s="4" t="s">
        <v>2060</v>
      </c>
      <c r="N378" s="4" t="s">
        <v>41</v>
      </c>
      <c r="O378" s="4" t="s">
        <v>105</v>
      </c>
      <c r="P378" s="4" t="s">
        <v>2061</v>
      </c>
      <c r="Q378" s="9">
        <v>11.16</v>
      </c>
      <c r="R378" s="3">
        <v>2</v>
      </c>
      <c r="S378" s="9">
        <v>0</v>
      </c>
      <c r="T378" s="9">
        <v>4.3524000000000003</v>
      </c>
    </row>
    <row r="379" spans="1:20" x14ac:dyDescent="0.3">
      <c r="A379" s="4" t="s">
        <v>2062</v>
      </c>
      <c r="B379" s="5">
        <v>42698</v>
      </c>
      <c r="C379" s="5">
        <v>42705</v>
      </c>
      <c r="D379" s="4" t="s">
        <v>45</v>
      </c>
      <c r="E379" s="4" t="s">
        <v>2063</v>
      </c>
      <c r="F379" s="4" t="s">
        <v>2064</v>
      </c>
      <c r="G379" s="4" t="s">
        <v>78</v>
      </c>
      <c r="H379" s="4" t="s">
        <v>25</v>
      </c>
      <c r="I379" s="4" t="s">
        <v>117</v>
      </c>
      <c r="J379" s="4" t="s">
        <v>118</v>
      </c>
      <c r="K379" s="3">
        <v>19143</v>
      </c>
      <c r="L379" s="4" t="s">
        <v>119</v>
      </c>
      <c r="M379" s="4" t="s">
        <v>2065</v>
      </c>
      <c r="N379" s="4" t="s">
        <v>41</v>
      </c>
      <c r="O379" s="4" t="s">
        <v>211</v>
      </c>
      <c r="P379" s="4" t="s">
        <v>2066</v>
      </c>
      <c r="Q379" s="9">
        <v>4.4160000000000004</v>
      </c>
      <c r="R379" s="3">
        <v>3</v>
      </c>
      <c r="S379" s="9">
        <v>0.2</v>
      </c>
      <c r="T379" s="9">
        <v>1.6008</v>
      </c>
    </row>
    <row r="380" spans="1:20" x14ac:dyDescent="0.3">
      <c r="A380" s="4" t="s">
        <v>2067</v>
      </c>
      <c r="B380" s="5">
        <v>42110</v>
      </c>
      <c r="C380" s="5">
        <v>42115</v>
      </c>
      <c r="D380" s="4" t="s">
        <v>45</v>
      </c>
      <c r="E380" s="4" t="s">
        <v>2068</v>
      </c>
      <c r="F380" s="4" t="s">
        <v>2069</v>
      </c>
      <c r="G380" s="4" t="s">
        <v>36</v>
      </c>
      <c r="H380" s="4" t="s">
        <v>25</v>
      </c>
      <c r="I380" s="4" t="s">
        <v>2070</v>
      </c>
      <c r="J380" s="4" t="s">
        <v>374</v>
      </c>
      <c r="K380" s="3">
        <v>43615</v>
      </c>
      <c r="L380" s="4" t="s">
        <v>119</v>
      </c>
      <c r="M380" s="4" t="s">
        <v>2071</v>
      </c>
      <c r="N380" s="4" t="s">
        <v>41</v>
      </c>
      <c r="O380" s="4" t="s">
        <v>83</v>
      </c>
      <c r="P380" s="4" t="s">
        <v>2072</v>
      </c>
      <c r="Q380" s="9">
        <v>45.216000000000001</v>
      </c>
      <c r="R380" s="3">
        <v>3</v>
      </c>
      <c r="S380" s="9">
        <v>0.2</v>
      </c>
      <c r="T380" s="9">
        <v>4.5216000000000003</v>
      </c>
    </row>
    <row r="381" spans="1:20" x14ac:dyDescent="0.3">
      <c r="A381" s="4" t="s">
        <v>2073</v>
      </c>
      <c r="B381" s="5">
        <v>42644</v>
      </c>
      <c r="C381" s="5">
        <v>42645</v>
      </c>
      <c r="D381" s="4" t="s">
        <v>144</v>
      </c>
      <c r="E381" s="4" t="s">
        <v>2074</v>
      </c>
      <c r="F381" s="4" t="s">
        <v>2075</v>
      </c>
      <c r="G381" s="4" t="s">
        <v>24</v>
      </c>
      <c r="H381" s="4" t="s">
        <v>25</v>
      </c>
      <c r="I381" s="4" t="s">
        <v>103</v>
      </c>
      <c r="J381" s="4" t="s">
        <v>38</v>
      </c>
      <c r="K381" s="3">
        <v>94122</v>
      </c>
      <c r="L381" s="4" t="s">
        <v>39</v>
      </c>
      <c r="M381" s="4" t="s">
        <v>228</v>
      </c>
      <c r="N381" s="4" t="s">
        <v>30</v>
      </c>
      <c r="O381" s="4" t="s">
        <v>121</v>
      </c>
      <c r="P381" s="4" t="s">
        <v>229</v>
      </c>
      <c r="Q381" s="9">
        <v>194.84800000000001</v>
      </c>
      <c r="R381" s="3">
        <v>4</v>
      </c>
      <c r="S381" s="9">
        <v>0.2</v>
      </c>
      <c r="T381" s="9">
        <v>12.178000000000001</v>
      </c>
    </row>
    <row r="382" spans="1:20" x14ac:dyDescent="0.3">
      <c r="A382" s="4" t="s">
        <v>2076</v>
      </c>
      <c r="B382" s="5">
        <v>43006</v>
      </c>
      <c r="C382" s="5">
        <v>43008</v>
      </c>
      <c r="D382" s="4" t="s">
        <v>21</v>
      </c>
      <c r="E382" s="4" t="s">
        <v>2077</v>
      </c>
      <c r="F382" s="4" t="s">
        <v>2078</v>
      </c>
      <c r="G382" s="4" t="s">
        <v>24</v>
      </c>
      <c r="H382" s="4" t="s">
        <v>25</v>
      </c>
      <c r="I382" s="4" t="s">
        <v>2079</v>
      </c>
      <c r="J382" s="4" t="s">
        <v>80</v>
      </c>
      <c r="K382" s="3">
        <v>78521</v>
      </c>
      <c r="L382" s="4" t="s">
        <v>81</v>
      </c>
      <c r="M382" s="4" t="s">
        <v>2080</v>
      </c>
      <c r="N382" s="4" t="s">
        <v>41</v>
      </c>
      <c r="O382" s="4" t="s">
        <v>1324</v>
      </c>
      <c r="P382" s="4" t="s">
        <v>1791</v>
      </c>
      <c r="Q382" s="9">
        <v>1.744</v>
      </c>
      <c r="R382" s="3">
        <v>1</v>
      </c>
      <c r="S382" s="9">
        <v>0.2</v>
      </c>
      <c r="T382" s="9">
        <v>-0.3488</v>
      </c>
    </row>
    <row r="383" spans="1:20" x14ac:dyDescent="0.3">
      <c r="A383" s="4" t="s">
        <v>2081</v>
      </c>
      <c r="B383" s="5">
        <v>42328</v>
      </c>
      <c r="C383" s="5">
        <v>42334</v>
      </c>
      <c r="D383" s="4" t="s">
        <v>45</v>
      </c>
      <c r="E383" s="4" t="s">
        <v>2082</v>
      </c>
      <c r="F383" s="4" t="s">
        <v>2083</v>
      </c>
      <c r="G383" s="4" t="s">
        <v>78</v>
      </c>
      <c r="H383" s="4" t="s">
        <v>25</v>
      </c>
      <c r="I383" s="4" t="s">
        <v>37</v>
      </c>
      <c r="J383" s="4" t="s">
        <v>38</v>
      </c>
      <c r="K383" s="3">
        <v>90008</v>
      </c>
      <c r="L383" s="4" t="s">
        <v>39</v>
      </c>
      <c r="M383" s="4" t="s">
        <v>2084</v>
      </c>
      <c r="N383" s="4" t="s">
        <v>41</v>
      </c>
      <c r="O383" s="4" t="s">
        <v>105</v>
      </c>
      <c r="P383" s="4" t="s">
        <v>2085</v>
      </c>
      <c r="Q383" s="9">
        <v>19.46</v>
      </c>
      <c r="R383" s="3">
        <v>7</v>
      </c>
      <c r="S383" s="9">
        <v>0</v>
      </c>
      <c r="T383" s="9">
        <v>5.0595999999999997</v>
      </c>
    </row>
    <row r="384" spans="1:20" x14ac:dyDescent="0.3">
      <c r="A384" s="4" t="s">
        <v>2086</v>
      </c>
      <c r="B384" s="5">
        <v>42488</v>
      </c>
      <c r="C384" s="5">
        <v>42492</v>
      </c>
      <c r="D384" s="4" t="s">
        <v>45</v>
      </c>
      <c r="E384" s="4" t="s">
        <v>2087</v>
      </c>
      <c r="F384" s="4" t="s">
        <v>2088</v>
      </c>
      <c r="G384" s="4" t="s">
        <v>78</v>
      </c>
      <c r="H384" s="4" t="s">
        <v>25</v>
      </c>
      <c r="I384" s="4" t="s">
        <v>602</v>
      </c>
      <c r="J384" s="4" t="s">
        <v>343</v>
      </c>
      <c r="K384" s="3">
        <v>80219</v>
      </c>
      <c r="L384" s="4" t="s">
        <v>39</v>
      </c>
      <c r="M384" s="4" t="s">
        <v>2089</v>
      </c>
      <c r="N384" s="4" t="s">
        <v>41</v>
      </c>
      <c r="O384" s="4" t="s">
        <v>65</v>
      </c>
      <c r="P384" s="4" t="s">
        <v>2090</v>
      </c>
      <c r="Q384" s="9">
        <v>29.472000000000001</v>
      </c>
      <c r="R384" s="3">
        <v>3</v>
      </c>
      <c r="S384" s="9">
        <v>0.2</v>
      </c>
      <c r="T384" s="9">
        <v>9.9467999999999996</v>
      </c>
    </row>
    <row r="385" spans="1:20" x14ac:dyDescent="0.3">
      <c r="A385" s="4" t="s">
        <v>2091</v>
      </c>
      <c r="B385" s="5">
        <v>43053</v>
      </c>
      <c r="C385" s="5">
        <v>43058</v>
      </c>
      <c r="D385" s="4" t="s">
        <v>45</v>
      </c>
      <c r="E385" s="4" t="s">
        <v>2092</v>
      </c>
      <c r="F385" s="4" t="s">
        <v>2093</v>
      </c>
      <c r="G385" s="4" t="s">
        <v>24</v>
      </c>
      <c r="H385" s="4" t="s">
        <v>25</v>
      </c>
      <c r="I385" s="4" t="s">
        <v>208</v>
      </c>
      <c r="J385" s="4" t="s">
        <v>209</v>
      </c>
      <c r="K385" s="3">
        <v>10035</v>
      </c>
      <c r="L385" s="4" t="s">
        <v>119</v>
      </c>
      <c r="M385" s="4" t="s">
        <v>2094</v>
      </c>
      <c r="N385" s="4" t="s">
        <v>41</v>
      </c>
      <c r="O385" s="4" t="s">
        <v>73</v>
      </c>
      <c r="P385" s="4" t="s">
        <v>2095</v>
      </c>
      <c r="Q385" s="9">
        <v>8.64</v>
      </c>
      <c r="R385" s="3">
        <v>2</v>
      </c>
      <c r="S385" s="9">
        <v>0.2</v>
      </c>
      <c r="T385" s="9">
        <v>3.024</v>
      </c>
    </row>
    <row r="386" spans="1:20" x14ac:dyDescent="0.3">
      <c r="A386" s="4" t="s">
        <v>2096</v>
      </c>
      <c r="B386" s="5">
        <v>42686</v>
      </c>
      <c r="C386" s="5">
        <v>42693</v>
      </c>
      <c r="D386" s="4" t="s">
        <v>45</v>
      </c>
      <c r="E386" s="4" t="s">
        <v>2097</v>
      </c>
      <c r="F386" s="4" t="s">
        <v>2098</v>
      </c>
      <c r="G386" s="4" t="s">
        <v>24</v>
      </c>
      <c r="H386" s="4" t="s">
        <v>25</v>
      </c>
      <c r="I386" s="4" t="s">
        <v>1230</v>
      </c>
      <c r="J386" s="4" t="s">
        <v>234</v>
      </c>
      <c r="K386" s="3">
        <v>85204</v>
      </c>
      <c r="L386" s="4" t="s">
        <v>39</v>
      </c>
      <c r="M386" s="4" t="s">
        <v>2099</v>
      </c>
      <c r="N386" s="4" t="s">
        <v>41</v>
      </c>
      <c r="O386" s="4" t="s">
        <v>73</v>
      </c>
      <c r="P386" s="4" t="s">
        <v>2100</v>
      </c>
      <c r="Q386" s="9">
        <v>6.27</v>
      </c>
      <c r="R386" s="3">
        <v>5</v>
      </c>
      <c r="S386" s="9">
        <v>0.7</v>
      </c>
      <c r="T386" s="9">
        <v>-4.5979999999999999</v>
      </c>
    </row>
    <row r="387" spans="1:20" x14ac:dyDescent="0.3">
      <c r="A387" s="4" t="s">
        <v>2101</v>
      </c>
      <c r="B387" s="5">
        <v>42642</v>
      </c>
      <c r="C387" s="5">
        <v>42643</v>
      </c>
      <c r="D387" s="4" t="s">
        <v>144</v>
      </c>
      <c r="E387" s="4" t="s">
        <v>2102</v>
      </c>
      <c r="F387" s="4" t="s">
        <v>2103</v>
      </c>
      <c r="G387" s="4" t="s">
        <v>78</v>
      </c>
      <c r="H387" s="4" t="s">
        <v>25</v>
      </c>
      <c r="I387" s="4" t="s">
        <v>373</v>
      </c>
      <c r="J387" s="4" t="s">
        <v>202</v>
      </c>
      <c r="K387" s="3">
        <v>47201</v>
      </c>
      <c r="L387" s="4" t="s">
        <v>81</v>
      </c>
      <c r="M387" s="4" t="s">
        <v>2104</v>
      </c>
      <c r="N387" s="4" t="s">
        <v>41</v>
      </c>
      <c r="O387" s="4" t="s">
        <v>105</v>
      </c>
      <c r="P387" s="4" t="s">
        <v>2105</v>
      </c>
      <c r="Q387" s="9">
        <v>40.880000000000003</v>
      </c>
      <c r="R387" s="3">
        <v>7</v>
      </c>
      <c r="S387" s="9">
        <v>0</v>
      </c>
      <c r="T387" s="9">
        <v>10.6288</v>
      </c>
    </row>
    <row r="388" spans="1:20" x14ac:dyDescent="0.3">
      <c r="A388" s="4" t="s">
        <v>2106</v>
      </c>
      <c r="B388" s="5">
        <v>43001</v>
      </c>
      <c r="C388" s="5">
        <v>43003</v>
      </c>
      <c r="D388" s="4" t="s">
        <v>21</v>
      </c>
      <c r="E388" s="4" t="s">
        <v>2107</v>
      </c>
      <c r="F388" s="4" t="s">
        <v>2108</v>
      </c>
      <c r="G388" s="4" t="s">
        <v>24</v>
      </c>
      <c r="H388" s="4" t="s">
        <v>25</v>
      </c>
      <c r="I388" s="4" t="s">
        <v>70</v>
      </c>
      <c r="J388" s="4" t="s">
        <v>71</v>
      </c>
      <c r="K388" s="3">
        <v>98105</v>
      </c>
      <c r="L388" s="4" t="s">
        <v>39</v>
      </c>
      <c r="M388" s="4" t="s">
        <v>2109</v>
      </c>
      <c r="N388" s="4" t="s">
        <v>41</v>
      </c>
      <c r="O388" s="4" t="s">
        <v>83</v>
      </c>
      <c r="P388" s="4" t="s">
        <v>2110</v>
      </c>
      <c r="Q388" s="9">
        <v>119.96</v>
      </c>
      <c r="R388" s="3">
        <v>2</v>
      </c>
      <c r="S388" s="9">
        <v>0</v>
      </c>
      <c r="T388" s="9">
        <v>33.588799999999999</v>
      </c>
    </row>
    <row r="389" spans="1:20" x14ac:dyDescent="0.3">
      <c r="A389" s="4" t="s">
        <v>2111</v>
      </c>
      <c r="B389" s="5">
        <v>42337</v>
      </c>
      <c r="C389" s="5">
        <v>42342</v>
      </c>
      <c r="D389" s="4" t="s">
        <v>45</v>
      </c>
      <c r="E389" s="4" t="s">
        <v>2112</v>
      </c>
      <c r="F389" s="4" t="s">
        <v>2113</v>
      </c>
      <c r="G389" s="4" t="s">
        <v>36</v>
      </c>
      <c r="H389" s="4" t="s">
        <v>25</v>
      </c>
      <c r="I389" s="4" t="s">
        <v>651</v>
      </c>
      <c r="J389" s="4" t="s">
        <v>188</v>
      </c>
      <c r="K389" s="3">
        <v>48227</v>
      </c>
      <c r="L389" s="4" t="s">
        <v>81</v>
      </c>
      <c r="M389" s="4" t="s">
        <v>2114</v>
      </c>
      <c r="N389" s="4" t="s">
        <v>41</v>
      </c>
      <c r="O389" s="4" t="s">
        <v>65</v>
      </c>
      <c r="P389" s="4" t="s">
        <v>142</v>
      </c>
      <c r="Q389" s="9">
        <v>19.920000000000002</v>
      </c>
      <c r="R389" s="3">
        <v>4</v>
      </c>
      <c r="S389" s="9">
        <v>0</v>
      </c>
      <c r="T389" s="9">
        <v>9.3623999999999992</v>
      </c>
    </row>
    <row r="390" spans="1:20" x14ac:dyDescent="0.3">
      <c r="A390" s="4" t="s">
        <v>2115</v>
      </c>
      <c r="B390" s="5">
        <v>42597</v>
      </c>
      <c r="C390" s="5">
        <v>42602</v>
      </c>
      <c r="D390" s="4" t="s">
        <v>21</v>
      </c>
      <c r="E390" s="4" t="s">
        <v>2116</v>
      </c>
      <c r="F390" s="4" t="s">
        <v>2117</v>
      </c>
      <c r="G390" s="4" t="s">
        <v>36</v>
      </c>
      <c r="H390" s="4" t="s">
        <v>25</v>
      </c>
      <c r="I390" s="4" t="s">
        <v>2118</v>
      </c>
      <c r="J390" s="4" t="s">
        <v>38</v>
      </c>
      <c r="K390" s="3">
        <v>94601</v>
      </c>
      <c r="L390" s="4" t="s">
        <v>39</v>
      </c>
      <c r="M390" s="4" t="s">
        <v>2119</v>
      </c>
      <c r="N390" s="4" t="s">
        <v>149</v>
      </c>
      <c r="O390" s="4" t="s">
        <v>150</v>
      </c>
      <c r="P390" s="4" t="s">
        <v>2120</v>
      </c>
      <c r="Q390" s="9">
        <v>71.975999999999999</v>
      </c>
      <c r="R390" s="3">
        <v>3</v>
      </c>
      <c r="S390" s="9">
        <v>0.2</v>
      </c>
      <c r="T390" s="9">
        <v>7.1976000000000004</v>
      </c>
    </row>
    <row r="391" spans="1:20" x14ac:dyDescent="0.3">
      <c r="A391" s="4" t="s">
        <v>2121</v>
      </c>
      <c r="B391" s="5">
        <v>42365</v>
      </c>
      <c r="C391" s="5">
        <v>42369</v>
      </c>
      <c r="D391" s="4" t="s">
        <v>45</v>
      </c>
      <c r="E391" s="4" t="s">
        <v>2122</v>
      </c>
      <c r="F391" s="4" t="s">
        <v>2123</v>
      </c>
      <c r="G391" s="4" t="s">
        <v>78</v>
      </c>
      <c r="H391" s="4" t="s">
        <v>25</v>
      </c>
      <c r="I391" s="4" t="s">
        <v>2124</v>
      </c>
      <c r="J391" s="4" t="s">
        <v>1838</v>
      </c>
      <c r="K391" s="3">
        <v>20735</v>
      </c>
      <c r="L391" s="4" t="s">
        <v>119</v>
      </c>
      <c r="M391" s="4" t="s">
        <v>2125</v>
      </c>
      <c r="N391" s="4" t="s">
        <v>41</v>
      </c>
      <c r="O391" s="4" t="s">
        <v>65</v>
      </c>
      <c r="P391" s="4" t="s">
        <v>2126</v>
      </c>
      <c r="Q391" s="9">
        <v>28.9</v>
      </c>
      <c r="R391" s="3">
        <v>5</v>
      </c>
      <c r="S391" s="9">
        <v>0</v>
      </c>
      <c r="T391" s="9">
        <v>14.161</v>
      </c>
    </row>
    <row r="392" spans="1:20" x14ac:dyDescent="0.3">
      <c r="A392" s="4" t="s">
        <v>2127</v>
      </c>
      <c r="B392" s="5">
        <v>42756</v>
      </c>
      <c r="C392" s="5">
        <v>42761</v>
      </c>
      <c r="D392" s="4" t="s">
        <v>45</v>
      </c>
      <c r="E392" s="4" t="s">
        <v>2128</v>
      </c>
      <c r="F392" s="4" t="s">
        <v>2129</v>
      </c>
      <c r="G392" s="4" t="s">
        <v>78</v>
      </c>
      <c r="H392" s="4" t="s">
        <v>25</v>
      </c>
      <c r="I392" s="4" t="s">
        <v>349</v>
      </c>
      <c r="J392" s="4" t="s">
        <v>63</v>
      </c>
      <c r="K392" s="3">
        <v>28205</v>
      </c>
      <c r="L392" s="4" t="s">
        <v>28</v>
      </c>
      <c r="M392" s="4" t="s">
        <v>2130</v>
      </c>
      <c r="N392" s="4" t="s">
        <v>41</v>
      </c>
      <c r="O392" s="4" t="s">
        <v>91</v>
      </c>
      <c r="P392" s="4" t="s">
        <v>2131</v>
      </c>
      <c r="Q392" s="9">
        <v>348.20800000000003</v>
      </c>
      <c r="R392" s="3">
        <v>7</v>
      </c>
      <c r="S392" s="9">
        <v>0.2</v>
      </c>
      <c r="T392" s="9">
        <v>30.4682</v>
      </c>
    </row>
    <row r="393" spans="1:20" x14ac:dyDescent="0.3">
      <c r="A393" s="4" t="s">
        <v>2132</v>
      </c>
      <c r="B393" s="5">
        <v>42535</v>
      </c>
      <c r="C393" s="5">
        <v>42538</v>
      </c>
      <c r="D393" s="4" t="s">
        <v>144</v>
      </c>
      <c r="E393" s="4" t="s">
        <v>2133</v>
      </c>
      <c r="F393" s="4" t="s">
        <v>2134</v>
      </c>
      <c r="G393" s="4" t="s">
        <v>78</v>
      </c>
      <c r="H393" s="4" t="s">
        <v>25</v>
      </c>
      <c r="I393" s="4" t="s">
        <v>103</v>
      </c>
      <c r="J393" s="4" t="s">
        <v>38</v>
      </c>
      <c r="K393" s="3">
        <v>94122</v>
      </c>
      <c r="L393" s="4" t="s">
        <v>39</v>
      </c>
      <c r="M393" s="4" t="s">
        <v>2135</v>
      </c>
      <c r="N393" s="4" t="s">
        <v>41</v>
      </c>
      <c r="O393" s="4" t="s">
        <v>105</v>
      </c>
      <c r="P393" s="4" t="s">
        <v>2136</v>
      </c>
      <c r="Q393" s="9">
        <v>7.04</v>
      </c>
      <c r="R393" s="3">
        <v>4</v>
      </c>
      <c r="S393" s="9">
        <v>0</v>
      </c>
      <c r="T393" s="9">
        <v>2.0415999999999999</v>
      </c>
    </row>
    <row r="394" spans="1:20" x14ac:dyDescent="0.3">
      <c r="A394" s="4" t="s">
        <v>2137</v>
      </c>
      <c r="B394" s="5">
        <v>42664</v>
      </c>
      <c r="C394" s="5">
        <v>42670</v>
      </c>
      <c r="D394" s="4" t="s">
        <v>45</v>
      </c>
      <c r="E394" s="4" t="s">
        <v>2138</v>
      </c>
      <c r="F394" s="4" t="s">
        <v>2139</v>
      </c>
      <c r="G394" s="4" t="s">
        <v>24</v>
      </c>
      <c r="H394" s="4" t="s">
        <v>25</v>
      </c>
      <c r="I394" s="4" t="s">
        <v>1908</v>
      </c>
      <c r="J394" s="4" t="s">
        <v>38</v>
      </c>
      <c r="K394" s="3">
        <v>92503</v>
      </c>
      <c r="L394" s="4" t="s">
        <v>39</v>
      </c>
      <c r="M394" s="4" t="s">
        <v>2140</v>
      </c>
      <c r="N394" s="4" t="s">
        <v>41</v>
      </c>
      <c r="O394" s="4" t="s">
        <v>65</v>
      </c>
      <c r="P394" s="4" t="s">
        <v>2141</v>
      </c>
      <c r="Q394" s="9">
        <v>22.92</v>
      </c>
      <c r="R394" s="3">
        <v>3</v>
      </c>
      <c r="S394" s="9">
        <v>0</v>
      </c>
      <c r="T394" s="9">
        <v>11.2308</v>
      </c>
    </row>
    <row r="395" spans="1:20" x14ac:dyDescent="0.3">
      <c r="A395" s="4" t="s">
        <v>2142</v>
      </c>
      <c r="B395" s="5">
        <v>42573</v>
      </c>
      <c r="C395" s="5">
        <v>42575</v>
      </c>
      <c r="D395" s="4" t="s">
        <v>21</v>
      </c>
      <c r="E395" s="4" t="s">
        <v>2143</v>
      </c>
      <c r="F395" s="4" t="s">
        <v>2144</v>
      </c>
      <c r="G395" s="4" t="s">
        <v>36</v>
      </c>
      <c r="H395" s="4" t="s">
        <v>25</v>
      </c>
      <c r="I395" s="4" t="s">
        <v>103</v>
      </c>
      <c r="J395" s="4" t="s">
        <v>38</v>
      </c>
      <c r="K395" s="3">
        <v>94110</v>
      </c>
      <c r="L395" s="4" t="s">
        <v>39</v>
      </c>
      <c r="M395" s="4" t="s">
        <v>2145</v>
      </c>
      <c r="N395" s="4" t="s">
        <v>41</v>
      </c>
      <c r="O395" s="4" t="s">
        <v>42</v>
      </c>
      <c r="P395" s="4" t="s">
        <v>2146</v>
      </c>
      <c r="Q395" s="9">
        <v>6.3</v>
      </c>
      <c r="R395" s="3">
        <v>2</v>
      </c>
      <c r="S395" s="9">
        <v>0</v>
      </c>
      <c r="T395" s="9">
        <v>3.024</v>
      </c>
    </row>
    <row r="396" spans="1:20" x14ac:dyDescent="0.3">
      <c r="A396" s="4" t="s">
        <v>2147</v>
      </c>
      <c r="B396" s="5">
        <v>42251</v>
      </c>
      <c r="C396" s="5">
        <v>42255</v>
      </c>
      <c r="D396" s="4" t="s">
        <v>45</v>
      </c>
      <c r="E396" s="4" t="s">
        <v>2148</v>
      </c>
      <c r="F396" s="4" t="s">
        <v>2149</v>
      </c>
      <c r="G396" s="4" t="s">
        <v>24</v>
      </c>
      <c r="H396" s="4" t="s">
        <v>25</v>
      </c>
      <c r="I396" s="4" t="s">
        <v>2150</v>
      </c>
      <c r="J396" s="4" t="s">
        <v>882</v>
      </c>
      <c r="K396" s="3">
        <v>30076</v>
      </c>
      <c r="L396" s="4" t="s">
        <v>28</v>
      </c>
      <c r="M396" s="4" t="s">
        <v>2089</v>
      </c>
      <c r="N396" s="4" t="s">
        <v>41</v>
      </c>
      <c r="O396" s="4" t="s">
        <v>65</v>
      </c>
      <c r="P396" s="4" t="s">
        <v>2151</v>
      </c>
      <c r="Q396" s="9">
        <v>279.89999999999998</v>
      </c>
      <c r="R396" s="3">
        <v>5</v>
      </c>
      <c r="S396" s="9">
        <v>0</v>
      </c>
      <c r="T396" s="9">
        <v>137.15100000000001</v>
      </c>
    </row>
    <row r="397" spans="1:20" x14ac:dyDescent="0.3">
      <c r="A397" s="4" t="s">
        <v>2152</v>
      </c>
      <c r="B397" s="5">
        <v>42686</v>
      </c>
      <c r="C397" s="5">
        <v>42689</v>
      </c>
      <c r="D397" s="4" t="s">
        <v>21</v>
      </c>
      <c r="E397" s="4" t="s">
        <v>2153</v>
      </c>
      <c r="F397" s="4" t="s">
        <v>2154</v>
      </c>
      <c r="G397" s="4" t="s">
        <v>36</v>
      </c>
      <c r="H397" s="4" t="s">
        <v>25</v>
      </c>
      <c r="I397" s="4" t="s">
        <v>2155</v>
      </c>
      <c r="J397" s="4" t="s">
        <v>202</v>
      </c>
      <c r="K397" s="3">
        <v>46350</v>
      </c>
      <c r="L397" s="4" t="s">
        <v>81</v>
      </c>
      <c r="M397" s="4" t="s">
        <v>2156</v>
      </c>
      <c r="N397" s="4" t="s">
        <v>41</v>
      </c>
      <c r="O397" s="4" t="s">
        <v>156</v>
      </c>
      <c r="P397" s="4" t="s">
        <v>2157</v>
      </c>
      <c r="Q397" s="9">
        <v>287.52</v>
      </c>
      <c r="R397" s="3">
        <v>8</v>
      </c>
      <c r="S397" s="9">
        <v>0</v>
      </c>
      <c r="T397" s="9">
        <v>129.38399999999999</v>
      </c>
    </row>
    <row r="398" spans="1:20" x14ac:dyDescent="0.3">
      <c r="A398" s="4" t="s">
        <v>2158</v>
      </c>
      <c r="B398" s="5">
        <v>42098</v>
      </c>
      <c r="C398" s="5">
        <v>42098</v>
      </c>
      <c r="D398" s="4" t="s">
        <v>894</v>
      </c>
      <c r="E398" s="4" t="s">
        <v>2159</v>
      </c>
      <c r="F398" s="4" t="s">
        <v>2160</v>
      </c>
      <c r="G398" s="4" t="s">
        <v>24</v>
      </c>
      <c r="H398" s="4" t="s">
        <v>25</v>
      </c>
      <c r="I398" s="4" t="s">
        <v>2161</v>
      </c>
      <c r="J398" s="4" t="s">
        <v>188</v>
      </c>
      <c r="K398" s="3">
        <v>48911</v>
      </c>
      <c r="L398" s="4" t="s">
        <v>81</v>
      </c>
      <c r="M398" s="4" t="s">
        <v>2162</v>
      </c>
      <c r="N398" s="4" t="s">
        <v>41</v>
      </c>
      <c r="O398" s="4" t="s">
        <v>83</v>
      </c>
      <c r="P398" s="4" t="s">
        <v>2163</v>
      </c>
      <c r="Q398" s="9">
        <v>644.07600000000002</v>
      </c>
      <c r="R398" s="3">
        <v>2</v>
      </c>
      <c r="S398" s="9">
        <v>0.1</v>
      </c>
      <c r="T398" s="9">
        <v>107.346</v>
      </c>
    </row>
    <row r="399" spans="1:20" x14ac:dyDescent="0.3">
      <c r="A399" s="4" t="s">
        <v>2164</v>
      </c>
      <c r="B399" s="5">
        <v>42915</v>
      </c>
      <c r="C399" s="5">
        <v>42920</v>
      </c>
      <c r="D399" s="4" t="s">
        <v>45</v>
      </c>
      <c r="E399" s="4" t="s">
        <v>2165</v>
      </c>
      <c r="F399" s="4" t="s">
        <v>2166</v>
      </c>
      <c r="G399" s="4" t="s">
        <v>24</v>
      </c>
      <c r="H399" s="4" t="s">
        <v>25</v>
      </c>
      <c r="I399" s="4" t="s">
        <v>303</v>
      </c>
      <c r="J399" s="4" t="s">
        <v>180</v>
      </c>
      <c r="K399" s="3">
        <v>55407</v>
      </c>
      <c r="L399" s="4" t="s">
        <v>81</v>
      </c>
      <c r="M399" s="4" t="s">
        <v>2167</v>
      </c>
      <c r="N399" s="4" t="s">
        <v>41</v>
      </c>
      <c r="O399" s="4" t="s">
        <v>83</v>
      </c>
      <c r="P399" s="4" t="s">
        <v>2168</v>
      </c>
      <c r="Q399" s="9">
        <v>362.94</v>
      </c>
      <c r="R399" s="3">
        <v>3</v>
      </c>
      <c r="S399" s="9">
        <v>0</v>
      </c>
      <c r="T399" s="9">
        <v>90.734999999999999</v>
      </c>
    </row>
    <row r="400" spans="1:20" x14ac:dyDescent="0.3">
      <c r="A400" s="4" t="s">
        <v>2169</v>
      </c>
      <c r="B400" s="5">
        <v>41883</v>
      </c>
      <c r="C400" s="5">
        <v>41887</v>
      </c>
      <c r="D400" s="4" t="s">
        <v>21</v>
      </c>
      <c r="E400" s="4" t="s">
        <v>2170</v>
      </c>
      <c r="F400" s="4" t="s">
        <v>2171</v>
      </c>
      <c r="G400" s="4" t="s">
        <v>24</v>
      </c>
      <c r="H400" s="4" t="s">
        <v>25</v>
      </c>
      <c r="I400" s="4" t="s">
        <v>2172</v>
      </c>
      <c r="J400" s="4" t="s">
        <v>38</v>
      </c>
      <c r="K400" s="3">
        <v>92025</v>
      </c>
      <c r="L400" s="4" t="s">
        <v>39</v>
      </c>
      <c r="M400" s="4" t="s">
        <v>2173</v>
      </c>
      <c r="N400" s="4" t="s">
        <v>41</v>
      </c>
      <c r="O400" s="4" t="s">
        <v>105</v>
      </c>
      <c r="P400" s="4" t="s">
        <v>2174</v>
      </c>
      <c r="Q400" s="9">
        <v>53.94</v>
      </c>
      <c r="R400" s="3">
        <v>3</v>
      </c>
      <c r="S400" s="9">
        <v>0</v>
      </c>
      <c r="T400" s="9">
        <v>15.6426</v>
      </c>
    </row>
    <row r="401" spans="1:20" x14ac:dyDescent="0.3">
      <c r="A401" s="4" t="s">
        <v>2175</v>
      </c>
      <c r="B401" s="5">
        <v>41701</v>
      </c>
      <c r="C401" s="5">
        <v>41706</v>
      </c>
      <c r="D401" s="4" t="s">
        <v>45</v>
      </c>
      <c r="E401" s="4" t="s">
        <v>2176</v>
      </c>
      <c r="F401" s="4" t="s">
        <v>2177</v>
      </c>
      <c r="G401" s="4" t="s">
        <v>78</v>
      </c>
      <c r="H401" s="4" t="s">
        <v>25</v>
      </c>
      <c r="I401" s="4" t="s">
        <v>208</v>
      </c>
      <c r="J401" s="4" t="s">
        <v>209</v>
      </c>
      <c r="K401" s="3">
        <v>10035</v>
      </c>
      <c r="L401" s="4" t="s">
        <v>119</v>
      </c>
      <c r="M401" s="4" t="s">
        <v>2178</v>
      </c>
      <c r="N401" s="4" t="s">
        <v>149</v>
      </c>
      <c r="O401" s="4" t="s">
        <v>150</v>
      </c>
      <c r="P401" s="4" t="s">
        <v>2179</v>
      </c>
      <c r="Q401" s="9">
        <v>9.99</v>
      </c>
      <c r="R401" s="3">
        <v>1</v>
      </c>
      <c r="S401" s="9">
        <v>0</v>
      </c>
      <c r="T401" s="9">
        <v>4.5953999999999997</v>
      </c>
    </row>
    <row r="402" spans="1:20" x14ac:dyDescent="0.3">
      <c r="A402" s="4" t="s">
        <v>2180</v>
      </c>
      <c r="B402" s="5">
        <v>41763</v>
      </c>
      <c r="C402" s="5">
        <v>41767</v>
      </c>
      <c r="D402" s="4" t="s">
        <v>45</v>
      </c>
      <c r="E402" s="4" t="s">
        <v>2181</v>
      </c>
      <c r="F402" s="4" t="s">
        <v>2182</v>
      </c>
      <c r="G402" s="4" t="s">
        <v>24</v>
      </c>
      <c r="H402" s="4" t="s">
        <v>25</v>
      </c>
      <c r="I402" s="4" t="s">
        <v>1032</v>
      </c>
      <c r="J402" s="4" t="s">
        <v>188</v>
      </c>
      <c r="K402" s="3">
        <v>49201</v>
      </c>
      <c r="L402" s="4" t="s">
        <v>81</v>
      </c>
      <c r="M402" s="4" t="s">
        <v>1752</v>
      </c>
      <c r="N402" s="4" t="s">
        <v>41</v>
      </c>
      <c r="O402" s="4" t="s">
        <v>73</v>
      </c>
      <c r="P402" s="4" t="s">
        <v>1753</v>
      </c>
      <c r="Q402" s="9">
        <v>46.8</v>
      </c>
      <c r="R402" s="3">
        <v>4</v>
      </c>
      <c r="S402" s="9">
        <v>0</v>
      </c>
      <c r="T402" s="9">
        <v>21.06</v>
      </c>
    </row>
    <row r="403" spans="1:20" x14ac:dyDescent="0.3">
      <c r="A403" s="4" t="s">
        <v>2183</v>
      </c>
      <c r="B403" s="5">
        <v>42000</v>
      </c>
      <c r="C403" s="5">
        <v>42003</v>
      </c>
      <c r="D403" s="4" t="s">
        <v>21</v>
      </c>
      <c r="E403" s="4" t="s">
        <v>2184</v>
      </c>
      <c r="F403" s="4" t="s">
        <v>2185</v>
      </c>
      <c r="G403" s="4" t="s">
        <v>78</v>
      </c>
      <c r="H403" s="4" t="s">
        <v>25</v>
      </c>
      <c r="I403" s="4" t="s">
        <v>37</v>
      </c>
      <c r="J403" s="4" t="s">
        <v>38</v>
      </c>
      <c r="K403" s="3">
        <v>90004</v>
      </c>
      <c r="L403" s="4" t="s">
        <v>39</v>
      </c>
      <c r="M403" s="4" t="s">
        <v>2186</v>
      </c>
      <c r="N403" s="4" t="s">
        <v>41</v>
      </c>
      <c r="O403" s="4" t="s">
        <v>42</v>
      </c>
      <c r="P403" s="4" t="s">
        <v>2187</v>
      </c>
      <c r="Q403" s="9">
        <v>11.56</v>
      </c>
      <c r="R403" s="3">
        <v>4</v>
      </c>
      <c r="S403" s="9">
        <v>0</v>
      </c>
      <c r="T403" s="9">
        <v>5.4332000000000003</v>
      </c>
    </row>
    <row r="404" spans="1:20" x14ac:dyDescent="0.3">
      <c r="A404" s="4" t="s">
        <v>2188</v>
      </c>
      <c r="B404" s="5">
        <v>42484</v>
      </c>
      <c r="C404" s="5">
        <v>42487</v>
      </c>
      <c r="D404" s="4" t="s">
        <v>21</v>
      </c>
      <c r="E404" s="4" t="s">
        <v>2189</v>
      </c>
      <c r="F404" s="4" t="s">
        <v>2190</v>
      </c>
      <c r="G404" s="4" t="s">
        <v>78</v>
      </c>
      <c r="H404" s="4" t="s">
        <v>25</v>
      </c>
      <c r="I404" s="4" t="s">
        <v>140</v>
      </c>
      <c r="J404" s="4" t="s">
        <v>80</v>
      </c>
      <c r="K404" s="3">
        <v>77070</v>
      </c>
      <c r="L404" s="4" t="s">
        <v>81</v>
      </c>
      <c r="M404" s="4" t="s">
        <v>2191</v>
      </c>
      <c r="N404" s="4" t="s">
        <v>149</v>
      </c>
      <c r="O404" s="4" t="s">
        <v>182</v>
      </c>
      <c r="P404" s="4" t="s">
        <v>2192</v>
      </c>
      <c r="Q404" s="9">
        <v>258.69600000000003</v>
      </c>
      <c r="R404" s="3">
        <v>3</v>
      </c>
      <c r="S404" s="9">
        <v>0.2</v>
      </c>
      <c r="T404" s="9">
        <v>64.674000000000007</v>
      </c>
    </row>
    <row r="405" spans="1:20" x14ac:dyDescent="0.3">
      <c r="A405" s="4" t="s">
        <v>2193</v>
      </c>
      <c r="B405" s="5">
        <v>41967</v>
      </c>
      <c r="C405" s="5">
        <v>41973</v>
      </c>
      <c r="D405" s="4" t="s">
        <v>45</v>
      </c>
      <c r="E405" s="4" t="s">
        <v>2194</v>
      </c>
      <c r="F405" s="4" t="s">
        <v>2195</v>
      </c>
      <c r="G405" s="4" t="s">
        <v>36</v>
      </c>
      <c r="H405" s="4" t="s">
        <v>25</v>
      </c>
      <c r="I405" s="4" t="s">
        <v>70</v>
      </c>
      <c r="J405" s="4" t="s">
        <v>71</v>
      </c>
      <c r="K405" s="3">
        <v>98103</v>
      </c>
      <c r="L405" s="4" t="s">
        <v>39</v>
      </c>
      <c r="M405" s="4" t="s">
        <v>2196</v>
      </c>
      <c r="N405" s="4" t="s">
        <v>41</v>
      </c>
      <c r="O405" s="4" t="s">
        <v>73</v>
      </c>
      <c r="P405" s="4" t="s">
        <v>2197</v>
      </c>
      <c r="Q405" s="9">
        <v>12.096</v>
      </c>
      <c r="R405" s="3">
        <v>7</v>
      </c>
      <c r="S405" s="9">
        <v>0.2</v>
      </c>
      <c r="T405" s="9">
        <v>4.2336</v>
      </c>
    </row>
    <row r="406" spans="1:20" x14ac:dyDescent="0.3">
      <c r="A406" s="4" t="s">
        <v>2198</v>
      </c>
      <c r="B406" s="5">
        <v>42792</v>
      </c>
      <c r="C406" s="5">
        <v>42794</v>
      </c>
      <c r="D406" s="4" t="s">
        <v>21</v>
      </c>
      <c r="E406" s="4" t="s">
        <v>2199</v>
      </c>
      <c r="F406" s="4" t="s">
        <v>2200</v>
      </c>
      <c r="G406" s="4" t="s">
        <v>78</v>
      </c>
      <c r="H406" s="4" t="s">
        <v>25</v>
      </c>
      <c r="I406" s="4" t="s">
        <v>37</v>
      </c>
      <c r="J406" s="4" t="s">
        <v>38</v>
      </c>
      <c r="K406" s="3">
        <v>90036</v>
      </c>
      <c r="L406" s="4" t="s">
        <v>39</v>
      </c>
      <c r="M406" s="4" t="s">
        <v>1488</v>
      </c>
      <c r="N406" s="4" t="s">
        <v>41</v>
      </c>
      <c r="O406" s="4" t="s">
        <v>83</v>
      </c>
      <c r="P406" s="4" t="s">
        <v>1489</v>
      </c>
      <c r="Q406" s="9">
        <v>81.92</v>
      </c>
      <c r="R406" s="3">
        <v>4</v>
      </c>
      <c r="S406" s="9">
        <v>0</v>
      </c>
      <c r="T406" s="9">
        <v>22.118400000000001</v>
      </c>
    </row>
    <row r="407" spans="1:20" x14ac:dyDescent="0.3">
      <c r="A407" s="4" t="s">
        <v>2201</v>
      </c>
      <c r="B407" s="5">
        <v>42948</v>
      </c>
      <c r="C407" s="5">
        <v>42951</v>
      </c>
      <c r="D407" s="4" t="s">
        <v>144</v>
      </c>
      <c r="E407" s="4" t="s">
        <v>2202</v>
      </c>
      <c r="F407" s="4" t="s">
        <v>2203</v>
      </c>
      <c r="G407" s="4" t="s">
        <v>24</v>
      </c>
      <c r="H407" s="4" t="s">
        <v>25</v>
      </c>
      <c r="I407" s="4" t="s">
        <v>349</v>
      </c>
      <c r="J407" s="4" t="s">
        <v>63</v>
      </c>
      <c r="K407" s="3">
        <v>28205</v>
      </c>
      <c r="L407" s="4" t="s">
        <v>28</v>
      </c>
      <c r="M407" s="4" t="s">
        <v>2204</v>
      </c>
      <c r="N407" s="4" t="s">
        <v>149</v>
      </c>
      <c r="O407" s="4" t="s">
        <v>150</v>
      </c>
      <c r="P407" s="4" t="s">
        <v>2205</v>
      </c>
      <c r="Q407" s="9">
        <v>271.95999999999998</v>
      </c>
      <c r="R407" s="3">
        <v>5</v>
      </c>
      <c r="S407" s="9">
        <v>0.2</v>
      </c>
      <c r="T407" s="9">
        <v>16.997499999999999</v>
      </c>
    </row>
    <row r="408" spans="1:20" x14ac:dyDescent="0.3">
      <c r="A408" s="4" t="s">
        <v>2206</v>
      </c>
      <c r="B408" s="5">
        <v>42565</v>
      </c>
      <c r="C408" s="5">
        <v>42569</v>
      </c>
      <c r="D408" s="4" t="s">
        <v>21</v>
      </c>
      <c r="E408" s="4" t="s">
        <v>2207</v>
      </c>
      <c r="F408" s="4" t="s">
        <v>2208</v>
      </c>
      <c r="G408" s="4" t="s">
        <v>36</v>
      </c>
      <c r="H408" s="4" t="s">
        <v>25</v>
      </c>
      <c r="I408" s="4" t="s">
        <v>208</v>
      </c>
      <c r="J408" s="4" t="s">
        <v>209</v>
      </c>
      <c r="K408" s="3">
        <v>10009</v>
      </c>
      <c r="L408" s="4" t="s">
        <v>119</v>
      </c>
      <c r="M408" s="4" t="s">
        <v>2209</v>
      </c>
      <c r="N408" s="4" t="s">
        <v>41</v>
      </c>
      <c r="O408" s="4" t="s">
        <v>91</v>
      </c>
      <c r="P408" s="4" t="s">
        <v>2210</v>
      </c>
      <c r="Q408" s="9">
        <v>11.21</v>
      </c>
      <c r="R408" s="3">
        <v>1</v>
      </c>
      <c r="S408" s="9">
        <v>0</v>
      </c>
      <c r="T408" s="9">
        <v>3.363</v>
      </c>
    </row>
    <row r="409" spans="1:20" x14ac:dyDescent="0.3">
      <c r="A409" s="4" t="s">
        <v>2211</v>
      </c>
      <c r="B409" s="5">
        <v>42987</v>
      </c>
      <c r="C409" s="5">
        <v>42991</v>
      </c>
      <c r="D409" s="4" t="s">
        <v>45</v>
      </c>
      <c r="E409" s="4" t="s">
        <v>2212</v>
      </c>
      <c r="F409" s="4" t="s">
        <v>2213</v>
      </c>
      <c r="G409" s="4" t="s">
        <v>36</v>
      </c>
      <c r="H409" s="4" t="s">
        <v>25</v>
      </c>
      <c r="I409" s="4" t="s">
        <v>117</v>
      </c>
      <c r="J409" s="4" t="s">
        <v>118</v>
      </c>
      <c r="K409" s="3">
        <v>19134</v>
      </c>
      <c r="L409" s="4" t="s">
        <v>119</v>
      </c>
      <c r="M409" s="4" t="s">
        <v>658</v>
      </c>
      <c r="N409" s="4" t="s">
        <v>30</v>
      </c>
      <c r="O409" s="4" t="s">
        <v>121</v>
      </c>
      <c r="P409" s="4" t="s">
        <v>659</v>
      </c>
      <c r="Q409" s="9">
        <v>141.37200000000001</v>
      </c>
      <c r="R409" s="3">
        <v>2</v>
      </c>
      <c r="S409" s="9">
        <v>0.3</v>
      </c>
      <c r="T409" s="9">
        <v>-48.470399999999998</v>
      </c>
    </row>
    <row r="410" spans="1:20" x14ac:dyDescent="0.3">
      <c r="A410" s="4" t="s">
        <v>2214</v>
      </c>
      <c r="B410" s="5">
        <v>41832</v>
      </c>
      <c r="C410" s="5">
        <v>41836</v>
      </c>
      <c r="D410" s="4" t="s">
        <v>45</v>
      </c>
      <c r="E410" s="4" t="s">
        <v>2215</v>
      </c>
      <c r="F410" s="4" t="s">
        <v>2216</v>
      </c>
      <c r="G410" s="4" t="s">
        <v>78</v>
      </c>
      <c r="H410" s="4" t="s">
        <v>25</v>
      </c>
      <c r="I410" s="4" t="s">
        <v>37</v>
      </c>
      <c r="J410" s="4" t="s">
        <v>38</v>
      </c>
      <c r="K410" s="3">
        <v>90036</v>
      </c>
      <c r="L410" s="4" t="s">
        <v>39</v>
      </c>
      <c r="M410" s="4" t="s">
        <v>98</v>
      </c>
      <c r="N410" s="4" t="s">
        <v>41</v>
      </c>
      <c r="O410" s="4" t="s">
        <v>91</v>
      </c>
      <c r="P410" s="4" t="s">
        <v>99</v>
      </c>
      <c r="Q410" s="9">
        <v>249.75</v>
      </c>
      <c r="R410" s="3">
        <v>9</v>
      </c>
      <c r="S410" s="9">
        <v>0</v>
      </c>
      <c r="T410" s="9">
        <v>44.954999999999998</v>
      </c>
    </row>
    <row r="411" spans="1:20" x14ac:dyDescent="0.3">
      <c r="A411" s="4" t="s">
        <v>2217</v>
      </c>
      <c r="B411" s="5">
        <v>42308</v>
      </c>
      <c r="C411" s="5">
        <v>42310</v>
      </c>
      <c r="D411" s="4" t="s">
        <v>21</v>
      </c>
      <c r="E411" s="4" t="s">
        <v>2218</v>
      </c>
      <c r="F411" s="4" t="s">
        <v>2219</v>
      </c>
      <c r="G411" s="4" t="s">
        <v>24</v>
      </c>
      <c r="H411" s="4" t="s">
        <v>25</v>
      </c>
      <c r="I411" s="4" t="s">
        <v>2220</v>
      </c>
      <c r="J411" s="4" t="s">
        <v>209</v>
      </c>
      <c r="K411" s="3">
        <v>14215</v>
      </c>
      <c r="L411" s="4" t="s">
        <v>119</v>
      </c>
      <c r="M411" s="4" t="s">
        <v>1045</v>
      </c>
      <c r="N411" s="4" t="s">
        <v>41</v>
      </c>
      <c r="O411" s="4" t="s">
        <v>105</v>
      </c>
      <c r="P411" s="4" t="s">
        <v>1046</v>
      </c>
      <c r="Q411" s="9">
        <v>2.78</v>
      </c>
      <c r="R411" s="3">
        <v>2</v>
      </c>
      <c r="S411" s="9">
        <v>0</v>
      </c>
      <c r="T411" s="9">
        <v>0.7228</v>
      </c>
    </row>
    <row r="412" spans="1:20" x14ac:dyDescent="0.3">
      <c r="A412" s="4" t="s">
        <v>2221</v>
      </c>
      <c r="B412" s="5">
        <v>42520</v>
      </c>
      <c r="C412" s="5">
        <v>42522</v>
      </c>
      <c r="D412" s="4" t="s">
        <v>144</v>
      </c>
      <c r="E412" s="4" t="s">
        <v>2222</v>
      </c>
      <c r="F412" s="4" t="s">
        <v>2223</v>
      </c>
      <c r="G412" s="4" t="s">
        <v>36</v>
      </c>
      <c r="H412" s="4" t="s">
        <v>25</v>
      </c>
      <c r="I412" s="4" t="s">
        <v>737</v>
      </c>
      <c r="J412" s="4" t="s">
        <v>374</v>
      </c>
      <c r="K412" s="3">
        <v>45231</v>
      </c>
      <c r="L412" s="4" t="s">
        <v>119</v>
      </c>
      <c r="M412" s="4" t="s">
        <v>2224</v>
      </c>
      <c r="N412" s="4" t="s">
        <v>149</v>
      </c>
      <c r="O412" s="4" t="s">
        <v>1630</v>
      </c>
      <c r="P412" s="4" t="s">
        <v>2225</v>
      </c>
      <c r="Q412" s="9">
        <v>839.98800000000006</v>
      </c>
      <c r="R412" s="3">
        <v>2</v>
      </c>
      <c r="S412" s="9">
        <v>0.4</v>
      </c>
      <c r="T412" s="9">
        <v>69.998999999999995</v>
      </c>
    </row>
    <row r="413" spans="1:20" x14ac:dyDescent="0.3">
      <c r="A413" s="4" t="s">
        <v>2226</v>
      </c>
      <c r="B413" s="5">
        <v>41862</v>
      </c>
      <c r="C413" s="5">
        <v>41866</v>
      </c>
      <c r="D413" s="4" t="s">
        <v>45</v>
      </c>
      <c r="E413" s="4" t="s">
        <v>2227</v>
      </c>
      <c r="F413" s="4" t="s">
        <v>2228</v>
      </c>
      <c r="G413" s="4" t="s">
        <v>24</v>
      </c>
      <c r="H413" s="4" t="s">
        <v>25</v>
      </c>
      <c r="I413" s="4" t="s">
        <v>70</v>
      </c>
      <c r="J413" s="4" t="s">
        <v>71</v>
      </c>
      <c r="K413" s="3">
        <v>98105</v>
      </c>
      <c r="L413" s="4" t="s">
        <v>39</v>
      </c>
      <c r="M413" s="4" t="s">
        <v>2229</v>
      </c>
      <c r="N413" s="4" t="s">
        <v>30</v>
      </c>
      <c r="O413" s="4" t="s">
        <v>57</v>
      </c>
      <c r="P413" s="4" t="s">
        <v>2230</v>
      </c>
      <c r="Q413" s="9">
        <v>12.35</v>
      </c>
      <c r="R413" s="3">
        <v>1</v>
      </c>
      <c r="S413" s="9">
        <v>0</v>
      </c>
      <c r="T413" s="9">
        <v>5.4340000000000002</v>
      </c>
    </row>
    <row r="414" spans="1:20" x14ac:dyDescent="0.3">
      <c r="A414" s="4" t="s">
        <v>2231</v>
      </c>
      <c r="B414" s="5">
        <v>42869</v>
      </c>
      <c r="C414" s="5">
        <v>42876</v>
      </c>
      <c r="D414" s="4" t="s">
        <v>45</v>
      </c>
      <c r="E414" s="4" t="s">
        <v>2232</v>
      </c>
      <c r="F414" s="4" t="s">
        <v>2233</v>
      </c>
      <c r="G414" s="4" t="s">
        <v>24</v>
      </c>
      <c r="H414" s="4" t="s">
        <v>25</v>
      </c>
      <c r="I414" s="4" t="s">
        <v>2234</v>
      </c>
      <c r="J414" s="4" t="s">
        <v>1033</v>
      </c>
      <c r="K414" s="3">
        <v>39503</v>
      </c>
      <c r="L414" s="4" t="s">
        <v>28</v>
      </c>
      <c r="M414" s="4" t="s">
        <v>2235</v>
      </c>
      <c r="N414" s="4" t="s">
        <v>41</v>
      </c>
      <c r="O414" s="4" t="s">
        <v>156</v>
      </c>
      <c r="P414" s="4" t="s">
        <v>2236</v>
      </c>
      <c r="Q414" s="9">
        <v>48.69</v>
      </c>
      <c r="R414" s="3">
        <v>9</v>
      </c>
      <c r="S414" s="9">
        <v>0</v>
      </c>
      <c r="T414" s="9">
        <v>23.8581</v>
      </c>
    </row>
    <row r="415" spans="1:20" x14ac:dyDescent="0.3">
      <c r="A415" s="4" t="s">
        <v>2237</v>
      </c>
      <c r="B415" s="5">
        <v>41985</v>
      </c>
      <c r="C415" s="5">
        <v>41987</v>
      </c>
      <c r="D415" s="4" t="s">
        <v>21</v>
      </c>
      <c r="E415" s="4" t="s">
        <v>2238</v>
      </c>
      <c r="F415" s="4" t="s">
        <v>2239</v>
      </c>
      <c r="G415" s="4" t="s">
        <v>24</v>
      </c>
      <c r="H415" s="4" t="s">
        <v>25</v>
      </c>
      <c r="I415" s="4" t="s">
        <v>2240</v>
      </c>
      <c r="J415" s="4" t="s">
        <v>38</v>
      </c>
      <c r="K415" s="3">
        <v>93727</v>
      </c>
      <c r="L415" s="4" t="s">
        <v>39</v>
      </c>
      <c r="M415" s="4" t="s">
        <v>2241</v>
      </c>
      <c r="N415" s="4" t="s">
        <v>30</v>
      </c>
      <c r="O415" s="4" t="s">
        <v>51</v>
      </c>
      <c r="P415" s="4" t="s">
        <v>2242</v>
      </c>
      <c r="Q415" s="9">
        <v>764.68799999999999</v>
      </c>
      <c r="R415" s="3">
        <v>6</v>
      </c>
      <c r="S415" s="9">
        <v>0.2</v>
      </c>
      <c r="T415" s="9">
        <v>95.585999999999999</v>
      </c>
    </row>
    <row r="416" spans="1:20" x14ac:dyDescent="0.3">
      <c r="A416" s="4" t="s">
        <v>2243</v>
      </c>
      <c r="B416" s="5">
        <v>42804</v>
      </c>
      <c r="C416" s="5">
        <v>42808</v>
      </c>
      <c r="D416" s="4" t="s">
        <v>45</v>
      </c>
      <c r="E416" s="4" t="s">
        <v>2244</v>
      </c>
      <c r="F416" s="4" t="s">
        <v>2245</v>
      </c>
      <c r="G416" s="4" t="s">
        <v>78</v>
      </c>
      <c r="H416" s="4" t="s">
        <v>25</v>
      </c>
      <c r="I416" s="4" t="s">
        <v>1531</v>
      </c>
      <c r="J416" s="4" t="s">
        <v>118</v>
      </c>
      <c r="K416" s="3">
        <v>19013</v>
      </c>
      <c r="L416" s="4" t="s">
        <v>119</v>
      </c>
      <c r="M416" s="4" t="s">
        <v>2246</v>
      </c>
      <c r="N416" s="4" t="s">
        <v>41</v>
      </c>
      <c r="O416" s="4" t="s">
        <v>105</v>
      </c>
      <c r="P416" s="4" t="s">
        <v>2247</v>
      </c>
      <c r="Q416" s="9">
        <v>5.2480000000000002</v>
      </c>
      <c r="R416" s="3">
        <v>2</v>
      </c>
      <c r="S416" s="9">
        <v>0.2</v>
      </c>
      <c r="T416" s="9">
        <v>0.59040000000000004</v>
      </c>
    </row>
    <row r="417" spans="1:20" x14ac:dyDescent="0.3">
      <c r="A417" s="4" t="s">
        <v>2248</v>
      </c>
      <c r="B417" s="5">
        <v>43031</v>
      </c>
      <c r="C417" s="5">
        <v>43035</v>
      </c>
      <c r="D417" s="4" t="s">
        <v>45</v>
      </c>
      <c r="E417" s="4" t="s">
        <v>2249</v>
      </c>
      <c r="F417" s="4" t="s">
        <v>2250</v>
      </c>
      <c r="G417" s="4" t="s">
        <v>24</v>
      </c>
      <c r="H417" s="4" t="s">
        <v>25</v>
      </c>
      <c r="I417" s="4" t="s">
        <v>1056</v>
      </c>
      <c r="J417" s="4" t="s">
        <v>49</v>
      </c>
      <c r="K417" s="3">
        <v>32216</v>
      </c>
      <c r="L417" s="4" t="s">
        <v>28</v>
      </c>
      <c r="M417" s="4" t="s">
        <v>2251</v>
      </c>
      <c r="N417" s="4" t="s">
        <v>149</v>
      </c>
      <c r="O417" s="4" t="s">
        <v>150</v>
      </c>
      <c r="P417" s="4" t="s">
        <v>2252</v>
      </c>
      <c r="Q417" s="9">
        <v>863.88</v>
      </c>
      <c r="R417" s="3">
        <v>3</v>
      </c>
      <c r="S417" s="9">
        <v>0.2</v>
      </c>
      <c r="T417" s="9">
        <v>107.985</v>
      </c>
    </row>
    <row r="418" spans="1:20" x14ac:dyDescent="0.3">
      <c r="A418" s="4" t="s">
        <v>2253</v>
      </c>
      <c r="B418" s="5">
        <v>42671</v>
      </c>
      <c r="C418" s="5">
        <v>42678</v>
      </c>
      <c r="D418" s="4" t="s">
        <v>45</v>
      </c>
      <c r="E418" s="4" t="s">
        <v>2254</v>
      </c>
      <c r="F418" s="4" t="s">
        <v>2255</v>
      </c>
      <c r="G418" s="4" t="s">
        <v>36</v>
      </c>
      <c r="H418" s="4" t="s">
        <v>25</v>
      </c>
      <c r="I418" s="4" t="s">
        <v>2256</v>
      </c>
      <c r="J418" s="4" t="s">
        <v>63</v>
      </c>
      <c r="K418" s="3">
        <v>27834</v>
      </c>
      <c r="L418" s="4" t="s">
        <v>28</v>
      </c>
      <c r="M418" s="4" t="s">
        <v>2257</v>
      </c>
      <c r="N418" s="4" t="s">
        <v>41</v>
      </c>
      <c r="O418" s="4" t="s">
        <v>73</v>
      </c>
      <c r="P418" s="4" t="s">
        <v>2258</v>
      </c>
      <c r="Q418" s="9">
        <v>17.616</v>
      </c>
      <c r="R418" s="3">
        <v>4</v>
      </c>
      <c r="S418" s="9">
        <v>0.7</v>
      </c>
      <c r="T418" s="9">
        <v>-14.0928</v>
      </c>
    </row>
    <row r="419" spans="1:20" x14ac:dyDescent="0.3">
      <c r="A419" s="4" t="s">
        <v>2259</v>
      </c>
      <c r="B419" s="5">
        <v>42644</v>
      </c>
      <c r="C419" s="5">
        <v>42645</v>
      </c>
      <c r="D419" s="4" t="s">
        <v>144</v>
      </c>
      <c r="E419" s="4" t="s">
        <v>2260</v>
      </c>
      <c r="F419" s="4" t="s">
        <v>2261</v>
      </c>
      <c r="G419" s="4" t="s">
        <v>24</v>
      </c>
      <c r="H419" s="4" t="s">
        <v>25</v>
      </c>
      <c r="I419" s="4" t="s">
        <v>2155</v>
      </c>
      <c r="J419" s="4" t="s">
        <v>202</v>
      </c>
      <c r="K419" s="3">
        <v>46350</v>
      </c>
      <c r="L419" s="4" t="s">
        <v>81</v>
      </c>
      <c r="M419" s="4" t="s">
        <v>457</v>
      </c>
      <c r="N419" s="4" t="s">
        <v>149</v>
      </c>
      <c r="O419" s="4" t="s">
        <v>150</v>
      </c>
      <c r="P419" s="4" t="s">
        <v>458</v>
      </c>
      <c r="Q419" s="9">
        <v>69.900000000000006</v>
      </c>
      <c r="R419" s="3">
        <v>2</v>
      </c>
      <c r="S419" s="9">
        <v>0</v>
      </c>
      <c r="T419" s="9">
        <v>18.873000000000001</v>
      </c>
    </row>
    <row r="420" spans="1:20" x14ac:dyDescent="0.3">
      <c r="A420" s="4" t="s">
        <v>2262</v>
      </c>
      <c r="B420" s="5">
        <v>42980</v>
      </c>
      <c r="C420" s="5">
        <v>42985</v>
      </c>
      <c r="D420" s="4" t="s">
        <v>45</v>
      </c>
      <c r="E420" s="4" t="s">
        <v>2263</v>
      </c>
      <c r="F420" s="4" t="s">
        <v>2264</v>
      </c>
      <c r="G420" s="4" t="s">
        <v>24</v>
      </c>
      <c r="H420" s="4" t="s">
        <v>25</v>
      </c>
      <c r="I420" s="4" t="s">
        <v>103</v>
      </c>
      <c r="J420" s="4" t="s">
        <v>38</v>
      </c>
      <c r="K420" s="3">
        <v>94122</v>
      </c>
      <c r="L420" s="4" t="s">
        <v>39</v>
      </c>
      <c r="M420" s="4" t="s">
        <v>2265</v>
      </c>
      <c r="N420" s="4" t="s">
        <v>41</v>
      </c>
      <c r="O420" s="4" t="s">
        <v>105</v>
      </c>
      <c r="P420" s="4" t="s">
        <v>2266</v>
      </c>
      <c r="Q420" s="9">
        <v>6.57</v>
      </c>
      <c r="R420" s="3">
        <v>3</v>
      </c>
      <c r="S420" s="9">
        <v>0</v>
      </c>
      <c r="T420" s="9">
        <v>1.7739</v>
      </c>
    </row>
    <row r="421" spans="1:20" x14ac:dyDescent="0.3">
      <c r="A421" s="4" t="s">
        <v>2267</v>
      </c>
      <c r="B421" s="5">
        <v>42890</v>
      </c>
      <c r="C421" s="5">
        <v>42894</v>
      </c>
      <c r="D421" s="4" t="s">
        <v>45</v>
      </c>
      <c r="E421" s="4" t="s">
        <v>2268</v>
      </c>
      <c r="F421" s="4" t="s">
        <v>2269</v>
      </c>
      <c r="G421" s="4" t="s">
        <v>24</v>
      </c>
      <c r="H421" s="4" t="s">
        <v>25</v>
      </c>
      <c r="I421" s="4" t="s">
        <v>2270</v>
      </c>
      <c r="J421" s="4" t="s">
        <v>265</v>
      </c>
      <c r="K421" s="3">
        <v>35630</v>
      </c>
      <c r="L421" s="4" t="s">
        <v>28</v>
      </c>
      <c r="M421" s="4" t="s">
        <v>2271</v>
      </c>
      <c r="N421" s="4" t="s">
        <v>41</v>
      </c>
      <c r="O421" s="4" t="s">
        <v>65</v>
      </c>
      <c r="P421" s="4" t="s">
        <v>2272</v>
      </c>
      <c r="Q421" s="9">
        <v>12.48</v>
      </c>
      <c r="R421" s="3">
        <v>2</v>
      </c>
      <c r="S421" s="9">
        <v>0</v>
      </c>
      <c r="T421" s="9">
        <v>5.6159999999999997</v>
      </c>
    </row>
    <row r="422" spans="1:20" x14ac:dyDescent="0.3">
      <c r="A422" s="4" t="s">
        <v>2273</v>
      </c>
      <c r="B422" s="5">
        <v>42492</v>
      </c>
      <c r="C422" s="5">
        <v>42497</v>
      </c>
      <c r="D422" s="4" t="s">
        <v>45</v>
      </c>
      <c r="E422" s="4" t="s">
        <v>2274</v>
      </c>
      <c r="F422" s="4" t="s">
        <v>2275</v>
      </c>
      <c r="G422" s="4" t="s">
        <v>24</v>
      </c>
      <c r="H422" s="4" t="s">
        <v>25</v>
      </c>
      <c r="I422" s="4" t="s">
        <v>140</v>
      </c>
      <c r="J422" s="4" t="s">
        <v>80</v>
      </c>
      <c r="K422" s="3">
        <v>77070</v>
      </c>
      <c r="L422" s="4" t="s">
        <v>81</v>
      </c>
      <c r="M422" s="4" t="s">
        <v>2276</v>
      </c>
      <c r="N422" s="4" t="s">
        <v>41</v>
      </c>
      <c r="O422" s="4" t="s">
        <v>105</v>
      </c>
      <c r="P422" s="4" t="s">
        <v>2277</v>
      </c>
      <c r="Q422" s="9">
        <v>86.352000000000004</v>
      </c>
      <c r="R422" s="3">
        <v>3</v>
      </c>
      <c r="S422" s="9">
        <v>0.2</v>
      </c>
      <c r="T422" s="9">
        <v>5.3970000000000002</v>
      </c>
    </row>
    <row r="423" spans="1:20" x14ac:dyDescent="0.3">
      <c r="A423" s="4" t="s">
        <v>2278</v>
      </c>
      <c r="B423" s="5">
        <v>42547</v>
      </c>
      <c r="C423" s="5">
        <v>42554</v>
      </c>
      <c r="D423" s="4" t="s">
        <v>45</v>
      </c>
      <c r="E423" s="4" t="s">
        <v>2279</v>
      </c>
      <c r="F423" s="4" t="s">
        <v>2280</v>
      </c>
      <c r="G423" s="4" t="s">
        <v>24</v>
      </c>
      <c r="H423" s="4" t="s">
        <v>25</v>
      </c>
      <c r="I423" s="4" t="s">
        <v>2281</v>
      </c>
      <c r="J423" s="4" t="s">
        <v>983</v>
      </c>
      <c r="K423" s="3">
        <v>2908</v>
      </c>
      <c r="L423" s="4" t="s">
        <v>119</v>
      </c>
      <c r="M423" s="4" t="s">
        <v>2282</v>
      </c>
      <c r="N423" s="4" t="s">
        <v>41</v>
      </c>
      <c r="O423" s="4" t="s">
        <v>91</v>
      </c>
      <c r="P423" s="4" t="s">
        <v>2283</v>
      </c>
      <c r="Q423" s="9">
        <v>14.9</v>
      </c>
      <c r="R423" s="3">
        <v>5</v>
      </c>
      <c r="S423" s="9">
        <v>0</v>
      </c>
      <c r="T423" s="9">
        <v>1.0429999999999999</v>
      </c>
    </row>
    <row r="424" spans="1:20" x14ac:dyDescent="0.3">
      <c r="A424" s="4" t="s">
        <v>2284</v>
      </c>
      <c r="B424" s="5">
        <v>42696</v>
      </c>
      <c r="C424" s="5">
        <v>42700</v>
      </c>
      <c r="D424" s="4" t="s">
        <v>45</v>
      </c>
      <c r="E424" s="4" t="s">
        <v>2285</v>
      </c>
      <c r="F424" s="4" t="s">
        <v>2286</v>
      </c>
      <c r="G424" s="4" t="s">
        <v>36</v>
      </c>
      <c r="H424" s="4" t="s">
        <v>25</v>
      </c>
      <c r="I424" s="4" t="s">
        <v>208</v>
      </c>
      <c r="J424" s="4" t="s">
        <v>209</v>
      </c>
      <c r="K424" s="3">
        <v>10009</v>
      </c>
      <c r="L424" s="4" t="s">
        <v>119</v>
      </c>
      <c r="M424" s="4" t="s">
        <v>2287</v>
      </c>
      <c r="N424" s="4" t="s">
        <v>30</v>
      </c>
      <c r="O424" s="4" t="s">
        <v>57</v>
      </c>
      <c r="P424" s="4" t="s">
        <v>2288</v>
      </c>
      <c r="Q424" s="9">
        <v>39.880000000000003</v>
      </c>
      <c r="R424" s="3">
        <v>2</v>
      </c>
      <c r="S424" s="9">
        <v>0</v>
      </c>
      <c r="T424" s="9">
        <v>11.166399999999999</v>
      </c>
    </row>
    <row r="425" spans="1:20" x14ac:dyDescent="0.3">
      <c r="A425" s="4" t="s">
        <v>2289</v>
      </c>
      <c r="B425" s="5">
        <v>42149</v>
      </c>
      <c r="C425" s="5">
        <v>42153</v>
      </c>
      <c r="D425" s="4" t="s">
        <v>45</v>
      </c>
      <c r="E425" s="4" t="s">
        <v>2290</v>
      </c>
      <c r="F425" s="4" t="s">
        <v>2291</v>
      </c>
      <c r="G425" s="4" t="s">
        <v>24</v>
      </c>
      <c r="H425" s="4" t="s">
        <v>25</v>
      </c>
      <c r="I425" s="4" t="s">
        <v>2292</v>
      </c>
      <c r="J425" s="4" t="s">
        <v>343</v>
      </c>
      <c r="K425" s="3">
        <v>81001</v>
      </c>
      <c r="L425" s="4" t="s">
        <v>39</v>
      </c>
      <c r="M425" s="4" t="s">
        <v>2293</v>
      </c>
      <c r="N425" s="4" t="s">
        <v>41</v>
      </c>
      <c r="O425" s="4" t="s">
        <v>83</v>
      </c>
      <c r="P425" s="4" t="s">
        <v>2294</v>
      </c>
      <c r="Q425" s="9">
        <v>845.72799999999995</v>
      </c>
      <c r="R425" s="3">
        <v>13</v>
      </c>
      <c r="S425" s="9">
        <v>0.2</v>
      </c>
      <c r="T425" s="9">
        <v>84.572800000000001</v>
      </c>
    </row>
    <row r="426" spans="1:20" x14ac:dyDescent="0.3">
      <c r="A426" s="4" t="s">
        <v>2295</v>
      </c>
      <c r="B426" s="5">
        <v>43099</v>
      </c>
      <c r="C426" s="5">
        <v>43103</v>
      </c>
      <c r="D426" s="4" t="s">
        <v>45</v>
      </c>
      <c r="E426" s="4" t="s">
        <v>2296</v>
      </c>
      <c r="F426" s="4" t="s">
        <v>2297</v>
      </c>
      <c r="G426" s="4" t="s">
        <v>36</v>
      </c>
      <c r="H426" s="4" t="s">
        <v>25</v>
      </c>
      <c r="I426" s="4" t="s">
        <v>549</v>
      </c>
      <c r="J426" s="4" t="s">
        <v>38</v>
      </c>
      <c r="K426" s="3">
        <v>94533</v>
      </c>
      <c r="L426" s="4" t="s">
        <v>39</v>
      </c>
      <c r="M426" s="4" t="s">
        <v>1394</v>
      </c>
      <c r="N426" s="4" t="s">
        <v>41</v>
      </c>
      <c r="O426" s="4" t="s">
        <v>73</v>
      </c>
      <c r="P426" s="4" t="s">
        <v>1395</v>
      </c>
      <c r="Q426" s="9">
        <v>13.904</v>
      </c>
      <c r="R426" s="3">
        <v>2</v>
      </c>
      <c r="S426" s="9">
        <v>0.2</v>
      </c>
      <c r="T426" s="9">
        <v>4.5187999999999997</v>
      </c>
    </row>
    <row r="427" spans="1:20" x14ac:dyDescent="0.3">
      <c r="A427" s="4" t="s">
        <v>2298</v>
      </c>
      <c r="B427" s="5">
        <v>42712</v>
      </c>
      <c r="C427" s="5">
        <v>42716</v>
      </c>
      <c r="D427" s="4" t="s">
        <v>21</v>
      </c>
      <c r="E427" s="4" t="s">
        <v>2299</v>
      </c>
      <c r="F427" s="4" t="s">
        <v>2300</v>
      </c>
      <c r="G427" s="4" t="s">
        <v>36</v>
      </c>
      <c r="H427" s="4" t="s">
        <v>25</v>
      </c>
      <c r="I427" s="4" t="s">
        <v>326</v>
      </c>
      <c r="J427" s="4" t="s">
        <v>180</v>
      </c>
      <c r="K427" s="3">
        <v>55106</v>
      </c>
      <c r="L427" s="4" t="s">
        <v>81</v>
      </c>
      <c r="M427" s="4" t="s">
        <v>2301</v>
      </c>
      <c r="N427" s="4" t="s">
        <v>149</v>
      </c>
      <c r="O427" s="4" t="s">
        <v>150</v>
      </c>
      <c r="P427" s="4" t="s">
        <v>2302</v>
      </c>
      <c r="Q427" s="9">
        <v>114.95</v>
      </c>
      <c r="R427" s="3">
        <v>5</v>
      </c>
      <c r="S427" s="9">
        <v>0</v>
      </c>
      <c r="T427" s="9">
        <v>2.2989999999999999</v>
      </c>
    </row>
    <row r="428" spans="1:20" x14ac:dyDescent="0.3">
      <c r="A428" s="4" t="s">
        <v>2303</v>
      </c>
      <c r="B428" s="5">
        <v>42266</v>
      </c>
      <c r="C428" s="5">
        <v>42271</v>
      </c>
      <c r="D428" s="4" t="s">
        <v>21</v>
      </c>
      <c r="E428" s="4" t="s">
        <v>2304</v>
      </c>
      <c r="F428" s="4" t="s">
        <v>2305</v>
      </c>
      <c r="G428" s="4" t="s">
        <v>78</v>
      </c>
      <c r="H428" s="4" t="s">
        <v>25</v>
      </c>
      <c r="I428" s="4" t="s">
        <v>792</v>
      </c>
      <c r="J428" s="4" t="s">
        <v>241</v>
      </c>
      <c r="K428" s="3">
        <v>22204</v>
      </c>
      <c r="L428" s="4" t="s">
        <v>28</v>
      </c>
      <c r="M428" s="4" t="s">
        <v>2306</v>
      </c>
      <c r="N428" s="4" t="s">
        <v>30</v>
      </c>
      <c r="O428" s="4" t="s">
        <v>31</v>
      </c>
      <c r="P428" s="4" t="s">
        <v>2307</v>
      </c>
      <c r="Q428" s="9">
        <v>61.96</v>
      </c>
      <c r="R428" s="3">
        <v>2</v>
      </c>
      <c r="S428" s="9">
        <v>0</v>
      </c>
      <c r="T428" s="9">
        <v>4.3372000000000002</v>
      </c>
    </row>
    <row r="429" spans="1:20" x14ac:dyDescent="0.3">
      <c r="A429" s="4" t="s">
        <v>2308</v>
      </c>
      <c r="B429" s="5">
        <v>42919</v>
      </c>
      <c r="C429" s="5">
        <v>42923</v>
      </c>
      <c r="D429" s="4" t="s">
        <v>45</v>
      </c>
      <c r="E429" s="4" t="s">
        <v>2309</v>
      </c>
      <c r="F429" s="4" t="s">
        <v>2310</v>
      </c>
      <c r="G429" s="4" t="s">
        <v>24</v>
      </c>
      <c r="H429" s="4" t="s">
        <v>25</v>
      </c>
      <c r="I429" s="4" t="s">
        <v>373</v>
      </c>
      <c r="J429" s="4" t="s">
        <v>882</v>
      </c>
      <c r="K429" s="3">
        <v>31907</v>
      </c>
      <c r="L429" s="4" t="s">
        <v>28</v>
      </c>
      <c r="M429" s="4" t="s">
        <v>2311</v>
      </c>
      <c r="N429" s="4" t="s">
        <v>30</v>
      </c>
      <c r="O429" s="4" t="s">
        <v>57</v>
      </c>
      <c r="P429" s="4" t="s">
        <v>2312</v>
      </c>
      <c r="Q429" s="9">
        <v>23.99</v>
      </c>
      <c r="R429" s="3">
        <v>1</v>
      </c>
      <c r="S429" s="9">
        <v>0</v>
      </c>
      <c r="T429" s="9">
        <v>5.5176999999999996</v>
      </c>
    </row>
    <row r="430" spans="1:20" x14ac:dyDescent="0.3">
      <c r="A430" s="4" t="s">
        <v>2313</v>
      </c>
      <c r="B430" s="5">
        <v>42722</v>
      </c>
      <c r="C430" s="5">
        <v>42727</v>
      </c>
      <c r="D430" s="4" t="s">
        <v>45</v>
      </c>
      <c r="E430" s="4" t="s">
        <v>2314</v>
      </c>
      <c r="F430" s="4" t="s">
        <v>2315</v>
      </c>
      <c r="G430" s="4" t="s">
        <v>36</v>
      </c>
      <c r="H430" s="4" t="s">
        <v>25</v>
      </c>
      <c r="I430" s="4" t="s">
        <v>37</v>
      </c>
      <c r="J430" s="4" t="s">
        <v>38</v>
      </c>
      <c r="K430" s="3">
        <v>90032</v>
      </c>
      <c r="L430" s="4" t="s">
        <v>39</v>
      </c>
      <c r="M430" s="4" t="s">
        <v>2316</v>
      </c>
      <c r="N430" s="4" t="s">
        <v>41</v>
      </c>
      <c r="O430" s="4" t="s">
        <v>65</v>
      </c>
      <c r="P430" s="4" t="s">
        <v>2317</v>
      </c>
      <c r="Q430" s="9">
        <v>38.880000000000003</v>
      </c>
      <c r="R430" s="3">
        <v>6</v>
      </c>
      <c r="S430" s="9">
        <v>0</v>
      </c>
      <c r="T430" s="9">
        <v>18.662400000000002</v>
      </c>
    </row>
    <row r="431" spans="1:20" x14ac:dyDescent="0.3">
      <c r="A431" s="4" t="s">
        <v>2318</v>
      </c>
      <c r="B431" s="5">
        <v>41821</v>
      </c>
      <c r="C431" s="5">
        <v>41825</v>
      </c>
      <c r="D431" s="4" t="s">
        <v>45</v>
      </c>
      <c r="E431" s="4" t="s">
        <v>2319</v>
      </c>
      <c r="F431" s="4" t="s">
        <v>2320</v>
      </c>
      <c r="G431" s="4" t="s">
        <v>36</v>
      </c>
      <c r="H431" s="4" t="s">
        <v>25</v>
      </c>
      <c r="I431" s="4" t="s">
        <v>2321</v>
      </c>
      <c r="J431" s="4" t="s">
        <v>49</v>
      </c>
      <c r="K431" s="3">
        <v>32725</v>
      </c>
      <c r="L431" s="4" t="s">
        <v>28</v>
      </c>
      <c r="M431" s="4" t="s">
        <v>2251</v>
      </c>
      <c r="N431" s="4" t="s">
        <v>149</v>
      </c>
      <c r="O431" s="4" t="s">
        <v>150</v>
      </c>
      <c r="P431" s="4" t="s">
        <v>2252</v>
      </c>
      <c r="Q431" s="9">
        <v>575.91999999999996</v>
      </c>
      <c r="R431" s="3">
        <v>2</v>
      </c>
      <c r="S431" s="9">
        <v>0.2</v>
      </c>
      <c r="T431" s="9">
        <v>71.989999999999995</v>
      </c>
    </row>
    <row r="432" spans="1:20" x14ac:dyDescent="0.3">
      <c r="A432" s="4" t="s">
        <v>2322</v>
      </c>
      <c r="B432" s="5">
        <v>42769</v>
      </c>
      <c r="C432" s="5">
        <v>42774</v>
      </c>
      <c r="D432" s="4" t="s">
        <v>45</v>
      </c>
      <c r="E432" s="4" t="s">
        <v>2323</v>
      </c>
      <c r="F432" s="4" t="s">
        <v>2324</v>
      </c>
      <c r="G432" s="4" t="s">
        <v>24</v>
      </c>
      <c r="H432" s="4" t="s">
        <v>25</v>
      </c>
      <c r="I432" s="4" t="s">
        <v>737</v>
      </c>
      <c r="J432" s="4" t="s">
        <v>374</v>
      </c>
      <c r="K432" s="3">
        <v>45231</v>
      </c>
      <c r="L432" s="4" t="s">
        <v>119</v>
      </c>
      <c r="M432" s="4" t="s">
        <v>1833</v>
      </c>
      <c r="N432" s="4" t="s">
        <v>41</v>
      </c>
      <c r="O432" s="4" t="s">
        <v>73</v>
      </c>
      <c r="P432" s="4" t="s">
        <v>1834</v>
      </c>
      <c r="Q432" s="9">
        <v>5.2290000000000001</v>
      </c>
      <c r="R432" s="3">
        <v>3</v>
      </c>
      <c r="S432" s="9">
        <v>0.7</v>
      </c>
      <c r="T432" s="9">
        <v>-4.1832000000000003</v>
      </c>
    </row>
    <row r="433" spans="1:20" x14ac:dyDescent="0.3">
      <c r="A433" s="4" t="s">
        <v>2325</v>
      </c>
      <c r="B433" s="5">
        <v>42797</v>
      </c>
      <c r="C433" s="5">
        <v>42802</v>
      </c>
      <c r="D433" s="4" t="s">
        <v>45</v>
      </c>
      <c r="E433" s="4" t="s">
        <v>2326</v>
      </c>
      <c r="F433" s="4" t="s">
        <v>2327</v>
      </c>
      <c r="G433" s="4" t="s">
        <v>24</v>
      </c>
      <c r="H433" s="4" t="s">
        <v>25</v>
      </c>
      <c r="I433" s="4" t="s">
        <v>2328</v>
      </c>
      <c r="J433" s="4" t="s">
        <v>27</v>
      </c>
      <c r="K433" s="3">
        <v>42071</v>
      </c>
      <c r="L433" s="4" t="s">
        <v>28</v>
      </c>
      <c r="M433" s="4" t="s">
        <v>2329</v>
      </c>
      <c r="N433" s="4" t="s">
        <v>41</v>
      </c>
      <c r="O433" s="4" t="s">
        <v>83</v>
      </c>
      <c r="P433" s="4" t="s">
        <v>2330</v>
      </c>
      <c r="Q433" s="9">
        <v>72.8</v>
      </c>
      <c r="R433" s="3">
        <v>5</v>
      </c>
      <c r="S433" s="9">
        <v>0</v>
      </c>
      <c r="T433" s="9">
        <v>19.655999999999999</v>
      </c>
    </row>
    <row r="434" spans="1:20" x14ac:dyDescent="0.3">
      <c r="A434" s="4" t="s">
        <v>2331</v>
      </c>
      <c r="B434" s="5">
        <v>43017</v>
      </c>
      <c r="C434" s="5">
        <v>43018</v>
      </c>
      <c r="D434" s="4" t="s">
        <v>144</v>
      </c>
      <c r="E434" s="4" t="s">
        <v>2332</v>
      </c>
      <c r="F434" s="4" t="s">
        <v>2333</v>
      </c>
      <c r="G434" s="4" t="s">
        <v>24</v>
      </c>
      <c r="H434" s="4" t="s">
        <v>25</v>
      </c>
      <c r="I434" s="4" t="s">
        <v>391</v>
      </c>
      <c r="J434" s="4" t="s">
        <v>63</v>
      </c>
      <c r="K434" s="3">
        <v>28403</v>
      </c>
      <c r="L434" s="4" t="s">
        <v>28</v>
      </c>
      <c r="M434" s="4" t="s">
        <v>2334</v>
      </c>
      <c r="N434" s="4" t="s">
        <v>41</v>
      </c>
      <c r="O434" s="4" t="s">
        <v>65</v>
      </c>
      <c r="P434" s="4" t="s">
        <v>2335</v>
      </c>
      <c r="Q434" s="9">
        <v>10.816000000000001</v>
      </c>
      <c r="R434" s="3">
        <v>4</v>
      </c>
      <c r="S434" s="9">
        <v>0.2</v>
      </c>
      <c r="T434" s="9">
        <v>3.5152000000000001</v>
      </c>
    </row>
    <row r="435" spans="1:20" x14ac:dyDescent="0.3">
      <c r="A435" s="4" t="s">
        <v>2336</v>
      </c>
      <c r="B435" s="5">
        <v>41910</v>
      </c>
      <c r="C435" s="5">
        <v>41915</v>
      </c>
      <c r="D435" s="4" t="s">
        <v>45</v>
      </c>
      <c r="E435" s="4" t="s">
        <v>2337</v>
      </c>
      <c r="F435" s="4" t="s">
        <v>2338</v>
      </c>
      <c r="G435" s="4" t="s">
        <v>36</v>
      </c>
      <c r="H435" s="4" t="s">
        <v>25</v>
      </c>
      <c r="I435" s="4" t="s">
        <v>1026</v>
      </c>
      <c r="J435" s="4" t="s">
        <v>868</v>
      </c>
      <c r="K435" s="3">
        <v>1841</v>
      </c>
      <c r="L435" s="4" t="s">
        <v>119</v>
      </c>
      <c r="M435" s="4" t="s">
        <v>2339</v>
      </c>
      <c r="N435" s="4" t="s">
        <v>41</v>
      </c>
      <c r="O435" s="4" t="s">
        <v>91</v>
      </c>
      <c r="P435" s="4" t="s">
        <v>2340</v>
      </c>
      <c r="Q435" s="9">
        <v>46.26</v>
      </c>
      <c r="R435" s="3">
        <v>3</v>
      </c>
      <c r="S435" s="9">
        <v>0</v>
      </c>
      <c r="T435" s="9">
        <v>12.4902</v>
      </c>
    </row>
    <row r="436" spans="1:20" x14ac:dyDescent="0.3">
      <c r="A436" s="4" t="s">
        <v>2341</v>
      </c>
      <c r="B436" s="5">
        <v>42459</v>
      </c>
      <c r="C436" s="5">
        <v>42461</v>
      </c>
      <c r="D436" s="4" t="s">
        <v>144</v>
      </c>
      <c r="E436" s="4" t="s">
        <v>2342</v>
      </c>
      <c r="F436" s="4" t="s">
        <v>2343</v>
      </c>
      <c r="G436" s="4" t="s">
        <v>36</v>
      </c>
      <c r="H436" s="4" t="s">
        <v>25</v>
      </c>
      <c r="I436" s="4" t="s">
        <v>1871</v>
      </c>
      <c r="J436" s="4" t="s">
        <v>550</v>
      </c>
      <c r="K436" s="3">
        <v>6360</v>
      </c>
      <c r="L436" s="4" t="s">
        <v>119</v>
      </c>
      <c r="M436" s="4" t="s">
        <v>2344</v>
      </c>
      <c r="N436" s="4" t="s">
        <v>41</v>
      </c>
      <c r="O436" s="4" t="s">
        <v>65</v>
      </c>
      <c r="P436" s="4" t="s">
        <v>2345</v>
      </c>
      <c r="Q436" s="9">
        <v>11.34</v>
      </c>
      <c r="R436" s="3">
        <v>1</v>
      </c>
      <c r="S436" s="9">
        <v>0</v>
      </c>
      <c r="T436" s="9">
        <v>5.5566000000000004</v>
      </c>
    </row>
    <row r="437" spans="1:20" x14ac:dyDescent="0.3">
      <c r="A437" s="4" t="s">
        <v>2346</v>
      </c>
      <c r="B437" s="5">
        <v>43023</v>
      </c>
      <c r="C437" s="5">
        <v>43026</v>
      </c>
      <c r="D437" s="4" t="s">
        <v>21</v>
      </c>
      <c r="E437" s="4" t="s">
        <v>2347</v>
      </c>
      <c r="F437" s="4" t="s">
        <v>2348</v>
      </c>
      <c r="G437" s="4" t="s">
        <v>78</v>
      </c>
      <c r="H437" s="4" t="s">
        <v>25</v>
      </c>
      <c r="I437" s="4" t="s">
        <v>103</v>
      </c>
      <c r="J437" s="4" t="s">
        <v>38</v>
      </c>
      <c r="K437" s="3">
        <v>94110</v>
      </c>
      <c r="L437" s="4" t="s">
        <v>39</v>
      </c>
      <c r="M437" s="4" t="s">
        <v>2349</v>
      </c>
      <c r="N437" s="4" t="s">
        <v>41</v>
      </c>
      <c r="O437" s="4" t="s">
        <v>105</v>
      </c>
      <c r="P437" s="4" t="s">
        <v>2350</v>
      </c>
      <c r="Q437" s="9">
        <v>87.92</v>
      </c>
      <c r="R437" s="3">
        <v>4</v>
      </c>
      <c r="S437" s="9">
        <v>0</v>
      </c>
      <c r="T437" s="9">
        <v>26.376000000000001</v>
      </c>
    </row>
    <row r="438" spans="1:20" x14ac:dyDescent="0.3">
      <c r="A438" s="4" t="s">
        <v>2351</v>
      </c>
      <c r="B438" s="5">
        <v>42513</v>
      </c>
      <c r="C438" s="5">
        <v>42517</v>
      </c>
      <c r="D438" s="4" t="s">
        <v>45</v>
      </c>
      <c r="E438" s="4" t="s">
        <v>2352</v>
      </c>
      <c r="F438" s="4" t="s">
        <v>2353</v>
      </c>
      <c r="G438" s="4" t="s">
        <v>24</v>
      </c>
      <c r="H438" s="4" t="s">
        <v>25</v>
      </c>
      <c r="I438" s="4" t="s">
        <v>103</v>
      </c>
      <c r="J438" s="4" t="s">
        <v>38</v>
      </c>
      <c r="K438" s="3">
        <v>94109</v>
      </c>
      <c r="L438" s="4" t="s">
        <v>39</v>
      </c>
      <c r="M438" s="4" t="s">
        <v>2229</v>
      </c>
      <c r="N438" s="4" t="s">
        <v>30</v>
      </c>
      <c r="O438" s="4" t="s">
        <v>57</v>
      </c>
      <c r="P438" s="4" t="s">
        <v>2230</v>
      </c>
      <c r="Q438" s="9">
        <v>37.049999999999997</v>
      </c>
      <c r="R438" s="3">
        <v>3</v>
      </c>
      <c r="S438" s="9">
        <v>0</v>
      </c>
      <c r="T438" s="9">
        <v>16.302</v>
      </c>
    </row>
    <row r="439" spans="1:20" x14ac:dyDescent="0.3">
      <c r="A439" s="4" t="s">
        <v>2354</v>
      </c>
      <c r="B439" s="5">
        <v>42888</v>
      </c>
      <c r="C439" s="5">
        <v>42892</v>
      </c>
      <c r="D439" s="4" t="s">
        <v>45</v>
      </c>
      <c r="E439" s="4" t="s">
        <v>2355</v>
      </c>
      <c r="F439" s="4" t="s">
        <v>2356</v>
      </c>
      <c r="G439" s="4" t="s">
        <v>78</v>
      </c>
      <c r="H439" s="4" t="s">
        <v>25</v>
      </c>
      <c r="I439" s="4" t="s">
        <v>1763</v>
      </c>
      <c r="J439" s="4" t="s">
        <v>374</v>
      </c>
      <c r="K439" s="3">
        <v>44052</v>
      </c>
      <c r="L439" s="4" t="s">
        <v>119</v>
      </c>
      <c r="M439" s="4" t="s">
        <v>2357</v>
      </c>
      <c r="N439" s="4" t="s">
        <v>149</v>
      </c>
      <c r="O439" s="4" t="s">
        <v>150</v>
      </c>
      <c r="P439" s="4" t="s">
        <v>2358</v>
      </c>
      <c r="Q439" s="9">
        <v>2.97</v>
      </c>
      <c r="R439" s="3">
        <v>1</v>
      </c>
      <c r="S439" s="9">
        <v>0.4</v>
      </c>
      <c r="T439" s="9">
        <v>-0.64349999999999996</v>
      </c>
    </row>
    <row r="440" spans="1:20" x14ac:dyDescent="0.3">
      <c r="A440" s="4" t="s">
        <v>2359</v>
      </c>
      <c r="B440" s="5">
        <v>41686</v>
      </c>
      <c r="C440" s="5">
        <v>41691</v>
      </c>
      <c r="D440" s="4" t="s">
        <v>45</v>
      </c>
      <c r="E440" s="4" t="s">
        <v>2360</v>
      </c>
      <c r="F440" s="4" t="s">
        <v>2361</v>
      </c>
      <c r="G440" s="4" t="s">
        <v>24</v>
      </c>
      <c r="H440" s="4" t="s">
        <v>25</v>
      </c>
      <c r="I440" s="4" t="s">
        <v>608</v>
      </c>
      <c r="J440" s="4" t="s">
        <v>80</v>
      </c>
      <c r="K440" s="3">
        <v>75220</v>
      </c>
      <c r="L440" s="4" t="s">
        <v>81</v>
      </c>
      <c r="M440" s="4" t="s">
        <v>2362</v>
      </c>
      <c r="N440" s="4" t="s">
        <v>41</v>
      </c>
      <c r="O440" s="4" t="s">
        <v>73</v>
      </c>
      <c r="P440" s="4" t="s">
        <v>2363</v>
      </c>
      <c r="Q440" s="9">
        <v>1.08</v>
      </c>
      <c r="R440" s="3">
        <v>3</v>
      </c>
      <c r="S440" s="9">
        <v>0.8</v>
      </c>
      <c r="T440" s="9">
        <v>-1.728</v>
      </c>
    </row>
    <row r="441" spans="1:20" x14ac:dyDescent="0.3">
      <c r="A441" s="4" t="s">
        <v>2364</v>
      </c>
      <c r="B441" s="5">
        <v>42506</v>
      </c>
      <c r="C441" s="5">
        <v>42513</v>
      </c>
      <c r="D441" s="4" t="s">
        <v>45</v>
      </c>
      <c r="E441" s="4" t="s">
        <v>2365</v>
      </c>
      <c r="F441" s="4" t="s">
        <v>2366</v>
      </c>
      <c r="G441" s="4" t="s">
        <v>24</v>
      </c>
      <c r="H441" s="4" t="s">
        <v>25</v>
      </c>
      <c r="I441" s="4" t="s">
        <v>2367</v>
      </c>
      <c r="J441" s="4" t="s">
        <v>550</v>
      </c>
      <c r="K441" s="3">
        <v>6457</v>
      </c>
      <c r="L441" s="4" t="s">
        <v>119</v>
      </c>
      <c r="M441" s="4" t="s">
        <v>2368</v>
      </c>
      <c r="N441" s="4" t="s">
        <v>41</v>
      </c>
      <c r="O441" s="4" t="s">
        <v>91</v>
      </c>
      <c r="P441" s="4" t="s">
        <v>2369</v>
      </c>
      <c r="Q441" s="9">
        <v>552.55999999999995</v>
      </c>
      <c r="R441" s="3">
        <v>4</v>
      </c>
      <c r="S441" s="9">
        <v>0</v>
      </c>
      <c r="T441" s="9">
        <v>0</v>
      </c>
    </row>
    <row r="442" spans="1:20" x14ac:dyDescent="0.3">
      <c r="A442" s="4" t="s">
        <v>2370</v>
      </c>
      <c r="B442" s="5">
        <v>42827</v>
      </c>
      <c r="C442" s="5">
        <v>42832</v>
      </c>
      <c r="D442" s="4" t="s">
        <v>45</v>
      </c>
      <c r="E442" s="4" t="s">
        <v>2371</v>
      </c>
      <c r="F442" s="4" t="s">
        <v>2372</v>
      </c>
      <c r="G442" s="4" t="s">
        <v>24</v>
      </c>
      <c r="H442" s="4" t="s">
        <v>25</v>
      </c>
      <c r="I442" s="4" t="s">
        <v>37</v>
      </c>
      <c r="J442" s="4" t="s">
        <v>38</v>
      </c>
      <c r="K442" s="3">
        <v>90008</v>
      </c>
      <c r="L442" s="4" t="s">
        <v>39</v>
      </c>
      <c r="M442" s="4" t="s">
        <v>2373</v>
      </c>
      <c r="N442" s="4" t="s">
        <v>30</v>
      </c>
      <c r="O442" s="4" t="s">
        <v>57</v>
      </c>
      <c r="P442" s="4" t="s">
        <v>2374</v>
      </c>
      <c r="Q442" s="9">
        <v>25.11</v>
      </c>
      <c r="R442" s="3">
        <v>3</v>
      </c>
      <c r="S442" s="9">
        <v>0</v>
      </c>
      <c r="T442" s="9">
        <v>6.5286</v>
      </c>
    </row>
    <row r="443" spans="1:20" x14ac:dyDescent="0.3">
      <c r="A443" s="4" t="s">
        <v>2375</v>
      </c>
      <c r="B443" s="5">
        <v>42825</v>
      </c>
      <c r="C443" s="5">
        <v>42827</v>
      </c>
      <c r="D443" s="4" t="s">
        <v>21</v>
      </c>
      <c r="E443" s="4" t="s">
        <v>2376</v>
      </c>
      <c r="F443" s="4" t="s">
        <v>2377</v>
      </c>
      <c r="G443" s="4" t="s">
        <v>24</v>
      </c>
      <c r="H443" s="4" t="s">
        <v>25</v>
      </c>
      <c r="I443" s="4" t="s">
        <v>208</v>
      </c>
      <c r="J443" s="4" t="s">
        <v>209</v>
      </c>
      <c r="K443" s="3">
        <v>10011</v>
      </c>
      <c r="L443" s="4" t="s">
        <v>119</v>
      </c>
      <c r="M443" s="4" t="s">
        <v>2378</v>
      </c>
      <c r="N443" s="4" t="s">
        <v>30</v>
      </c>
      <c r="O443" s="4" t="s">
        <v>57</v>
      </c>
      <c r="P443" s="4" t="s">
        <v>2379</v>
      </c>
      <c r="Q443" s="9">
        <v>29.78</v>
      </c>
      <c r="R443" s="3">
        <v>2</v>
      </c>
      <c r="S443" s="9">
        <v>0</v>
      </c>
      <c r="T443" s="9">
        <v>8.0405999999999995</v>
      </c>
    </row>
    <row r="444" spans="1:20" x14ac:dyDescent="0.3">
      <c r="A444" s="4" t="s">
        <v>2380</v>
      </c>
      <c r="B444" s="5">
        <v>42737</v>
      </c>
      <c r="C444" s="5">
        <v>42739</v>
      </c>
      <c r="D444" s="4" t="s">
        <v>144</v>
      </c>
      <c r="E444" s="4" t="s">
        <v>2381</v>
      </c>
      <c r="F444" s="4" t="s">
        <v>2382</v>
      </c>
      <c r="G444" s="4" t="s">
        <v>36</v>
      </c>
      <c r="H444" s="4" t="s">
        <v>25</v>
      </c>
      <c r="I444" s="4" t="s">
        <v>1056</v>
      </c>
      <c r="J444" s="4" t="s">
        <v>63</v>
      </c>
      <c r="K444" s="3">
        <v>28540</v>
      </c>
      <c r="L444" s="4" t="s">
        <v>28</v>
      </c>
      <c r="M444" s="4" t="s">
        <v>2383</v>
      </c>
      <c r="N444" s="4" t="s">
        <v>149</v>
      </c>
      <c r="O444" s="4" t="s">
        <v>715</v>
      </c>
      <c r="P444" s="4" t="s">
        <v>2384</v>
      </c>
      <c r="Q444" s="9">
        <v>695.7</v>
      </c>
      <c r="R444" s="3">
        <v>2</v>
      </c>
      <c r="S444" s="9">
        <v>0.5</v>
      </c>
      <c r="T444" s="9">
        <v>-27.827999999999999</v>
      </c>
    </row>
    <row r="445" spans="1:20" x14ac:dyDescent="0.3">
      <c r="A445" s="4" t="s">
        <v>2385</v>
      </c>
      <c r="B445" s="5">
        <v>41915</v>
      </c>
      <c r="C445" s="5">
        <v>41920</v>
      </c>
      <c r="D445" s="4" t="s">
        <v>21</v>
      </c>
      <c r="E445" s="4" t="s">
        <v>2386</v>
      </c>
      <c r="F445" s="4" t="s">
        <v>2387</v>
      </c>
      <c r="G445" s="4" t="s">
        <v>24</v>
      </c>
      <c r="H445" s="4" t="s">
        <v>25</v>
      </c>
      <c r="I445" s="4" t="s">
        <v>1617</v>
      </c>
      <c r="J445" s="4" t="s">
        <v>162</v>
      </c>
      <c r="K445" s="3">
        <v>60201</v>
      </c>
      <c r="L445" s="4" t="s">
        <v>81</v>
      </c>
      <c r="M445" s="4" t="s">
        <v>2388</v>
      </c>
      <c r="N445" s="4" t="s">
        <v>30</v>
      </c>
      <c r="O445" s="4" t="s">
        <v>121</v>
      </c>
      <c r="P445" s="4" t="s">
        <v>2389</v>
      </c>
      <c r="Q445" s="9">
        <v>258.279</v>
      </c>
      <c r="R445" s="3">
        <v>3</v>
      </c>
      <c r="S445" s="9">
        <v>0.3</v>
      </c>
      <c r="T445" s="9">
        <v>-70.104299999999995</v>
      </c>
    </row>
    <row r="446" spans="1:20" x14ac:dyDescent="0.3">
      <c r="A446" s="4" t="s">
        <v>2390</v>
      </c>
      <c r="B446" s="5">
        <v>42495</v>
      </c>
      <c r="C446" s="5">
        <v>42497</v>
      </c>
      <c r="D446" s="4" t="s">
        <v>144</v>
      </c>
      <c r="E446" s="4" t="s">
        <v>2391</v>
      </c>
      <c r="F446" s="4" t="s">
        <v>2392</v>
      </c>
      <c r="G446" s="4" t="s">
        <v>24</v>
      </c>
      <c r="H446" s="4" t="s">
        <v>25</v>
      </c>
      <c r="I446" s="4" t="s">
        <v>1757</v>
      </c>
      <c r="J446" s="4" t="s">
        <v>27</v>
      </c>
      <c r="K446" s="3">
        <v>40214</v>
      </c>
      <c r="L446" s="4" t="s">
        <v>28</v>
      </c>
      <c r="M446" s="4" t="s">
        <v>2393</v>
      </c>
      <c r="N446" s="4" t="s">
        <v>41</v>
      </c>
      <c r="O446" s="4" t="s">
        <v>65</v>
      </c>
      <c r="P446" s="4" t="s">
        <v>2394</v>
      </c>
      <c r="Q446" s="9">
        <v>79.14</v>
      </c>
      <c r="R446" s="3">
        <v>3</v>
      </c>
      <c r="S446" s="9">
        <v>0</v>
      </c>
      <c r="T446" s="9">
        <v>36.404400000000003</v>
      </c>
    </row>
    <row r="447" spans="1:20" x14ac:dyDescent="0.3">
      <c r="A447" s="4" t="s">
        <v>2395</v>
      </c>
      <c r="B447" s="5">
        <v>42851</v>
      </c>
      <c r="C447" s="5">
        <v>42852</v>
      </c>
      <c r="D447" s="4" t="s">
        <v>144</v>
      </c>
      <c r="E447" s="4" t="s">
        <v>2396</v>
      </c>
      <c r="F447" s="4" t="s">
        <v>2397</v>
      </c>
      <c r="G447" s="4" t="s">
        <v>24</v>
      </c>
      <c r="H447" s="4" t="s">
        <v>25</v>
      </c>
      <c r="I447" s="4" t="s">
        <v>79</v>
      </c>
      <c r="J447" s="4" t="s">
        <v>80</v>
      </c>
      <c r="K447" s="3">
        <v>76106</v>
      </c>
      <c r="L447" s="4" t="s">
        <v>81</v>
      </c>
      <c r="M447" s="4" t="s">
        <v>1566</v>
      </c>
      <c r="N447" s="4" t="s">
        <v>30</v>
      </c>
      <c r="O447" s="4" t="s">
        <v>57</v>
      </c>
      <c r="P447" s="4" t="s">
        <v>1567</v>
      </c>
      <c r="Q447" s="9">
        <v>1.988</v>
      </c>
      <c r="R447" s="3">
        <v>1</v>
      </c>
      <c r="S447" s="9">
        <v>0.6</v>
      </c>
      <c r="T447" s="9">
        <v>-1.4413</v>
      </c>
    </row>
    <row r="448" spans="1:20" x14ac:dyDescent="0.3">
      <c r="A448" s="4" t="s">
        <v>2398</v>
      </c>
      <c r="B448" s="5">
        <v>41908</v>
      </c>
      <c r="C448" s="5">
        <v>41913</v>
      </c>
      <c r="D448" s="4" t="s">
        <v>21</v>
      </c>
      <c r="E448" s="4" t="s">
        <v>2399</v>
      </c>
      <c r="F448" s="4" t="s">
        <v>2400</v>
      </c>
      <c r="G448" s="4" t="s">
        <v>24</v>
      </c>
      <c r="H448" s="4" t="s">
        <v>25</v>
      </c>
      <c r="I448" s="4" t="s">
        <v>37</v>
      </c>
      <c r="J448" s="4" t="s">
        <v>38</v>
      </c>
      <c r="K448" s="3">
        <v>90049</v>
      </c>
      <c r="L448" s="4" t="s">
        <v>39</v>
      </c>
      <c r="M448" s="4" t="s">
        <v>2401</v>
      </c>
      <c r="N448" s="4" t="s">
        <v>30</v>
      </c>
      <c r="O448" s="4" t="s">
        <v>121</v>
      </c>
      <c r="P448" s="4" t="s">
        <v>2402</v>
      </c>
      <c r="Q448" s="9">
        <v>145.56800000000001</v>
      </c>
      <c r="R448" s="3">
        <v>2</v>
      </c>
      <c r="S448" s="9">
        <v>0.2</v>
      </c>
      <c r="T448" s="9">
        <v>0</v>
      </c>
    </row>
    <row r="449" spans="1:20" x14ac:dyDescent="0.3">
      <c r="A449" s="4" t="s">
        <v>2403</v>
      </c>
      <c r="B449" s="5">
        <v>43027</v>
      </c>
      <c r="C449" s="5">
        <v>43033</v>
      </c>
      <c r="D449" s="4" t="s">
        <v>45</v>
      </c>
      <c r="E449" s="4" t="s">
        <v>2404</v>
      </c>
      <c r="F449" s="4" t="s">
        <v>2405</v>
      </c>
      <c r="G449" s="4" t="s">
        <v>36</v>
      </c>
      <c r="H449" s="4" t="s">
        <v>25</v>
      </c>
      <c r="I449" s="4" t="s">
        <v>117</v>
      </c>
      <c r="J449" s="4" t="s">
        <v>118</v>
      </c>
      <c r="K449" s="3">
        <v>19120</v>
      </c>
      <c r="L449" s="4" t="s">
        <v>119</v>
      </c>
      <c r="M449" s="4" t="s">
        <v>2406</v>
      </c>
      <c r="N449" s="4" t="s">
        <v>41</v>
      </c>
      <c r="O449" s="4" t="s">
        <v>105</v>
      </c>
      <c r="P449" s="4" t="s">
        <v>2407</v>
      </c>
      <c r="Q449" s="9">
        <v>123.256</v>
      </c>
      <c r="R449" s="3">
        <v>7</v>
      </c>
      <c r="S449" s="9">
        <v>0.2</v>
      </c>
      <c r="T449" s="9">
        <v>9.2441999999999993</v>
      </c>
    </row>
    <row r="450" spans="1:20" x14ac:dyDescent="0.3">
      <c r="A450" s="4" t="s">
        <v>2408</v>
      </c>
      <c r="B450" s="5">
        <v>43049</v>
      </c>
      <c r="C450" s="5">
        <v>43050</v>
      </c>
      <c r="D450" s="4" t="s">
        <v>144</v>
      </c>
      <c r="E450" s="4" t="s">
        <v>2409</v>
      </c>
      <c r="F450" s="4" t="s">
        <v>2410</v>
      </c>
      <c r="G450" s="4" t="s">
        <v>36</v>
      </c>
      <c r="H450" s="4" t="s">
        <v>25</v>
      </c>
      <c r="I450" s="4" t="s">
        <v>909</v>
      </c>
      <c r="J450" s="4" t="s">
        <v>234</v>
      </c>
      <c r="K450" s="3">
        <v>85705</v>
      </c>
      <c r="L450" s="4" t="s">
        <v>39</v>
      </c>
      <c r="M450" s="4" t="s">
        <v>1663</v>
      </c>
      <c r="N450" s="4" t="s">
        <v>41</v>
      </c>
      <c r="O450" s="4" t="s">
        <v>73</v>
      </c>
      <c r="P450" s="4" t="s">
        <v>1664</v>
      </c>
      <c r="Q450" s="9">
        <v>38.387999999999998</v>
      </c>
      <c r="R450" s="3">
        <v>14</v>
      </c>
      <c r="S450" s="9">
        <v>0.7</v>
      </c>
      <c r="T450" s="9">
        <v>-25.591999999999999</v>
      </c>
    </row>
    <row r="451" spans="1:20" x14ac:dyDescent="0.3">
      <c r="A451" s="4" t="s">
        <v>2411</v>
      </c>
      <c r="B451" s="5">
        <v>42924</v>
      </c>
      <c r="C451" s="5">
        <v>42927</v>
      </c>
      <c r="D451" s="4" t="s">
        <v>144</v>
      </c>
      <c r="E451" s="4" t="s">
        <v>2412</v>
      </c>
      <c r="F451" s="4" t="s">
        <v>2413</v>
      </c>
      <c r="G451" s="4" t="s">
        <v>78</v>
      </c>
      <c r="H451" s="4" t="s">
        <v>25</v>
      </c>
      <c r="I451" s="4" t="s">
        <v>2414</v>
      </c>
      <c r="J451" s="4" t="s">
        <v>38</v>
      </c>
      <c r="K451" s="3">
        <v>90660</v>
      </c>
      <c r="L451" s="4" t="s">
        <v>39</v>
      </c>
      <c r="M451" s="4" t="s">
        <v>805</v>
      </c>
      <c r="N451" s="4" t="s">
        <v>30</v>
      </c>
      <c r="O451" s="4" t="s">
        <v>57</v>
      </c>
      <c r="P451" s="4" t="s">
        <v>806</v>
      </c>
      <c r="Q451" s="9">
        <v>145.9</v>
      </c>
      <c r="R451" s="3">
        <v>5</v>
      </c>
      <c r="S451" s="9">
        <v>0</v>
      </c>
      <c r="T451" s="9">
        <v>62.737000000000002</v>
      </c>
    </row>
    <row r="452" spans="1:20" x14ac:dyDescent="0.3">
      <c r="A452" s="4" t="s">
        <v>2415</v>
      </c>
      <c r="B452" s="5">
        <v>42801</v>
      </c>
      <c r="C452" s="5">
        <v>42806</v>
      </c>
      <c r="D452" s="4" t="s">
        <v>45</v>
      </c>
      <c r="E452" s="4" t="s">
        <v>2416</v>
      </c>
      <c r="F452" s="4" t="s">
        <v>2417</v>
      </c>
      <c r="G452" s="4" t="s">
        <v>78</v>
      </c>
      <c r="H452" s="4" t="s">
        <v>25</v>
      </c>
      <c r="I452" s="4" t="s">
        <v>2124</v>
      </c>
      <c r="J452" s="4" t="s">
        <v>1838</v>
      </c>
      <c r="K452" s="3">
        <v>20735</v>
      </c>
      <c r="L452" s="4" t="s">
        <v>119</v>
      </c>
      <c r="M452" s="4" t="s">
        <v>2418</v>
      </c>
      <c r="N452" s="4" t="s">
        <v>149</v>
      </c>
      <c r="O452" s="4" t="s">
        <v>182</v>
      </c>
      <c r="P452" s="4" t="s">
        <v>2419</v>
      </c>
      <c r="Q452" s="9">
        <v>49.08</v>
      </c>
      <c r="R452" s="3">
        <v>3</v>
      </c>
      <c r="S452" s="9">
        <v>0</v>
      </c>
      <c r="T452" s="9">
        <v>4.9080000000000004</v>
      </c>
    </row>
    <row r="453" spans="1:20" x14ac:dyDescent="0.3">
      <c r="A453" s="4" t="s">
        <v>2420</v>
      </c>
      <c r="B453" s="5">
        <v>42616</v>
      </c>
      <c r="C453" s="5">
        <v>42622</v>
      </c>
      <c r="D453" s="4" t="s">
        <v>45</v>
      </c>
      <c r="E453" s="4" t="s">
        <v>2421</v>
      </c>
      <c r="F453" s="4" t="s">
        <v>2422</v>
      </c>
      <c r="G453" s="4" t="s">
        <v>78</v>
      </c>
      <c r="H453" s="4" t="s">
        <v>25</v>
      </c>
      <c r="I453" s="4" t="s">
        <v>342</v>
      </c>
      <c r="J453" s="4" t="s">
        <v>162</v>
      </c>
      <c r="K453" s="3">
        <v>60505</v>
      </c>
      <c r="L453" s="4" t="s">
        <v>81</v>
      </c>
      <c r="M453" s="4" t="s">
        <v>2423</v>
      </c>
      <c r="N453" s="4" t="s">
        <v>30</v>
      </c>
      <c r="O453" s="4" t="s">
        <v>57</v>
      </c>
      <c r="P453" s="4" t="s">
        <v>2424</v>
      </c>
      <c r="Q453" s="9">
        <v>83.951999999999998</v>
      </c>
      <c r="R453" s="3">
        <v>3</v>
      </c>
      <c r="S453" s="9">
        <v>0.6</v>
      </c>
      <c r="T453" s="9">
        <v>-90.248400000000004</v>
      </c>
    </row>
    <row r="454" spans="1:20" x14ac:dyDescent="0.3">
      <c r="A454" s="4" t="s">
        <v>2425</v>
      </c>
      <c r="B454" s="5">
        <v>42405</v>
      </c>
      <c r="C454" s="5">
        <v>42405</v>
      </c>
      <c r="D454" s="4" t="s">
        <v>894</v>
      </c>
      <c r="E454" s="4" t="s">
        <v>2426</v>
      </c>
      <c r="F454" s="4" t="s">
        <v>2427</v>
      </c>
      <c r="G454" s="4" t="s">
        <v>78</v>
      </c>
      <c r="H454" s="4" t="s">
        <v>25</v>
      </c>
      <c r="I454" s="4" t="s">
        <v>2428</v>
      </c>
      <c r="J454" s="4" t="s">
        <v>882</v>
      </c>
      <c r="K454" s="3">
        <v>30080</v>
      </c>
      <c r="L454" s="4" t="s">
        <v>28</v>
      </c>
      <c r="M454" s="4" t="s">
        <v>2429</v>
      </c>
      <c r="N454" s="4" t="s">
        <v>41</v>
      </c>
      <c r="O454" s="4" t="s">
        <v>91</v>
      </c>
      <c r="P454" s="4" t="s">
        <v>2430</v>
      </c>
      <c r="Q454" s="9">
        <v>80.98</v>
      </c>
      <c r="R454" s="3">
        <v>1</v>
      </c>
      <c r="S454" s="9">
        <v>0</v>
      </c>
      <c r="T454" s="9">
        <v>1.6195999999999999</v>
      </c>
    </row>
    <row r="455" spans="1:20" x14ac:dyDescent="0.3">
      <c r="A455" s="4" t="s">
        <v>2431</v>
      </c>
      <c r="B455" s="5">
        <v>42919</v>
      </c>
      <c r="C455" s="5">
        <v>42920</v>
      </c>
      <c r="D455" s="4" t="s">
        <v>144</v>
      </c>
      <c r="E455" s="4" t="s">
        <v>2432</v>
      </c>
      <c r="F455" s="4" t="s">
        <v>2433</v>
      </c>
      <c r="G455" s="4" t="s">
        <v>36</v>
      </c>
      <c r="H455" s="4" t="s">
        <v>25</v>
      </c>
      <c r="I455" s="4" t="s">
        <v>1504</v>
      </c>
      <c r="J455" s="4" t="s">
        <v>63</v>
      </c>
      <c r="K455" s="3">
        <v>27217</v>
      </c>
      <c r="L455" s="4" t="s">
        <v>28</v>
      </c>
      <c r="M455" s="4" t="s">
        <v>2434</v>
      </c>
      <c r="N455" s="4" t="s">
        <v>41</v>
      </c>
      <c r="O455" s="4" t="s">
        <v>105</v>
      </c>
      <c r="P455" s="4" t="s">
        <v>2435</v>
      </c>
      <c r="Q455" s="9">
        <v>9.5519999999999996</v>
      </c>
      <c r="R455" s="3">
        <v>3</v>
      </c>
      <c r="S455" s="9">
        <v>0.2</v>
      </c>
      <c r="T455" s="9">
        <v>1.5522</v>
      </c>
    </row>
    <row r="456" spans="1:20" x14ac:dyDescent="0.3">
      <c r="A456" s="4" t="s">
        <v>2436</v>
      </c>
      <c r="B456" s="5">
        <v>42675</v>
      </c>
      <c r="C456" s="5">
        <v>42679</v>
      </c>
      <c r="D456" s="4" t="s">
        <v>45</v>
      </c>
      <c r="E456" s="4" t="s">
        <v>2437</v>
      </c>
      <c r="F456" s="4" t="s">
        <v>2438</v>
      </c>
      <c r="G456" s="4" t="s">
        <v>78</v>
      </c>
      <c r="H456" s="4" t="s">
        <v>25</v>
      </c>
      <c r="I456" s="4" t="s">
        <v>1338</v>
      </c>
      <c r="J456" s="4" t="s">
        <v>241</v>
      </c>
      <c r="K456" s="3">
        <v>24153</v>
      </c>
      <c r="L456" s="4" t="s">
        <v>28</v>
      </c>
      <c r="M456" s="4" t="s">
        <v>2439</v>
      </c>
      <c r="N456" s="4" t="s">
        <v>149</v>
      </c>
      <c r="O456" s="4" t="s">
        <v>150</v>
      </c>
      <c r="P456" s="4" t="s">
        <v>2440</v>
      </c>
      <c r="Q456" s="9">
        <v>21.8</v>
      </c>
      <c r="R456" s="3">
        <v>2</v>
      </c>
      <c r="S456" s="9">
        <v>0</v>
      </c>
      <c r="T456" s="9">
        <v>6.1040000000000001</v>
      </c>
    </row>
    <row r="457" spans="1:20" x14ac:dyDescent="0.3">
      <c r="A457" s="4" t="s">
        <v>2441</v>
      </c>
      <c r="B457" s="5">
        <v>42638</v>
      </c>
      <c r="C457" s="5">
        <v>42643</v>
      </c>
      <c r="D457" s="4" t="s">
        <v>45</v>
      </c>
      <c r="E457" s="4" t="s">
        <v>2442</v>
      </c>
      <c r="F457" s="4" t="s">
        <v>2443</v>
      </c>
      <c r="G457" s="4" t="s">
        <v>24</v>
      </c>
      <c r="H457" s="4" t="s">
        <v>25</v>
      </c>
      <c r="I457" s="4" t="s">
        <v>408</v>
      </c>
      <c r="J457" s="4" t="s">
        <v>234</v>
      </c>
      <c r="K457" s="3">
        <v>85023</v>
      </c>
      <c r="L457" s="4" t="s">
        <v>39</v>
      </c>
      <c r="M457" s="4" t="s">
        <v>2444</v>
      </c>
      <c r="N457" s="4" t="s">
        <v>30</v>
      </c>
      <c r="O457" s="4" t="s">
        <v>51</v>
      </c>
      <c r="P457" s="4" t="s">
        <v>2445</v>
      </c>
      <c r="Q457" s="9">
        <v>393.16500000000002</v>
      </c>
      <c r="R457" s="3">
        <v>3</v>
      </c>
      <c r="S457" s="9">
        <v>0.5</v>
      </c>
      <c r="T457" s="9">
        <v>-204.44579999999999</v>
      </c>
    </row>
    <row r="458" spans="1:20" x14ac:dyDescent="0.3">
      <c r="A458" s="4" t="s">
        <v>2446</v>
      </c>
      <c r="B458" s="5">
        <v>41820</v>
      </c>
      <c r="C458" s="5">
        <v>41825</v>
      </c>
      <c r="D458" s="4" t="s">
        <v>45</v>
      </c>
      <c r="E458" s="4" t="s">
        <v>2447</v>
      </c>
      <c r="F458" s="4" t="s">
        <v>2448</v>
      </c>
      <c r="G458" s="4" t="s">
        <v>24</v>
      </c>
      <c r="H458" s="4" t="s">
        <v>25</v>
      </c>
      <c r="I458" s="4" t="s">
        <v>208</v>
      </c>
      <c r="J458" s="4" t="s">
        <v>209</v>
      </c>
      <c r="K458" s="3">
        <v>10024</v>
      </c>
      <c r="L458" s="4" t="s">
        <v>119</v>
      </c>
      <c r="M458" s="4" t="s">
        <v>2449</v>
      </c>
      <c r="N458" s="4" t="s">
        <v>41</v>
      </c>
      <c r="O458" s="4" t="s">
        <v>73</v>
      </c>
      <c r="P458" s="4" t="s">
        <v>2450</v>
      </c>
      <c r="Q458" s="9">
        <v>334.76799999999997</v>
      </c>
      <c r="R458" s="3">
        <v>7</v>
      </c>
      <c r="S458" s="9">
        <v>0.2</v>
      </c>
      <c r="T458" s="9">
        <v>108.7996</v>
      </c>
    </row>
    <row r="459" spans="1:20" x14ac:dyDescent="0.3">
      <c r="A459" s="4" t="s">
        <v>2451</v>
      </c>
      <c r="B459" s="5">
        <v>42763</v>
      </c>
      <c r="C459" s="5">
        <v>42766</v>
      </c>
      <c r="D459" s="4" t="s">
        <v>21</v>
      </c>
      <c r="E459" s="4" t="s">
        <v>2452</v>
      </c>
      <c r="F459" s="4" t="s">
        <v>2453</v>
      </c>
      <c r="G459" s="4" t="s">
        <v>78</v>
      </c>
      <c r="H459" s="4" t="s">
        <v>25</v>
      </c>
      <c r="I459" s="4" t="s">
        <v>2454</v>
      </c>
      <c r="J459" s="4" t="s">
        <v>38</v>
      </c>
      <c r="K459" s="3">
        <v>92627</v>
      </c>
      <c r="L459" s="4" t="s">
        <v>39</v>
      </c>
      <c r="M459" s="4" t="s">
        <v>2455</v>
      </c>
      <c r="N459" s="4" t="s">
        <v>149</v>
      </c>
      <c r="O459" s="4" t="s">
        <v>182</v>
      </c>
      <c r="P459" s="4" t="s">
        <v>2456</v>
      </c>
      <c r="Q459" s="9">
        <v>239.97</v>
      </c>
      <c r="R459" s="3">
        <v>3</v>
      </c>
      <c r="S459" s="9">
        <v>0</v>
      </c>
      <c r="T459" s="9">
        <v>26.396699999999999</v>
      </c>
    </row>
    <row r="460" spans="1:20" x14ac:dyDescent="0.3">
      <c r="A460" s="4" t="s">
        <v>2457</v>
      </c>
      <c r="B460" s="5">
        <v>42268</v>
      </c>
      <c r="C460" s="5">
        <v>42271</v>
      </c>
      <c r="D460" s="4" t="s">
        <v>144</v>
      </c>
      <c r="E460" s="4" t="s">
        <v>2458</v>
      </c>
      <c r="F460" s="4" t="s">
        <v>2459</v>
      </c>
      <c r="G460" s="4" t="s">
        <v>36</v>
      </c>
      <c r="H460" s="4" t="s">
        <v>25</v>
      </c>
      <c r="I460" s="4" t="s">
        <v>140</v>
      </c>
      <c r="J460" s="4" t="s">
        <v>80</v>
      </c>
      <c r="K460" s="3">
        <v>77041</v>
      </c>
      <c r="L460" s="4" t="s">
        <v>81</v>
      </c>
      <c r="M460" s="4" t="s">
        <v>2460</v>
      </c>
      <c r="N460" s="4" t="s">
        <v>149</v>
      </c>
      <c r="O460" s="4" t="s">
        <v>150</v>
      </c>
      <c r="P460" s="4" t="s">
        <v>2461</v>
      </c>
      <c r="Q460" s="9">
        <v>946.34400000000005</v>
      </c>
      <c r="R460" s="3">
        <v>7</v>
      </c>
      <c r="S460" s="9">
        <v>0.2</v>
      </c>
      <c r="T460" s="9">
        <v>118.29300000000001</v>
      </c>
    </row>
    <row r="461" spans="1:20" x14ac:dyDescent="0.3">
      <c r="A461" s="4" t="s">
        <v>2462</v>
      </c>
      <c r="B461" s="5">
        <v>42273</v>
      </c>
      <c r="C461" s="5">
        <v>42277</v>
      </c>
      <c r="D461" s="4" t="s">
        <v>45</v>
      </c>
      <c r="E461" s="4" t="s">
        <v>2463</v>
      </c>
      <c r="F461" s="4" t="s">
        <v>2464</v>
      </c>
      <c r="G461" s="4" t="s">
        <v>36</v>
      </c>
      <c r="H461" s="4" t="s">
        <v>25</v>
      </c>
      <c r="I461" s="4" t="s">
        <v>1230</v>
      </c>
      <c r="J461" s="4" t="s">
        <v>234</v>
      </c>
      <c r="K461" s="3">
        <v>85204</v>
      </c>
      <c r="L461" s="4" t="s">
        <v>39</v>
      </c>
      <c r="M461" s="4" t="s">
        <v>2465</v>
      </c>
      <c r="N461" s="4" t="s">
        <v>41</v>
      </c>
      <c r="O461" s="4" t="s">
        <v>65</v>
      </c>
      <c r="P461" s="4" t="s">
        <v>2466</v>
      </c>
      <c r="Q461" s="9">
        <v>86.272000000000006</v>
      </c>
      <c r="R461" s="3">
        <v>4</v>
      </c>
      <c r="S461" s="9">
        <v>0.2</v>
      </c>
      <c r="T461" s="9">
        <v>31.273599999999998</v>
      </c>
    </row>
    <row r="462" spans="1:20" x14ac:dyDescent="0.3">
      <c r="A462" s="4" t="s">
        <v>2467</v>
      </c>
      <c r="B462" s="5">
        <v>42308</v>
      </c>
      <c r="C462" s="5">
        <v>42312</v>
      </c>
      <c r="D462" s="4" t="s">
        <v>21</v>
      </c>
      <c r="E462" s="4" t="s">
        <v>2468</v>
      </c>
      <c r="F462" s="4" t="s">
        <v>2469</v>
      </c>
      <c r="G462" s="4" t="s">
        <v>36</v>
      </c>
      <c r="H462" s="4" t="s">
        <v>25</v>
      </c>
      <c r="I462" s="4" t="s">
        <v>1775</v>
      </c>
      <c r="J462" s="4" t="s">
        <v>38</v>
      </c>
      <c r="K462" s="3">
        <v>93905</v>
      </c>
      <c r="L462" s="4" t="s">
        <v>39</v>
      </c>
      <c r="M462" s="4" t="s">
        <v>2470</v>
      </c>
      <c r="N462" s="4" t="s">
        <v>41</v>
      </c>
      <c r="O462" s="4" t="s">
        <v>73</v>
      </c>
      <c r="P462" s="4" t="s">
        <v>2471</v>
      </c>
      <c r="Q462" s="9">
        <v>9.7279999999999998</v>
      </c>
      <c r="R462" s="3">
        <v>2</v>
      </c>
      <c r="S462" s="9">
        <v>0.2</v>
      </c>
      <c r="T462" s="9">
        <v>3.2831999999999999</v>
      </c>
    </row>
    <row r="463" spans="1:20" x14ac:dyDescent="0.3">
      <c r="A463" s="4" t="s">
        <v>2472</v>
      </c>
      <c r="B463" s="5">
        <v>42906</v>
      </c>
      <c r="C463" s="5">
        <v>42913</v>
      </c>
      <c r="D463" s="4" t="s">
        <v>45</v>
      </c>
      <c r="E463" s="4" t="s">
        <v>2473</v>
      </c>
      <c r="F463" s="4" t="s">
        <v>2474</v>
      </c>
      <c r="G463" s="4" t="s">
        <v>24</v>
      </c>
      <c r="H463" s="4" t="s">
        <v>25</v>
      </c>
      <c r="I463" s="4" t="s">
        <v>2475</v>
      </c>
      <c r="J463" s="4" t="s">
        <v>374</v>
      </c>
      <c r="K463" s="3">
        <v>44134</v>
      </c>
      <c r="L463" s="4" t="s">
        <v>119</v>
      </c>
      <c r="M463" s="4" t="s">
        <v>2476</v>
      </c>
      <c r="N463" s="4" t="s">
        <v>41</v>
      </c>
      <c r="O463" s="4" t="s">
        <v>65</v>
      </c>
      <c r="P463" s="4" t="s">
        <v>2477</v>
      </c>
      <c r="Q463" s="9">
        <v>31.103999999999999</v>
      </c>
      <c r="R463" s="3">
        <v>6</v>
      </c>
      <c r="S463" s="9">
        <v>0.2</v>
      </c>
      <c r="T463" s="9">
        <v>10.8864</v>
      </c>
    </row>
    <row r="464" spans="1:20" x14ac:dyDescent="0.3">
      <c r="A464" s="4" t="s">
        <v>2478</v>
      </c>
      <c r="B464" s="5">
        <v>43088</v>
      </c>
      <c r="C464" s="5">
        <v>43093</v>
      </c>
      <c r="D464" s="4" t="s">
        <v>21</v>
      </c>
      <c r="E464" s="4" t="s">
        <v>2479</v>
      </c>
      <c r="F464" s="4" t="s">
        <v>2480</v>
      </c>
      <c r="G464" s="4" t="s">
        <v>24</v>
      </c>
      <c r="H464" s="4" t="s">
        <v>25</v>
      </c>
      <c r="I464" s="4" t="s">
        <v>103</v>
      </c>
      <c r="J464" s="4" t="s">
        <v>38</v>
      </c>
      <c r="K464" s="3">
        <v>94110</v>
      </c>
      <c r="L464" s="4" t="s">
        <v>39</v>
      </c>
      <c r="M464" s="4" t="s">
        <v>2481</v>
      </c>
      <c r="N464" s="4" t="s">
        <v>41</v>
      </c>
      <c r="O464" s="4" t="s">
        <v>73</v>
      </c>
      <c r="P464" s="4" t="s">
        <v>2482</v>
      </c>
      <c r="Q464" s="9">
        <v>36.671999999999997</v>
      </c>
      <c r="R464" s="3">
        <v>2</v>
      </c>
      <c r="S464" s="9">
        <v>0.2</v>
      </c>
      <c r="T464" s="9">
        <v>11.46</v>
      </c>
    </row>
    <row r="465" spans="1:20" x14ac:dyDescent="0.3">
      <c r="A465" s="4" t="s">
        <v>2483</v>
      </c>
      <c r="B465" s="5">
        <v>42952</v>
      </c>
      <c r="C465" s="5">
        <v>42955</v>
      </c>
      <c r="D465" s="4" t="s">
        <v>144</v>
      </c>
      <c r="E465" s="4" t="s">
        <v>2484</v>
      </c>
      <c r="F465" s="4" t="s">
        <v>2485</v>
      </c>
      <c r="G465" s="4" t="s">
        <v>36</v>
      </c>
      <c r="H465" s="4" t="s">
        <v>25</v>
      </c>
      <c r="I465" s="4" t="s">
        <v>1332</v>
      </c>
      <c r="J465" s="4" t="s">
        <v>27</v>
      </c>
      <c r="K465" s="3">
        <v>40475</v>
      </c>
      <c r="L465" s="4" t="s">
        <v>28</v>
      </c>
      <c r="M465" s="4" t="s">
        <v>2486</v>
      </c>
      <c r="N465" s="4" t="s">
        <v>41</v>
      </c>
      <c r="O465" s="4" t="s">
        <v>65</v>
      </c>
      <c r="P465" s="4" t="s">
        <v>2487</v>
      </c>
      <c r="Q465" s="9">
        <v>13.76</v>
      </c>
      <c r="R465" s="3">
        <v>2</v>
      </c>
      <c r="S465" s="9">
        <v>0</v>
      </c>
      <c r="T465" s="9">
        <v>6.3296000000000001</v>
      </c>
    </row>
    <row r="466" spans="1:20" x14ac:dyDescent="0.3">
      <c r="A466" s="4" t="s">
        <v>2488</v>
      </c>
      <c r="B466" s="5">
        <v>42278</v>
      </c>
      <c r="C466" s="5">
        <v>42283</v>
      </c>
      <c r="D466" s="4" t="s">
        <v>45</v>
      </c>
      <c r="E466" s="4" t="s">
        <v>2489</v>
      </c>
      <c r="F466" s="4" t="s">
        <v>2490</v>
      </c>
      <c r="G466" s="4" t="s">
        <v>36</v>
      </c>
      <c r="H466" s="4" t="s">
        <v>25</v>
      </c>
      <c r="I466" s="4" t="s">
        <v>342</v>
      </c>
      <c r="J466" s="4" t="s">
        <v>343</v>
      </c>
      <c r="K466" s="3">
        <v>80013</v>
      </c>
      <c r="L466" s="4" t="s">
        <v>39</v>
      </c>
      <c r="M466" s="4" t="s">
        <v>1318</v>
      </c>
      <c r="N466" s="4" t="s">
        <v>41</v>
      </c>
      <c r="O466" s="4" t="s">
        <v>91</v>
      </c>
      <c r="P466" s="4" t="s">
        <v>1319</v>
      </c>
      <c r="Q466" s="9">
        <v>139.42400000000001</v>
      </c>
      <c r="R466" s="3">
        <v>4</v>
      </c>
      <c r="S466" s="9">
        <v>0.2</v>
      </c>
      <c r="T466" s="9">
        <v>17.428000000000001</v>
      </c>
    </row>
    <row r="467" spans="1:20" x14ac:dyDescent="0.3">
      <c r="A467" s="4" t="s">
        <v>2491</v>
      </c>
      <c r="B467" s="5">
        <v>42204</v>
      </c>
      <c r="C467" s="5">
        <v>42205</v>
      </c>
      <c r="D467" s="4" t="s">
        <v>144</v>
      </c>
      <c r="E467" s="4" t="s">
        <v>2492</v>
      </c>
      <c r="F467" s="4" t="s">
        <v>2493</v>
      </c>
      <c r="G467" s="4" t="s">
        <v>24</v>
      </c>
      <c r="H467" s="4" t="s">
        <v>25</v>
      </c>
      <c r="I467" s="4" t="s">
        <v>408</v>
      </c>
      <c r="J467" s="4" t="s">
        <v>234</v>
      </c>
      <c r="K467" s="3">
        <v>85023</v>
      </c>
      <c r="L467" s="4" t="s">
        <v>39</v>
      </c>
      <c r="M467" s="4" t="s">
        <v>2494</v>
      </c>
      <c r="N467" s="4" t="s">
        <v>41</v>
      </c>
      <c r="O467" s="4" t="s">
        <v>73</v>
      </c>
      <c r="P467" s="4" t="s">
        <v>2495</v>
      </c>
      <c r="Q467" s="9">
        <v>2.0249999999999999</v>
      </c>
      <c r="R467" s="3">
        <v>1</v>
      </c>
      <c r="S467" s="9">
        <v>0.7</v>
      </c>
      <c r="T467" s="9">
        <v>-1.35</v>
      </c>
    </row>
    <row r="468" spans="1:20" x14ac:dyDescent="0.3">
      <c r="A468" s="4" t="s">
        <v>2496</v>
      </c>
      <c r="B468" s="5">
        <v>42700</v>
      </c>
      <c r="C468" s="5">
        <v>42703</v>
      </c>
      <c r="D468" s="4" t="s">
        <v>144</v>
      </c>
      <c r="E468" s="4" t="s">
        <v>2497</v>
      </c>
      <c r="F468" s="4" t="s">
        <v>2498</v>
      </c>
      <c r="G468" s="4" t="s">
        <v>36</v>
      </c>
      <c r="H468" s="4" t="s">
        <v>25</v>
      </c>
      <c r="I468" s="4" t="s">
        <v>2499</v>
      </c>
      <c r="J468" s="4" t="s">
        <v>265</v>
      </c>
      <c r="K468" s="3">
        <v>36608</v>
      </c>
      <c r="L468" s="4" t="s">
        <v>28</v>
      </c>
      <c r="M468" s="4" t="s">
        <v>2500</v>
      </c>
      <c r="N468" s="4" t="s">
        <v>41</v>
      </c>
      <c r="O468" s="4" t="s">
        <v>65</v>
      </c>
      <c r="P468" s="4" t="s">
        <v>142</v>
      </c>
      <c r="Q468" s="9">
        <v>70.98</v>
      </c>
      <c r="R468" s="3">
        <v>7</v>
      </c>
      <c r="S468" s="9">
        <v>0</v>
      </c>
      <c r="T468" s="9">
        <v>34.780200000000001</v>
      </c>
    </row>
    <row r="469" spans="1:20" x14ac:dyDescent="0.3">
      <c r="A469" s="4" t="s">
        <v>2501</v>
      </c>
      <c r="B469" s="5">
        <v>42898</v>
      </c>
      <c r="C469" s="5">
        <v>42905</v>
      </c>
      <c r="D469" s="4" t="s">
        <v>45</v>
      </c>
      <c r="E469" s="4" t="s">
        <v>2502</v>
      </c>
      <c r="F469" s="4" t="s">
        <v>2503</v>
      </c>
      <c r="G469" s="4" t="s">
        <v>78</v>
      </c>
      <c r="H469" s="4" t="s">
        <v>25</v>
      </c>
      <c r="I469" s="4" t="s">
        <v>373</v>
      </c>
      <c r="J469" s="4" t="s">
        <v>882</v>
      </c>
      <c r="K469" s="3">
        <v>31907</v>
      </c>
      <c r="L469" s="4" t="s">
        <v>28</v>
      </c>
      <c r="M469" s="4" t="s">
        <v>2504</v>
      </c>
      <c r="N469" s="4" t="s">
        <v>41</v>
      </c>
      <c r="O469" s="4" t="s">
        <v>73</v>
      </c>
      <c r="P469" s="4" t="s">
        <v>2505</v>
      </c>
      <c r="Q469" s="9">
        <v>91.2</v>
      </c>
      <c r="R469" s="3">
        <v>3</v>
      </c>
      <c r="S469" s="9">
        <v>0</v>
      </c>
      <c r="T469" s="9">
        <v>41.951999999999998</v>
      </c>
    </row>
    <row r="470" spans="1:20" x14ac:dyDescent="0.3">
      <c r="A470" s="4" t="s">
        <v>2506</v>
      </c>
      <c r="B470" s="5">
        <v>42638</v>
      </c>
      <c r="C470" s="5">
        <v>42644</v>
      </c>
      <c r="D470" s="4" t="s">
        <v>45</v>
      </c>
      <c r="E470" s="4" t="s">
        <v>2507</v>
      </c>
      <c r="F470" s="4" t="s">
        <v>2508</v>
      </c>
      <c r="G470" s="4" t="s">
        <v>36</v>
      </c>
      <c r="H470" s="4" t="s">
        <v>25</v>
      </c>
      <c r="I470" s="4" t="s">
        <v>2509</v>
      </c>
      <c r="J470" s="4" t="s">
        <v>80</v>
      </c>
      <c r="K470" s="3">
        <v>75061</v>
      </c>
      <c r="L470" s="4" t="s">
        <v>81</v>
      </c>
      <c r="M470" s="4" t="s">
        <v>1690</v>
      </c>
      <c r="N470" s="4" t="s">
        <v>41</v>
      </c>
      <c r="O470" s="4" t="s">
        <v>42</v>
      </c>
      <c r="P470" s="4" t="s">
        <v>1691</v>
      </c>
      <c r="Q470" s="9">
        <v>15.936</v>
      </c>
      <c r="R470" s="3">
        <v>4</v>
      </c>
      <c r="S470" s="9">
        <v>0.2</v>
      </c>
      <c r="T470" s="9">
        <v>5.1791999999999998</v>
      </c>
    </row>
    <row r="471" spans="1:20" x14ac:dyDescent="0.3">
      <c r="A471" s="4" t="s">
        <v>2510</v>
      </c>
      <c r="B471" s="5">
        <v>42440</v>
      </c>
      <c r="C471" s="5">
        <v>42444</v>
      </c>
      <c r="D471" s="4" t="s">
        <v>45</v>
      </c>
      <c r="E471" s="4" t="s">
        <v>2511</v>
      </c>
      <c r="F471" s="4" t="s">
        <v>2512</v>
      </c>
      <c r="G471" s="4" t="s">
        <v>24</v>
      </c>
      <c r="H471" s="4" t="s">
        <v>25</v>
      </c>
      <c r="I471" s="4" t="s">
        <v>2513</v>
      </c>
      <c r="J471" s="4" t="s">
        <v>585</v>
      </c>
      <c r="K471" s="3">
        <v>8360</v>
      </c>
      <c r="L471" s="4" t="s">
        <v>119</v>
      </c>
      <c r="M471" s="4" t="s">
        <v>2040</v>
      </c>
      <c r="N471" s="4" t="s">
        <v>30</v>
      </c>
      <c r="O471" s="4" t="s">
        <v>51</v>
      </c>
      <c r="P471" s="4" t="s">
        <v>2041</v>
      </c>
      <c r="Q471" s="9">
        <v>244.006</v>
      </c>
      <c r="R471" s="3">
        <v>2</v>
      </c>
      <c r="S471" s="9">
        <v>0.3</v>
      </c>
      <c r="T471" s="9">
        <v>-31.372199999999999</v>
      </c>
    </row>
    <row r="472" spans="1:20" x14ac:dyDescent="0.3">
      <c r="A472" s="4" t="s">
        <v>2514</v>
      </c>
      <c r="B472" s="5">
        <v>42720</v>
      </c>
      <c r="C472" s="5">
        <v>42723</v>
      </c>
      <c r="D472" s="4" t="s">
        <v>144</v>
      </c>
      <c r="E472" s="4" t="s">
        <v>2515</v>
      </c>
      <c r="F472" s="4" t="s">
        <v>2516</v>
      </c>
      <c r="G472" s="4" t="s">
        <v>36</v>
      </c>
      <c r="H472" s="4" t="s">
        <v>25</v>
      </c>
      <c r="I472" s="4" t="s">
        <v>208</v>
      </c>
      <c r="J472" s="4" t="s">
        <v>209</v>
      </c>
      <c r="K472" s="3">
        <v>10009</v>
      </c>
      <c r="L472" s="4" t="s">
        <v>119</v>
      </c>
      <c r="M472" s="4" t="s">
        <v>2065</v>
      </c>
      <c r="N472" s="4" t="s">
        <v>41</v>
      </c>
      <c r="O472" s="4" t="s">
        <v>211</v>
      </c>
      <c r="P472" s="4" t="s">
        <v>2066</v>
      </c>
      <c r="Q472" s="9">
        <v>3.68</v>
      </c>
      <c r="R472" s="3">
        <v>2</v>
      </c>
      <c r="S472" s="9">
        <v>0</v>
      </c>
      <c r="T472" s="9">
        <v>1.8031999999999999</v>
      </c>
    </row>
    <row r="473" spans="1:20" x14ac:dyDescent="0.3">
      <c r="A473" s="4" t="s">
        <v>2517</v>
      </c>
      <c r="B473" s="5">
        <v>42927</v>
      </c>
      <c r="C473" s="5">
        <v>42931</v>
      </c>
      <c r="D473" s="4" t="s">
        <v>45</v>
      </c>
      <c r="E473" s="4" t="s">
        <v>2518</v>
      </c>
      <c r="F473" s="4" t="s">
        <v>2519</v>
      </c>
      <c r="G473" s="4" t="s">
        <v>36</v>
      </c>
      <c r="H473" s="4" t="s">
        <v>25</v>
      </c>
      <c r="I473" s="4" t="s">
        <v>37</v>
      </c>
      <c r="J473" s="4" t="s">
        <v>38</v>
      </c>
      <c r="K473" s="3">
        <v>90004</v>
      </c>
      <c r="L473" s="4" t="s">
        <v>39</v>
      </c>
      <c r="M473" s="4" t="s">
        <v>1795</v>
      </c>
      <c r="N473" s="4" t="s">
        <v>41</v>
      </c>
      <c r="O473" s="4" t="s">
        <v>42</v>
      </c>
      <c r="P473" s="4" t="s">
        <v>1796</v>
      </c>
      <c r="Q473" s="9">
        <v>8.67</v>
      </c>
      <c r="R473" s="3">
        <v>3</v>
      </c>
      <c r="S473" s="9">
        <v>0</v>
      </c>
      <c r="T473" s="9">
        <v>4.0749000000000004</v>
      </c>
    </row>
    <row r="474" spans="1:20" x14ac:dyDescent="0.3">
      <c r="A474" s="4" t="s">
        <v>2520</v>
      </c>
      <c r="B474" s="5">
        <v>42693</v>
      </c>
      <c r="C474" s="5">
        <v>42699</v>
      </c>
      <c r="D474" s="4" t="s">
        <v>45</v>
      </c>
      <c r="E474" s="4" t="s">
        <v>2521</v>
      </c>
      <c r="F474" s="4" t="s">
        <v>2522</v>
      </c>
      <c r="G474" s="4" t="s">
        <v>78</v>
      </c>
      <c r="H474" s="4" t="s">
        <v>25</v>
      </c>
      <c r="I474" s="4" t="s">
        <v>2523</v>
      </c>
      <c r="J474" s="4" t="s">
        <v>209</v>
      </c>
      <c r="K474" s="3">
        <v>14304</v>
      </c>
      <c r="L474" s="4" t="s">
        <v>119</v>
      </c>
      <c r="M474" s="4" t="s">
        <v>2524</v>
      </c>
      <c r="N474" s="4" t="s">
        <v>41</v>
      </c>
      <c r="O474" s="4" t="s">
        <v>105</v>
      </c>
      <c r="P474" s="4" t="s">
        <v>2525</v>
      </c>
      <c r="Q474" s="9">
        <v>17.28</v>
      </c>
      <c r="R474" s="3">
        <v>6</v>
      </c>
      <c r="S474" s="9">
        <v>0</v>
      </c>
      <c r="T474" s="9">
        <v>5.0111999999999997</v>
      </c>
    </row>
    <row r="475" spans="1:20" x14ac:dyDescent="0.3">
      <c r="A475" s="4" t="s">
        <v>2526</v>
      </c>
      <c r="B475" s="5">
        <v>42687</v>
      </c>
      <c r="C475" s="5">
        <v>42691</v>
      </c>
      <c r="D475" s="4" t="s">
        <v>45</v>
      </c>
      <c r="E475" s="4" t="s">
        <v>2527</v>
      </c>
      <c r="F475" s="4" t="s">
        <v>2528</v>
      </c>
      <c r="G475" s="4" t="s">
        <v>24</v>
      </c>
      <c r="H475" s="4" t="s">
        <v>25</v>
      </c>
      <c r="I475" s="4" t="s">
        <v>2529</v>
      </c>
      <c r="J475" s="4" t="s">
        <v>63</v>
      </c>
      <c r="K475" s="3">
        <v>27360</v>
      </c>
      <c r="L475" s="4" t="s">
        <v>28</v>
      </c>
      <c r="M475" s="4" t="s">
        <v>2530</v>
      </c>
      <c r="N475" s="4" t="s">
        <v>41</v>
      </c>
      <c r="O475" s="4" t="s">
        <v>1324</v>
      </c>
      <c r="P475" s="4" t="s">
        <v>2531</v>
      </c>
      <c r="Q475" s="9">
        <v>52.136000000000003</v>
      </c>
      <c r="R475" s="3">
        <v>7</v>
      </c>
      <c r="S475" s="9">
        <v>0.2</v>
      </c>
      <c r="T475" s="9">
        <v>5.8653000000000004</v>
      </c>
    </row>
    <row r="476" spans="1:20" x14ac:dyDescent="0.3">
      <c r="A476" s="4" t="s">
        <v>2532</v>
      </c>
      <c r="B476" s="5">
        <v>41970</v>
      </c>
      <c r="C476" s="5">
        <v>41976</v>
      </c>
      <c r="D476" s="4" t="s">
        <v>45</v>
      </c>
      <c r="E476" s="4" t="s">
        <v>2533</v>
      </c>
      <c r="F476" s="4" t="s">
        <v>2534</v>
      </c>
      <c r="G476" s="4" t="s">
        <v>24</v>
      </c>
      <c r="H476" s="4" t="s">
        <v>25</v>
      </c>
      <c r="I476" s="4" t="s">
        <v>208</v>
      </c>
      <c r="J476" s="4" t="s">
        <v>209</v>
      </c>
      <c r="K476" s="3">
        <v>10035</v>
      </c>
      <c r="L476" s="4" t="s">
        <v>119</v>
      </c>
      <c r="M476" s="4" t="s">
        <v>2535</v>
      </c>
      <c r="N476" s="4" t="s">
        <v>41</v>
      </c>
      <c r="O476" s="4" t="s">
        <v>211</v>
      </c>
      <c r="P476" s="4" t="s">
        <v>1199</v>
      </c>
      <c r="Q476" s="9">
        <v>3.76</v>
      </c>
      <c r="R476" s="3">
        <v>2</v>
      </c>
      <c r="S476" s="9">
        <v>0</v>
      </c>
      <c r="T476" s="9">
        <v>1.3160000000000001</v>
      </c>
    </row>
    <row r="477" spans="1:20" x14ac:dyDescent="0.3">
      <c r="A477" s="4" t="s">
        <v>2536</v>
      </c>
      <c r="B477" s="5">
        <v>42311</v>
      </c>
      <c r="C477" s="5">
        <v>42315</v>
      </c>
      <c r="D477" s="4" t="s">
        <v>45</v>
      </c>
      <c r="E477" s="4" t="s">
        <v>2537</v>
      </c>
      <c r="F477" s="4" t="s">
        <v>2538</v>
      </c>
      <c r="G477" s="4" t="s">
        <v>78</v>
      </c>
      <c r="H477" s="4" t="s">
        <v>25</v>
      </c>
      <c r="I477" s="4" t="s">
        <v>37</v>
      </c>
      <c r="J477" s="4" t="s">
        <v>38</v>
      </c>
      <c r="K477" s="3">
        <v>90008</v>
      </c>
      <c r="L477" s="4" t="s">
        <v>39</v>
      </c>
      <c r="M477" s="4" t="s">
        <v>2539</v>
      </c>
      <c r="N477" s="4" t="s">
        <v>149</v>
      </c>
      <c r="O477" s="4" t="s">
        <v>150</v>
      </c>
      <c r="P477" s="4" t="s">
        <v>2540</v>
      </c>
      <c r="Q477" s="9">
        <v>1212.848</v>
      </c>
      <c r="R477" s="3">
        <v>7</v>
      </c>
      <c r="S477" s="9">
        <v>0.2</v>
      </c>
      <c r="T477" s="9">
        <v>106.1242</v>
      </c>
    </row>
    <row r="478" spans="1:20" x14ac:dyDescent="0.3">
      <c r="A478" s="4" t="s">
        <v>2541</v>
      </c>
      <c r="B478" s="5">
        <v>41972</v>
      </c>
      <c r="C478" s="5">
        <v>41979</v>
      </c>
      <c r="D478" s="4" t="s">
        <v>45</v>
      </c>
      <c r="E478" s="4" t="s">
        <v>2542</v>
      </c>
      <c r="F478" s="4" t="s">
        <v>2543</v>
      </c>
      <c r="G478" s="4" t="s">
        <v>24</v>
      </c>
      <c r="H478" s="4" t="s">
        <v>25</v>
      </c>
      <c r="I478" s="4" t="s">
        <v>117</v>
      </c>
      <c r="J478" s="4" t="s">
        <v>118</v>
      </c>
      <c r="K478" s="3">
        <v>19143</v>
      </c>
      <c r="L478" s="4" t="s">
        <v>119</v>
      </c>
      <c r="M478" s="4" t="s">
        <v>2544</v>
      </c>
      <c r="N478" s="4" t="s">
        <v>41</v>
      </c>
      <c r="O478" s="4" t="s">
        <v>42</v>
      </c>
      <c r="P478" s="4" t="s">
        <v>2545</v>
      </c>
      <c r="Q478" s="9">
        <v>5.04</v>
      </c>
      <c r="R478" s="3">
        <v>2</v>
      </c>
      <c r="S478" s="9">
        <v>0.2</v>
      </c>
      <c r="T478" s="9">
        <v>1.764</v>
      </c>
    </row>
    <row r="479" spans="1:20" x14ac:dyDescent="0.3">
      <c r="A479" s="4" t="s">
        <v>2546</v>
      </c>
      <c r="B479" s="5">
        <v>43063</v>
      </c>
      <c r="C479" s="5">
        <v>43067</v>
      </c>
      <c r="D479" s="4" t="s">
        <v>45</v>
      </c>
      <c r="E479" s="4" t="s">
        <v>2547</v>
      </c>
      <c r="F479" s="4" t="s">
        <v>2548</v>
      </c>
      <c r="G479" s="4" t="s">
        <v>36</v>
      </c>
      <c r="H479" s="4" t="s">
        <v>25</v>
      </c>
      <c r="I479" s="4" t="s">
        <v>208</v>
      </c>
      <c r="J479" s="4" t="s">
        <v>209</v>
      </c>
      <c r="K479" s="3">
        <v>10035</v>
      </c>
      <c r="L479" s="4" t="s">
        <v>119</v>
      </c>
      <c r="M479" s="4" t="s">
        <v>2549</v>
      </c>
      <c r="N479" s="4" t="s">
        <v>41</v>
      </c>
      <c r="O479" s="4" t="s">
        <v>65</v>
      </c>
      <c r="P479" s="4" t="s">
        <v>2550</v>
      </c>
      <c r="Q479" s="9">
        <v>5.88</v>
      </c>
      <c r="R479" s="3">
        <v>1</v>
      </c>
      <c r="S479" s="9">
        <v>0</v>
      </c>
      <c r="T479" s="9">
        <v>2.8812000000000002</v>
      </c>
    </row>
    <row r="480" spans="1:20" x14ac:dyDescent="0.3">
      <c r="A480" s="4" t="s">
        <v>2551</v>
      </c>
      <c r="B480" s="5">
        <v>43038</v>
      </c>
      <c r="C480" s="5">
        <v>43042</v>
      </c>
      <c r="D480" s="4" t="s">
        <v>45</v>
      </c>
      <c r="E480" s="4" t="s">
        <v>2552</v>
      </c>
      <c r="F480" s="4" t="s">
        <v>2553</v>
      </c>
      <c r="G480" s="4" t="s">
        <v>36</v>
      </c>
      <c r="H480" s="4" t="s">
        <v>25</v>
      </c>
      <c r="I480" s="4" t="s">
        <v>1453</v>
      </c>
      <c r="J480" s="4" t="s">
        <v>71</v>
      </c>
      <c r="K480" s="3">
        <v>98661</v>
      </c>
      <c r="L480" s="4" t="s">
        <v>39</v>
      </c>
      <c r="M480" s="4" t="s">
        <v>2554</v>
      </c>
      <c r="N480" s="4" t="s">
        <v>30</v>
      </c>
      <c r="O480" s="4" t="s">
        <v>57</v>
      </c>
      <c r="P480" s="4" t="s">
        <v>2555</v>
      </c>
      <c r="Q480" s="9">
        <v>9.64</v>
      </c>
      <c r="R480" s="3">
        <v>2</v>
      </c>
      <c r="S480" s="9">
        <v>0</v>
      </c>
      <c r="T480" s="9">
        <v>3.6631999999999998</v>
      </c>
    </row>
    <row r="481" spans="1:20" x14ac:dyDescent="0.3">
      <c r="A481" s="4" t="s">
        <v>2556</v>
      </c>
      <c r="B481" s="5">
        <v>42982</v>
      </c>
      <c r="C481" s="5">
        <v>42986</v>
      </c>
      <c r="D481" s="4" t="s">
        <v>45</v>
      </c>
      <c r="E481" s="4" t="s">
        <v>2557</v>
      </c>
      <c r="F481" s="4" t="s">
        <v>2558</v>
      </c>
      <c r="G481" s="4" t="s">
        <v>24</v>
      </c>
      <c r="H481" s="4" t="s">
        <v>25</v>
      </c>
      <c r="I481" s="4" t="s">
        <v>2559</v>
      </c>
      <c r="J481" s="4" t="s">
        <v>80</v>
      </c>
      <c r="K481" s="3">
        <v>75019</v>
      </c>
      <c r="L481" s="4" t="s">
        <v>81</v>
      </c>
      <c r="M481" s="4" t="s">
        <v>2560</v>
      </c>
      <c r="N481" s="4" t="s">
        <v>41</v>
      </c>
      <c r="O481" s="4" t="s">
        <v>105</v>
      </c>
      <c r="P481" s="4" t="s">
        <v>2561</v>
      </c>
      <c r="Q481" s="9">
        <v>10.192</v>
      </c>
      <c r="R481" s="3">
        <v>7</v>
      </c>
      <c r="S481" s="9">
        <v>0.2</v>
      </c>
      <c r="T481" s="9">
        <v>3.1850000000000001</v>
      </c>
    </row>
    <row r="482" spans="1:20" x14ac:dyDescent="0.3">
      <c r="A482" s="4" t="s">
        <v>2562</v>
      </c>
      <c r="B482" s="5">
        <v>42217</v>
      </c>
      <c r="C482" s="5">
        <v>42223</v>
      </c>
      <c r="D482" s="4" t="s">
        <v>45</v>
      </c>
      <c r="E482" s="4" t="s">
        <v>2563</v>
      </c>
      <c r="F482" s="4" t="s">
        <v>2564</v>
      </c>
      <c r="G482" s="4" t="s">
        <v>78</v>
      </c>
      <c r="H482" s="4" t="s">
        <v>25</v>
      </c>
      <c r="I482" s="4" t="s">
        <v>37</v>
      </c>
      <c r="J482" s="4" t="s">
        <v>38</v>
      </c>
      <c r="K482" s="3">
        <v>90004</v>
      </c>
      <c r="L482" s="4" t="s">
        <v>39</v>
      </c>
      <c r="M482" s="4" t="s">
        <v>2565</v>
      </c>
      <c r="N482" s="4" t="s">
        <v>41</v>
      </c>
      <c r="O482" s="4" t="s">
        <v>105</v>
      </c>
      <c r="P482" s="4" t="s">
        <v>2566</v>
      </c>
      <c r="Q482" s="9">
        <v>6.72</v>
      </c>
      <c r="R482" s="3">
        <v>4</v>
      </c>
      <c r="S482" s="9">
        <v>0</v>
      </c>
      <c r="T482" s="9">
        <v>3.36</v>
      </c>
    </row>
    <row r="483" spans="1:20" x14ac:dyDescent="0.3">
      <c r="A483" s="4" t="s">
        <v>2567</v>
      </c>
      <c r="B483" s="5">
        <v>43093</v>
      </c>
      <c r="C483" s="5">
        <v>43098</v>
      </c>
      <c r="D483" s="4" t="s">
        <v>45</v>
      </c>
      <c r="E483" s="4" t="s">
        <v>2568</v>
      </c>
      <c r="F483" s="4" t="s">
        <v>2569</v>
      </c>
      <c r="G483" s="4" t="s">
        <v>24</v>
      </c>
      <c r="H483" s="4" t="s">
        <v>25</v>
      </c>
      <c r="I483" s="4" t="s">
        <v>208</v>
      </c>
      <c r="J483" s="4" t="s">
        <v>209</v>
      </c>
      <c r="K483" s="3">
        <v>10024</v>
      </c>
      <c r="L483" s="4" t="s">
        <v>119</v>
      </c>
      <c r="M483" s="4" t="s">
        <v>2570</v>
      </c>
      <c r="N483" s="4" t="s">
        <v>41</v>
      </c>
      <c r="O483" s="4" t="s">
        <v>73</v>
      </c>
      <c r="P483" s="4" t="s">
        <v>2571</v>
      </c>
      <c r="Q483" s="9">
        <v>17.88</v>
      </c>
      <c r="R483" s="3">
        <v>3</v>
      </c>
      <c r="S483" s="9">
        <v>0.2</v>
      </c>
      <c r="T483" s="9">
        <v>5.5875000000000004</v>
      </c>
    </row>
    <row r="484" spans="1:20" x14ac:dyDescent="0.3">
      <c r="A484" s="4" t="s">
        <v>2572</v>
      </c>
      <c r="B484" s="5">
        <v>43080</v>
      </c>
      <c r="C484" s="5">
        <v>43086</v>
      </c>
      <c r="D484" s="4" t="s">
        <v>45</v>
      </c>
      <c r="E484" s="4" t="s">
        <v>2573</v>
      </c>
      <c r="F484" s="4" t="s">
        <v>2574</v>
      </c>
      <c r="G484" s="4" t="s">
        <v>24</v>
      </c>
      <c r="H484" s="4" t="s">
        <v>25</v>
      </c>
      <c r="I484" s="4" t="s">
        <v>117</v>
      </c>
      <c r="J484" s="4" t="s">
        <v>118</v>
      </c>
      <c r="K484" s="3">
        <v>19120</v>
      </c>
      <c r="L484" s="4" t="s">
        <v>119</v>
      </c>
      <c r="M484" s="4" t="s">
        <v>2401</v>
      </c>
      <c r="N484" s="4" t="s">
        <v>30</v>
      </c>
      <c r="O484" s="4" t="s">
        <v>121</v>
      </c>
      <c r="P484" s="4" t="s">
        <v>2402</v>
      </c>
      <c r="Q484" s="9">
        <v>63.686</v>
      </c>
      <c r="R484" s="3">
        <v>1</v>
      </c>
      <c r="S484" s="9">
        <v>0.3</v>
      </c>
      <c r="T484" s="9">
        <v>-9.0980000000000008</v>
      </c>
    </row>
    <row r="485" spans="1:20" x14ac:dyDescent="0.3">
      <c r="A485" s="4" t="s">
        <v>2575</v>
      </c>
      <c r="B485" s="5">
        <v>41673</v>
      </c>
      <c r="C485" s="5">
        <v>41676</v>
      </c>
      <c r="D485" s="4" t="s">
        <v>21</v>
      </c>
      <c r="E485" s="4" t="s">
        <v>2576</v>
      </c>
      <c r="F485" s="4" t="s">
        <v>2577</v>
      </c>
      <c r="G485" s="4" t="s">
        <v>24</v>
      </c>
      <c r="H485" s="4" t="s">
        <v>25</v>
      </c>
      <c r="I485" s="4" t="s">
        <v>70</v>
      </c>
      <c r="J485" s="4" t="s">
        <v>71</v>
      </c>
      <c r="K485" s="3">
        <v>98105</v>
      </c>
      <c r="L485" s="4" t="s">
        <v>39</v>
      </c>
      <c r="M485" s="4" t="s">
        <v>833</v>
      </c>
      <c r="N485" s="4" t="s">
        <v>41</v>
      </c>
      <c r="O485" s="4" t="s">
        <v>73</v>
      </c>
      <c r="P485" s="4" t="s">
        <v>834</v>
      </c>
      <c r="Q485" s="9">
        <v>83.84</v>
      </c>
      <c r="R485" s="3">
        <v>2</v>
      </c>
      <c r="S485" s="9">
        <v>0.2</v>
      </c>
      <c r="T485" s="9">
        <v>27.248000000000001</v>
      </c>
    </row>
    <row r="486" spans="1:20" x14ac:dyDescent="0.3">
      <c r="A486" s="4" t="s">
        <v>2578</v>
      </c>
      <c r="B486" s="5">
        <v>42841</v>
      </c>
      <c r="C486" s="5">
        <v>42846</v>
      </c>
      <c r="D486" s="4" t="s">
        <v>45</v>
      </c>
      <c r="E486" s="4" t="s">
        <v>2579</v>
      </c>
      <c r="F486" s="4" t="s">
        <v>2580</v>
      </c>
      <c r="G486" s="4" t="s">
        <v>78</v>
      </c>
      <c r="H486" s="4" t="s">
        <v>25</v>
      </c>
      <c r="I486" s="4" t="s">
        <v>227</v>
      </c>
      <c r="J486" s="4" t="s">
        <v>162</v>
      </c>
      <c r="K486" s="3">
        <v>60610</v>
      </c>
      <c r="L486" s="4" t="s">
        <v>81</v>
      </c>
      <c r="M486" s="4" t="s">
        <v>2581</v>
      </c>
      <c r="N486" s="4" t="s">
        <v>41</v>
      </c>
      <c r="O486" s="4" t="s">
        <v>105</v>
      </c>
      <c r="P486" s="4" t="s">
        <v>2582</v>
      </c>
      <c r="Q486" s="9">
        <v>16.52</v>
      </c>
      <c r="R486" s="3">
        <v>5</v>
      </c>
      <c r="S486" s="9">
        <v>0.2</v>
      </c>
      <c r="T486" s="9">
        <v>2.0649999999999999</v>
      </c>
    </row>
    <row r="487" spans="1:20" x14ac:dyDescent="0.3">
      <c r="A487" s="4" t="s">
        <v>2583</v>
      </c>
      <c r="B487" s="5">
        <v>42344</v>
      </c>
      <c r="C487" s="5">
        <v>42349</v>
      </c>
      <c r="D487" s="4" t="s">
        <v>45</v>
      </c>
      <c r="E487" s="4" t="s">
        <v>2584</v>
      </c>
      <c r="F487" s="4" t="s">
        <v>2585</v>
      </c>
      <c r="G487" s="4" t="s">
        <v>24</v>
      </c>
      <c r="H487" s="4" t="s">
        <v>25</v>
      </c>
      <c r="I487" s="4" t="s">
        <v>909</v>
      </c>
      <c r="J487" s="4" t="s">
        <v>234</v>
      </c>
      <c r="K487" s="3">
        <v>85705</v>
      </c>
      <c r="L487" s="4" t="s">
        <v>39</v>
      </c>
      <c r="M487" s="4" t="s">
        <v>2586</v>
      </c>
      <c r="N487" s="4" t="s">
        <v>30</v>
      </c>
      <c r="O487" s="4" t="s">
        <v>57</v>
      </c>
      <c r="P487" s="4" t="s">
        <v>2587</v>
      </c>
      <c r="Q487" s="9">
        <v>206.11199999999999</v>
      </c>
      <c r="R487" s="3">
        <v>6</v>
      </c>
      <c r="S487" s="9">
        <v>0.2</v>
      </c>
      <c r="T487" s="9">
        <v>48.951599999999999</v>
      </c>
    </row>
    <row r="488" spans="1:20" x14ac:dyDescent="0.3">
      <c r="A488" s="4" t="s">
        <v>2588</v>
      </c>
      <c r="B488" s="5">
        <v>42776</v>
      </c>
      <c r="C488" s="5">
        <v>42780</v>
      </c>
      <c r="D488" s="4" t="s">
        <v>45</v>
      </c>
      <c r="E488" s="4" t="s">
        <v>2589</v>
      </c>
      <c r="F488" s="4" t="s">
        <v>2590</v>
      </c>
      <c r="G488" s="4" t="s">
        <v>78</v>
      </c>
      <c r="H488" s="4" t="s">
        <v>25</v>
      </c>
      <c r="I488" s="4" t="s">
        <v>2591</v>
      </c>
      <c r="J488" s="4" t="s">
        <v>38</v>
      </c>
      <c r="K488" s="3">
        <v>92677</v>
      </c>
      <c r="L488" s="4" t="s">
        <v>39</v>
      </c>
      <c r="M488" s="4" t="s">
        <v>1515</v>
      </c>
      <c r="N488" s="4" t="s">
        <v>30</v>
      </c>
      <c r="O488" s="4" t="s">
        <v>31</v>
      </c>
      <c r="P488" s="4" t="s">
        <v>1516</v>
      </c>
      <c r="Q488" s="9">
        <v>203.983</v>
      </c>
      <c r="R488" s="3">
        <v>2</v>
      </c>
      <c r="S488" s="9">
        <v>0.15</v>
      </c>
      <c r="T488" s="9">
        <v>16.7986</v>
      </c>
    </row>
    <row r="489" spans="1:20" x14ac:dyDescent="0.3">
      <c r="A489" s="4" t="s">
        <v>2592</v>
      </c>
      <c r="B489" s="5">
        <v>42672</v>
      </c>
      <c r="C489" s="5">
        <v>42676</v>
      </c>
      <c r="D489" s="4" t="s">
        <v>45</v>
      </c>
      <c r="E489" s="4" t="s">
        <v>2593</v>
      </c>
      <c r="F489" s="4" t="s">
        <v>2594</v>
      </c>
      <c r="G489" s="4" t="s">
        <v>36</v>
      </c>
      <c r="H489" s="4" t="s">
        <v>25</v>
      </c>
      <c r="I489" s="4" t="s">
        <v>2595</v>
      </c>
      <c r="J489" s="4" t="s">
        <v>585</v>
      </c>
      <c r="K489" s="3">
        <v>8302</v>
      </c>
      <c r="L489" s="4" t="s">
        <v>119</v>
      </c>
      <c r="M489" s="4" t="s">
        <v>2596</v>
      </c>
      <c r="N489" s="4" t="s">
        <v>41</v>
      </c>
      <c r="O489" s="4" t="s">
        <v>91</v>
      </c>
      <c r="P489" s="4" t="s">
        <v>2597</v>
      </c>
      <c r="Q489" s="9">
        <v>40.74</v>
      </c>
      <c r="R489" s="3">
        <v>3</v>
      </c>
      <c r="S489" s="9">
        <v>0</v>
      </c>
      <c r="T489" s="9">
        <v>0.40739999999999998</v>
      </c>
    </row>
    <row r="490" spans="1:20" x14ac:dyDescent="0.3">
      <c r="A490" s="4" t="s">
        <v>2598</v>
      </c>
      <c r="B490" s="5">
        <v>42993</v>
      </c>
      <c r="C490" s="5">
        <v>42995</v>
      </c>
      <c r="D490" s="4" t="s">
        <v>21</v>
      </c>
      <c r="E490" s="4" t="s">
        <v>2599</v>
      </c>
      <c r="F490" s="4" t="s">
        <v>2600</v>
      </c>
      <c r="G490" s="4" t="s">
        <v>24</v>
      </c>
      <c r="H490" s="4" t="s">
        <v>25</v>
      </c>
      <c r="I490" s="4" t="s">
        <v>2601</v>
      </c>
      <c r="J490" s="4" t="s">
        <v>868</v>
      </c>
      <c r="K490" s="3">
        <v>2149</v>
      </c>
      <c r="L490" s="4" t="s">
        <v>119</v>
      </c>
      <c r="M490" s="4" t="s">
        <v>2602</v>
      </c>
      <c r="N490" s="4" t="s">
        <v>149</v>
      </c>
      <c r="O490" s="4" t="s">
        <v>150</v>
      </c>
      <c r="P490" s="4" t="s">
        <v>2603</v>
      </c>
      <c r="Q490" s="9">
        <v>39.99</v>
      </c>
      <c r="R490" s="3">
        <v>1</v>
      </c>
      <c r="S490" s="9">
        <v>0</v>
      </c>
      <c r="T490" s="9">
        <v>11.597099999999999</v>
      </c>
    </row>
    <row r="491" spans="1:20" x14ac:dyDescent="0.3">
      <c r="A491" s="4" t="s">
        <v>2604</v>
      </c>
      <c r="B491" s="5">
        <v>41674</v>
      </c>
      <c r="C491" s="5">
        <v>41678</v>
      </c>
      <c r="D491" s="4" t="s">
        <v>45</v>
      </c>
      <c r="E491" s="4" t="s">
        <v>2605</v>
      </c>
      <c r="F491" s="4" t="s">
        <v>2606</v>
      </c>
      <c r="G491" s="4" t="s">
        <v>78</v>
      </c>
      <c r="H491" s="4" t="s">
        <v>25</v>
      </c>
      <c r="I491" s="4" t="s">
        <v>688</v>
      </c>
      <c r="J491" s="4" t="s">
        <v>38</v>
      </c>
      <c r="K491" s="3">
        <v>92024</v>
      </c>
      <c r="L491" s="4" t="s">
        <v>39</v>
      </c>
      <c r="M491" s="4" t="s">
        <v>2607</v>
      </c>
      <c r="N491" s="4" t="s">
        <v>41</v>
      </c>
      <c r="O491" s="4" t="s">
        <v>73</v>
      </c>
      <c r="P491" s="4" t="s">
        <v>2608</v>
      </c>
      <c r="Q491" s="9">
        <v>82.896000000000001</v>
      </c>
      <c r="R491" s="3">
        <v>3</v>
      </c>
      <c r="S491" s="9">
        <v>0.2</v>
      </c>
      <c r="T491" s="9">
        <v>29.0136</v>
      </c>
    </row>
    <row r="492" spans="1:20" x14ac:dyDescent="0.3">
      <c r="A492" s="4" t="s">
        <v>2609</v>
      </c>
      <c r="B492" s="5">
        <v>42538</v>
      </c>
      <c r="C492" s="5">
        <v>42543</v>
      </c>
      <c r="D492" s="4" t="s">
        <v>45</v>
      </c>
      <c r="E492" s="4" t="s">
        <v>2610</v>
      </c>
      <c r="F492" s="4" t="s">
        <v>2611</v>
      </c>
      <c r="G492" s="4" t="s">
        <v>24</v>
      </c>
      <c r="H492" s="4" t="s">
        <v>25</v>
      </c>
      <c r="I492" s="4" t="s">
        <v>688</v>
      </c>
      <c r="J492" s="4" t="s">
        <v>38</v>
      </c>
      <c r="K492" s="3">
        <v>92024</v>
      </c>
      <c r="L492" s="4" t="s">
        <v>39</v>
      </c>
      <c r="M492" s="4" t="s">
        <v>2612</v>
      </c>
      <c r="N492" s="4" t="s">
        <v>41</v>
      </c>
      <c r="O492" s="4" t="s">
        <v>65</v>
      </c>
      <c r="P492" s="4" t="s">
        <v>2613</v>
      </c>
      <c r="Q492" s="9">
        <v>111.96</v>
      </c>
      <c r="R492" s="3">
        <v>2</v>
      </c>
      <c r="S492" s="9">
        <v>0</v>
      </c>
      <c r="T492" s="9">
        <v>54.860399999999998</v>
      </c>
    </row>
    <row r="493" spans="1:20" x14ac:dyDescent="0.3">
      <c r="A493" s="4" t="s">
        <v>2614</v>
      </c>
      <c r="B493" s="5">
        <v>43024</v>
      </c>
      <c r="C493" s="5">
        <v>43029</v>
      </c>
      <c r="D493" s="4" t="s">
        <v>45</v>
      </c>
      <c r="E493" s="4" t="s">
        <v>2615</v>
      </c>
      <c r="F493" s="4" t="s">
        <v>2616</v>
      </c>
      <c r="G493" s="4" t="s">
        <v>24</v>
      </c>
      <c r="H493" s="4" t="s">
        <v>25</v>
      </c>
      <c r="I493" s="4" t="s">
        <v>1332</v>
      </c>
      <c r="J493" s="4" t="s">
        <v>27</v>
      </c>
      <c r="K493" s="3">
        <v>40475</v>
      </c>
      <c r="L493" s="4" t="s">
        <v>28</v>
      </c>
      <c r="M493" s="4" t="s">
        <v>1805</v>
      </c>
      <c r="N493" s="4" t="s">
        <v>41</v>
      </c>
      <c r="O493" s="4" t="s">
        <v>73</v>
      </c>
      <c r="P493" s="4" t="s">
        <v>1806</v>
      </c>
      <c r="Q493" s="9">
        <v>124.75</v>
      </c>
      <c r="R493" s="3">
        <v>5</v>
      </c>
      <c r="S493" s="9">
        <v>0</v>
      </c>
      <c r="T493" s="9">
        <v>57.384999999999998</v>
      </c>
    </row>
    <row r="494" spans="1:20" x14ac:dyDescent="0.3">
      <c r="A494" s="4" t="s">
        <v>2617</v>
      </c>
      <c r="B494" s="5">
        <v>42982</v>
      </c>
      <c r="C494" s="5">
        <v>42986</v>
      </c>
      <c r="D494" s="4" t="s">
        <v>45</v>
      </c>
      <c r="E494" s="4" t="s">
        <v>2618</v>
      </c>
      <c r="F494" s="4" t="s">
        <v>2619</v>
      </c>
      <c r="G494" s="4" t="s">
        <v>24</v>
      </c>
      <c r="H494" s="4" t="s">
        <v>25</v>
      </c>
      <c r="I494" s="4" t="s">
        <v>826</v>
      </c>
      <c r="J494" s="4" t="s">
        <v>209</v>
      </c>
      <c r="K494" s="3">
        <v>11561</v>
      </c>
      <c r="L494" s="4" t="s">
        <v>119</v>
      </c>
      <c r="M494" s="4" t="s">
        <v>181</v>
      </c>
      <c r="N494" s="4" t="s">
        <v>149</v>
      </c>
      <c r="O494" s="4" t="s">
        <v>182</v>
      </c>
      <c r="P494" s="4" t="s">
        <v>183</v>
      </c>
      <c r="Q494" s="9">
        <v>91.96</v>
      </c>
      <c r="R494" s="3">
        <v>4</v>
      </c>
      <c r="S494" s="9">
        <v>0</v>
      </c>
      <c r="T494" s="9">
        <v>39.5428</v>
      </c>
    </row>
    <row r="495" spans="1:20" x14ac:dyDescent="0.3">
      <c r="A495" s="4" t="s">
        <v>2620</v>
      </c>
      <c r="B495" s="5">
        <v>42499</v>
      </c>
      <c r="C495" s="5">
        <v>42505</v>
      </c>
      <c r="D495" s="4" t="s">
        <v>45</v>
      </c>
      <c r="E495" s="4" t="s">
        <v>2621</v>
      </c>
      <c r="F495" s="4" t="s">
        <v>2622</v>
      </c>
      <c r="G495" s="4" t="s">
        <v>24</v>
      </c>
      <c r="H495" s="4" t="s">
        <v>25</v>
      </c>
      <c r="I495" s="4" t="s">
        <v>117</v>
      </c>
      <c r="J495" s="4" t="s">
        <v>118</v>
      </c>
      <c r="K495" s="3">
        <v>19140</v>
      </c>
      <c r="L495" s="4" t="s">
        <v>119</v>
      </c>
      <c r="M495" s="4" t="s">
        <v>2623</v>
      </c>
      <c r="N495" s="4" t="s">
        <v>41</v>
      </c>
      <c r="O495" s="4" t="s">
        <v>156</v>
      </c>
      <c r="P495" s="4" t="s">
        <v>502</v>
      </c>
      <c r="Q495" s="9">
        <v>9.3439999999999994</v>
      </c>
      <c r="R495" s="3">
        <v>1</v>
      </c>
      <c r="S495" s="9">
        <v>0.2</v>
      </c>
      <c r="T495" s="9">
        <v>3.504</v>
      </c>
    </row>
    <row r="496" spans="1:20" x14ac:dyDescent="0.3">
      <c r="A496" s="4" t="s">
        <v>2624</v>
      </c>
      <c r="B496" s="5">
        <v>42469</v>
      </c>
      <c r="C496" s="5">
        <v>42473</v>
      </c>
      <c r="D496" s="4" t="s">
        <v>45</v>
      </c>
      <c r="E496" s="4" t="s">
        <v>2625</v>
      </c>
      <c r="F496" s="4" t="s">
        <v>2626</v>
      </c>
      <c r="G496" s="4" t="s">
        <v>36</v>
      </c>
      <c r="H496" s="4" t="s">
        <v>25</v>
      </c>
      <c r="I496" s="4" t="s">
        <v>70</v>
      </c>
      <c r="J496" s="4" t="s">
        <v>71</v>
      </c>
      <c r="K496" s="3">
        <v>98103</v>
      </c>
      <c r="L496" s="4" t="s">
        <v>39</v>
      </c>
      <c r="M496" s="4" t="s">
        <v>1820</v>
      </c>
      <c r="N496" s="4" t="s">
        <v>41</v>
      </c>
      <c r="O496" s="4" t="s">
        <v>73</v>
      </c>
      <c r="P496" s="4" t="s">
        <v>1821</v>
      </c>
      <c r="Q496" s="9">
        <v>35.351999999999997</v>
      </c>
      <c r="R496" s="3">
        <v>9</v>
      </c>
      <c r="S496" s="9">
        <v>0.2</v>
      </c>
      <c r="T496" s="9">
        <v>12.815099999999999</v>
      </c>
    </row>
    <row r="497" spans="1:20" x14ac:dyDescent="0.3">
      <c r="A497" s="4" t="s">
        <v>2627</v>
      </c>
      <c r="B497" s="5">
        <v>42916</v>
      </c>
      <c r="C497" s="5">
        <v>42916</v>
      </c>
      <c r="D497" s="4" t="s">
        <v>894</v>
      </c>
      <c r="E497" s="4" t="s">
        <v>2628</v>
      </c>
      <c r="F497" s="4" t="s">
        <v>2629</v>
      </c>
      <c r="G497" s="4" t="s">
        <v>24</v>
      </c>
      <c r="H497" s="4" t="s">
        <v>25</v>
      </c>
      <c r="I497" s="4" t="s">
        <v>208</v>
      </c>
      <c r="J497" s="4" t="s">
        <v>209</v>
      </c>
      <c r="K497" s="3">
        <v>10011</v>
      </c>
      <c r="L497" s="4" t="s">
        <v>119</v>
      </c>
      <c r="M497" s="4" t="s">
        <v>50</v>
      </c>
      <c r="N497" s="4" t="s">
        <v>30</v>
      </c>
      <c r="O497" s="4" t="s">
        <v>51</v>
      </c>
      <c r="P497" s="4" t="s">
        <v>52</v>
      </c>
      <c r="Q497" s="9">
        <v>1044.6300000000001</v>
      </c>
      <c r="R497" s="3">
        <v>5</v>
      </c>
      <c r="S497" s="9">
        <v>0.4</v>
      </c>
      <c r="T497" s="9">
        <v>-295.9785</v>
      </c>
    </row>
    <row r="498" spans="1:20" x14ac:dyDescent="0.3">
      <c r="A498" s="4" t="s">
        <v>2630</v>
      </c>
      <c r="B498" s="5">
        <v>42317</v>
      </c>
      <c r="C498" s="5">
        <v>42317</v>
      </c>
      <c r="D498" s="4" t="s">
        <v>894</v>
      </c>
      <c r="E498" s="4" t="s">
        <v>2631</v>
      </c>
      <c r="F498" s="4" t="s">
        <v>2632</v>
      </c>
      <c r="G498" s="4" t="s">
        <v>24</v>
      </c>
      <c r="H498" s="4" t="s">
        <v>25</v>
      </c>
      <c r="I498" s="4" t="s">
        <v>117</v>
      </c>
      <c r="J498" s="4" t="s">
        <v>118</v>
      </c>
      <c r="K498" s="3">
        <v>19134</v>
      </c>
      <c r="L498" s="4" t="s">
        <v>119</v>
      </c>
      <c r="M498" s="4" t="s">
        <v>2633</v>
      </c>
      <c r="N498" s="4" t="s">
        <v>41</v>
      </c>
      <c r="O498" s="4" t="s">
        <v>65</v>
      </c>
      <c r="P498" s="4" t="s">
        <v>2634</v>
      </c>
      <c r="Q498" s="9">
        <v>11.352</v>
      </c>
      <c r="R498" s="3">
        <v>3</v>
      </c>
      <c r="S498" s="9">
        <v>0.2</v>
      </c>
      <c r="T498" s="9">
        <v>4.1151</v>
      </c>
    </row>
    <row r="499" spans="1:20" x14ac:dyDescent="0.3">
      <c r="A499" s="4" t="s">
        <v>2635</v>
      </c>
      <c r="B499" s="5">
        <v>42337</v>
      </c>
      <c r="C499" s="5">
        <v>42338</v>
      </c>
      <c r="D499" s="4" t="s">
        <v>144</v>
      </c>
      <c r="E499" s="4" t="s">
        <v>2636</v>
      </c>
      <c r="F499" s="4" t="s">
        <v>2637</v>
      </c>
      <c r="G499" s="4" t="s">
        <v>24</v>
      </c>
      <c r="H499" s="4" t="s">
        <v>25</v>
      </c>
      <c r="I499" s="4" t="s">
        <v>2638</v>
      </c>
      <c r="J499" s="4" t="s">
        <v>80</v>
      </c>
      <c r="K499" s="3">
        <v>75002</v>
      </c>
      <c r="L499" s="4" t="s">
        <v>81</v>
      </c>
      <c r="M499" s="4" t="s">
        <v>2639</v>
      </c>
      <c r="N499" s="4" t="s">
        <v>149</v>
      </c>
      <c r="O499" s="4" t="s">
        <v>182</v>
      </c>
      <c r="P499" s="4" t="s">
        <v>2640</v>
      </c>
      <c r="Q499" s="9">
        <v>21.48</v>
      </c>
      <c r="R499" s="3">
        <v>3</v>
      </c>
      <c r="S499" s="9">
        <v>0.2</v>
      </c>
      <c r="T499" s="9">
        <v>-0.26850000000000002</v>
      </c>
    </row>
    <row r="500" spans="1:20" x14ac:dyDescent="0.3">
      <c r="A500" s="4" t="s">
        <v>2641</v>
      </c>
      <c r="B500" s="5">
        <v>41988</v>
      </c>
      <c r="C500" s="5">
        <v>41991</v>
      </c>
      <c r="D500" s="4" t="s">
        <v>144</v>
      </c>
      <c r="E500" s="4" t="s">
        <v>2642</v>
      </c>
      <c r="F500" s="4" t="s">
        <v>2643</v>
      </c>
      <c r="G500" s="4" t="s">
        <v>24</v>
      </c>
      <c r="H500" s="4" t="s">
        <v>25</v>
      </c>
      <c r="I500" s="4" t="s">
        <v>2644</v>
      </c>
      <c r="J500" s="4" t="s">
        <v>80</v>
      </c>
      <c r="K500" s="3">
        <v>79907</v>
      </c>
      <c r="L500" s="4" t="s">
        <v>81</v>
      </c>
      <c r="M500" s="4" t="s">
        <v>2645</v>
      </c>
      <c r="N500" s="4" t="s">
        <v>149</v>
      </c>
      <c r="O500" s="4" t="s">
        <v>150</v>
      </c>
      <c r="P500" s="4" t="s">
        <v>2646</v>
      </c>
      <c r="Q500" s="9">
        <v>40.68</v>
      </c>
      <c r="R500" s="3">
        <v>3</v>
      </c>
      <c r="S500" s="9">
        <v>0.2</v>
      </c>
      <c r="T500" s="9">
        <v>-9.1530000000000005</v>
      </c>
    </row>
    <row r="501" spans="1:20" x14ac:dyDescent="0.3">
      <c r="A501" s="4" t="s">
        <v>2647</v>
      </c>
      <c r="B501" s="5">
        <v>42482</v>
      </c>
      <c r="C501" s="5">
        <v>42487</v>
      </c>
      <c r="D501" s="4" t="s">
        <v>45</v>
      </c>
      <c r="E501" s="4" t="s">
        <v>2648</v>
      </c>
      <c r="F501" s="4" t="s">
        <v>2649</v>
      </c>
      <c r="G501" s="4" t="s">
        <v>78</v>
      </c>
      <c r="H501" s="4" t="s">
        <v>25</v>
      </c>
      <c r="I501" s="4" t="s">
        <v>342</v>
      </c>
      <c r="J501" s="4" t="s">
        <v>162</v>
      </c>
      <c r="K501" s="3">
        <v>60505</v>
      </c>
      <c r="L501" s="4" t="s">
        <v>81</v>
      </c>
      <c r="M501" s="4" t="s">
        <v>2650</v>
      </c>
      <c r="N501" s="4" t="s">
        <v>41</v>
      </c>
      <c r="O501" s="4" t="s">
        <v>91</v>
      </c>
      <c r="P501" s="4" t="s">
        <v>2651</v>
      </c>
      <c r="Q501" s="9">
        <v>23.952000000000002</v>
      </c>
      <c r="R501" s="3">
        <v>2</v>
      </c>
      <c r="S501" s="9">
        <v>0.2</v>
      </c>
      <c r="T501" s="9">
        <v>2.3952</v>
      </c>
    </row>
    <row r="502" spans="1:20" x14ac:dyDescent="0.3">
      <c r="A502" s="4" t="s">
        <v>2652</v>
      </c>
      <c r="B502" s="5">
        <v>42502</v>
      </c>
      <c r="C502" s="5">
        <v>42506</v>
      </c>
      <c r="D502" s="4" t="s">
        <v>45</v>
      </c>
      <c r="E502" s="4" t="s">
        <v>2653</v>
      </c>
      <c r="F502" s="4" t="s">
        <v>2654</v>
      </c>
      <c r="G502" s="4" t="s">
        <v>36</v>
      </c>
      <c r="H502" s="4" t="s">
        <v>25</v>
      </c>
      <c r="I502" s="4" t="s">
        <v>1977</v>
      </c>
      <c r="J502" s="4" t="s">
        <v>241</v>
      </c>
      <c r="K502" s="3">
        <v>23464</v>
      </c>
      <c r="L502" s="4" t="s">
        <v>28</v>
      </c>
      <c r="M502" s="4" t="s">
        <v>1176</v>
      </c>
      <c r="N502" s="4" t="s">
        <v>41</v>
      </c>
      <c r="O502" s="4" t="s">
        <v>105</v>
      </c>
      <c r="P502" s="4" t="s">
        <v>1177</v>
      </c>
      <c r="Q502" s="9">
        <v>10.96</v>
      </c>
      <c r="R502" s="3">
        <v>4</v>
      </c>
      <c r="S502" s="9">
        <v>0</v>
      </c>
      <c r="T502" s="9">
        <v>2.9592000000000001</v>
      </c>
    </row>
    <row r="503" spans="1:20" x14ac:dyDescent="0.3">
      <c r="A503" s="4" t="s">
        <v>2655</v>
      </c>
      <c r="B503" s="5">
        <v>42475</v>
      </c>
      <c r="C503" s="5">
        <v>42479</v>
      </c>
      <c r="D503" s="4" t="s">
        <v>45</v>
      </c>
      <c r="E503" s="4" t="s">
        <v>2656</v>
      </c>
      <c r="F503" s="4" t="s">
        <v>2657</v>
      </c>
      <c r="G503" s="4" t="s">
        <v>36</v>
      </c>
      <c r="H503" s="4" t="s">
        <v>25</v>
      </c>
      <c r="I503" s="4" t="s">
        <v>2658</v>
      </c>
      <c r="J503" s="4" t="s">
        <v>80</v>
      </c>
      <c r="K503" s="3">
        <v>76051</v>
      </c>
      <c r="L503" s="4" t="s">
        <v>81</v>
      </c>
      <c r="M503" s="4" t="s">
        <v>2659</v>
      </c>
      <c r="N503" s="4" t="s">
        <v>41</v>
      </c>
      <c r="O503" s="4" t="s">
        <v>105</v>
      </c>
      <c r="P503" s="4" t="s">
        <v>2660</v>
      </c>
      <c r="Q503" s="9">
        <v>33.488</v>
      </c>
      <c r="R503" s="3">
        <v>7</v>
      </c>
      <c r="S503" s="9">
        <v>0.2</v>
      </c>
      <c r="T503" s="9">
        <v>5.8604000000000003</v>
      </c>
    </row>
    <row r="504" spans="1:20" x14ac:dyDescent="0.3">
      <c r="A504" s="4" t="s">
        <v>2661</v>
      </c>
      <c r="B504" s="5">
        <v>42178</v>
      </c>
      <c r="C504" s="5">
        <v>42180</v>
      </c>
      <c r="D504" s="4" t="s">
        <v>21</v>
      </c>
      <c r="E504" s="4" t="s">
        <v>2662</v>
      </c>
      <c r="F504" s="4" t="s">
        <v>2663</v>
      </c>
      <c r="G504" s="4" t="s">
        <v>24</v>
      </c>
      <c r="H504" s="4" t="s">
        <v>25</v>
      </c>
      <c r="I504" s="4" t="s">
        <v>2664</v>
      </c>
      <c r="J504" s="4" t="s">
        <v>71</v>
      </c>
      <c r="K504" s="3">
        <v>98502</v>
      </c>
      <c r="L504" s="4" t="s">
        <v>39</v>
      </c>
      <c r="M504" s="4" t="s">
        <v>2665</v>
      </c>
      <c r="N504" s="4" t="s">
        <v>149</v>
      </c>
      <c r="O504" s="4" t="s">
        <v>150</v>
      </c>
      <c r="P504" s="4" t="s">
        <v>2666</v>
      </c>
      <c r="Q504" s="9">
        <v>201.56800000000001</v>
      </c>
      <c r="R504" s="3">
        <v>4</v>
      </c>
      <c r="S504" s="9">
        <v>0.2</v>
      </c>
      <c r="T504" s="9">
        <v>22.676400000000001</v>
      </c>
    </row>
    <row r="505" spans="1:20" x14ac:dyDescent="0.3">
      <c r="A505" s="4" t="s">
        <v>2667</v>
      </c>
      <c r="B505" s="5">
        <v>42087</v>
      </c>
      <c r="C505" s="5">
        <v>42090</v>
      </c>
      <c r="D505" s="4" t="s">
        <v>144</v>
      </c>
      <c r="E505" s="4" t="s">
        <v>2668</v>
      </c>
      <c r="F505" s="4" t="s">
        <v>2669</v>
      </c>
      <c r="G505" s="4" t="s">
        <v>78</v>
      </c>
      <c r="H505" s="4" t="s">
        <v>25</v>
      </c>
      <c r="I505" s="4" t="s">
        <v>969</v>
      </c>
      <c r="J505" s="4" t="s">
        <v>162</v>
      </c>
      <c r="K505" s="3">
        <v>61604</v>
      </c>
      <c r="L505" s="4" t="s">
        <v>81</v>
      </c>
      <c r="M505" s="4" t="s">
        <v>2670</v>
      </c>
      <c r="N505" s="4" t="s">
        <v>30</v>
      </c>
      <c r="O505" s="4" t="s">
        <v>31</v>
      </c>
      <c r="P505" s="4" t="s">
        <v>2671</v>
      </c>
      <c r="Q505" s="9">
        <v>359.05799999999999</v>
      </c>
      <c r="R505" s="3">
        <v>3</v>
      </c>
      <c r="S505" s="9">
        <v>0.3</v>
      </c>
      <c r="T505" s="9">
        <v>-35.905799999999999</v>
      </c>
    </row>
    <row r="506" spans="1:20" x14ac:dyDescent="0.3">
      <c r="A506" s="4" t="s">
        <v>2672</v>
      </c>
      <c r="B506" s="5">
        <v>41785</v>
      </c>
      <c r="C506" s="5">
        <v>41789</v>
      </c>
      <c r="D506" s="4" t="s">
        <v>45</v>
      </c>
      <c r="E506" s="4" t="s">
        <v>2673</v>
      </c>
      <c r="F506" s="4" t="s">
        <v>2674</v>
      </c>
      <c r="G506" s="4" t="s">
        <v>36</v>
      </c>
      <c r="H506" s="4" t="s">
        <v>25</v>
      </c>
      <c r="I506" s="4" t="s">
        <v>37</v>
      </c>
      <c r="J506" s="4" t="s">
        <v>38</v>
      </c>
      <c r="K506" s="3">
        <v>90008</v>
      </c>
      <c r="L506" s="4" t="s">
        <v>39</v>
      </c>
      <c r="M506" s="4" t="s">
        <v>2670</v>
      </c>
      <c r="N506" s="4" t="s">
        <v>30</v>
      </c>
      <c r="O506" s="4" t="s">
        <v>31</v>
      </c>
      <c r="P506" s="4" t="s">
        <v>2671</v>
      </c>
      <c r="Q506" s="9">
        <v>290.666</v>
      </c>
      <c r="R506" s="3">
        <v>2</v>
      </c>
      <c r="S506" s="9">
        <v>0.15</v>
      </c>
      <c r="T506" s="9">
        <v>27.3568</v>
      </c>
    </row>
    <row r="507" spans="1:20" x14ac:dyDescent="0.3">
      <c r="A507" s="4" t="s">
        <v>2675</v>
      </c>
      <c r="B507" s="5">
        <v>42924</v>
      </c>
      <c r="C507" s="5">
        <v>42931</v>
      </c>
      <c r="D507" s="4" t="s">
        <v>45</v>
      </c>
      <c r="E507" s="4" t="s">
        <v>2676</v>
      </c>
      <c r="F507" s="4" t="s">
        <v>2677</v>
      </c>
      <c r="G507" s="4" t="s">
        <v>24</v>
      </c>
      <c r="H507" s="4" t="s">
        <v>25</v>
      </c>
      <c r="I507" s="4" t="s">
        <v>2678</v>
      </c>
      <c r="J507" s="4" t="s">
        <v>71</v>
      </c>
      <c r="K507" s="3">
        <v>98031</v>
      </c>
      <c r="L507" s="4" t="s">
        <v>39</v>
      </c>
      <c r="M507" s="4" t="s">
        <v>2679</v>
      </c>
      <c r="N507" s="4" t="s">
        <v>30</v>
      </c>
      <c r="O507" s="4" t="s">
        <v>57</v>
      </c>
      <c r="P507" s="4" t="s">
        <v>2680</v>
      </c>
      <c r="Q507" s="9">
        <v>198.46</v>
      </c>
      <c r="R507" s="3">
        <v>2</v>
      </c>
      <c r="S507" s="9">
        <v>0</v>
      </c>
      <c r="T507" s="9">
        <v>99.23</v>
      </c>
    </row>
    <row r="508" spans="1:20" x14ac:dyDescent="0.3">
      <c r="A508" s="4" t="s">
        <v>2681</v>
      </c>
      <c r="B508" s="5">
        <v>42357</v>
      </c>
      <c r="C508" s="5">
        <v>42362</v>
      </c>
      <c r="D508" s="4" t="s">
        <v>45</v>
      </c>
      <c r="E508" s="4" t="s">
        <v>2682</v>
      </c>
      <c r="F508" s="4" t="s">
        <v>2683</v>
      </c>
      <c r="G508" s="4" t="s">
        <v>24</v>
      </c>
      <c r="H508" s="4" t="s">
        <v>25</v>
      </c>
      <c r="I508" s="4" t="s">
        <v>37</v>
      </c>
      <c r="J508" s="4" t="s">
        <v>38</v>
      </c>
      <c r="K508" s="3">
        <v>90049</v>
      </c>
      <c r="L508" s="4" t="s">
        <v>39</v>
      </c>
      <c r="M508" s="4" t="s">
        <v>2460</v>
      </c>
      <c r="N508" s="4" t="s">
        <v>149</v>
      </c>
      <c r="O508" s="4" t="s">
        <v>150</v>
      </c>
      <c r="P508" s="4" t="s">
        <v>2461</v>
      </c>
      <c r="Q508" s="9">
        <v>675.96</v>
      </c>
      <c r="R508" s="3">
        <v>5</v>
      </c>
      <c r="S508" s="9">
        <v>0.2</v>
      </c>
      <c r="T508" s="9">
        <v>84.495000000000005</v>
      </c>
    </row>
    <row r="509" spans="1:20" x14ac:dyDescent="0.3">
      <c r="A509" s="4" t="s">
        <v>2684</v>
      </c>
      <c r="B509" s="5">
        <v>42271</v>
      </c>
      <c r="C509" s="5">
        <v>42277</v>
      </c>
      <c r="D509" s="4" t="s">
        <v>45</v>
      </c>
      <c r="E509" s="4" t="s">
        <v>2685</v>
      </c>
      <c r="F509" s="4" t="s">
        <v>2686</v>
      </c>
      <c r="G509" s="4" t="s">
        <v>24</v>
      </c>
      <c r="H509" s="4" t="s">
        <v>25</v>
      </c>
      <c r="I509" s="4" t="s">
        <v>2687</v>
      </c>
      <c r="J509" s="4" t="s">
        <v>543</v>
      </c>
      <c r="K509" s="3">
        <v>70506</v>
      </c>
      <c r="L509" s="4" t="s">
        <v>28</v>
      </c>
      <c r="M509" s="4" t="s">
        <v>2688</v>
      </c>
      <c r="N509" s="4" t="s">
        <v>30</v>
      </c>
      <c r="O509" s="4" t="s">
        <v>121</v>
      </c>
      <c r="P509" s="4" t="s">
        <v>2689</v>
      </c>
      <c r="Q509" s="9">
        <v>517.5</v>
      </c>
      <c r="R509" s="3">
        <v>6</v>
      </c>
      <c r="S509" s="9">
        <v>0</v>
      </c>
      <c r="T509" s="9">
        <v>155.25</v>
      </c>
    </row>
    <row r="510" spans="1:20" x14ac:dyDescent="0.3">
      <c r="A510" s="4" t="s">
        <v>2690</v>
      </c>
      <c r="B510" s="5">
        <v>41969</v>
      </c>
      <c r="C510" s="5">
        <v>41975</v>
      </c>
      <c r="D510" s="4" t="s">
        <v>45</v>
      </c>
      <c r="E510" s="4" t="s">
        <v>2691</v>
      </c>
      <c r="F510" s="4" t="s">
        <v>2692</v>
      </c>
      <c r="G510" s="4" t="s">
        <v>24</v>
      </c>
      <c r="H510" s="4" t="s">
        <v>25</v>
      </c>
      <c r="I510" s="4" t="s">
        <v>2693</v>
      </c>
      <c r="J510" s="4" t="s">
        <v>310</v>
      </c>
      <c r="K510" s="3">
        <v>97224</v>
      </c>
      <c r="L510" s="4" t="s">
        <v>39</v>
      </c>
      <c r="M510" s="4" t="s">
        <v>2019</v>
      </c>
      <c r="N510" s="4" t="s">
        <v>41</v>
      </c>
      <c r="O510" s="4" t="s">
        <v>65</v>
      </c>
      <c r="P510" s="4" t="s">
        <v>2020</v>
      </c>
      <c r="Q510" s="9">
        <v>15.552</v>
      </c>
      <c r="R510" s="3">
        <v>3</v>
      </c>
      <c r="S510" s="9">
        <v>0.2</v>
      </c>
      <c r="T510" s="9">
        <v>5.4432</v>
      </c>
    </row>
    <row r="511" spans="1:20" x14ac:dyDescent="0.3">
      <c r="A511" s="4" t="s">
        <v>2694</v>
      </c>
      <c r="B511" s="5">
        <v>42516</v>
      </c>
      <c r="C511" s="5">
        <v>42522</v>
      </c>
      <c r="D511" s="4" t="s">
        <v>45</v>
      </c>
      <c r="E511" s="4" t="s">
        <v>2695</v>
      </c>
      <c r="F511" s="4" t="s">
        <v>2696</v>
      </c>
      <c r="G511" s="4" t="s">
        <v>24</v>
      </c>
      <c r="H511" s="4" t="s">
        <v>25</v>
      </c>
      <c r="I511" s="4" t="s">
        <v>71</v>
      </c>
      <c r="J511" s="4" t="s">
        <v>2697</v>
      </c>
      <c r="K511" s="3">
        <v>20016</v>
      </c>
      <c r="L511" s="4" t="s">
        <v>119</v>
      </c>
      <c r="M511" s="4" t="s">
        <v>2698</v>
      </c>
      <c r="N511" s="4" t="s">
        <v>41</v>
      </c>
      <c r="O511" s="4" t="s">
        <v>65</v>
      </c>
      <c r="P511" s="4" t="s">
        <v>2699</v>
      </c>
      <c r="Q511" s="9">
        <v>19.440000000000001</v>
      </c>
      <c r="R511" s="3">
        <v>3</v>
      </c>
      <c r="S511" s="9">
        <v>0</v>
      </c>
      <c r="T511" s="9">
        <v>9.3312000000000008</v>
      </c>
    </row>
    <row r="512" spans="1:20" x14ac:dyDescent="0.3">
      <c r="A512" s="4" t="s">
        <v>2700</v>
      </c>
      <c r="B512" s="5">
        <v>41972</v>
      </c>
      <c r="C512" s="5">
        <v>41977</v>
      </c>
      <c r="D512" s="4" t="s">
        <v>45</v>
      </c>
      <c r="E512" s="4" t="s">
        <v>2701</v>
      </c>
      <c r="F512" s="4" t="s">
        <v>2702</v>
      </c>
      <c r="G512" s="4" t="s">
        <v>36</v>
      </c>
      <c r="H512" s="4" t="s">
        <v>25</v>
      </c>
      <c r="I512" s="4" t="s">
        <v>2703</v>
      </c>
      <c r="J512" s="4" t="s">
        <v>162</v>
      </c>
      <c r="K512" s="3">
        <v>60076</v>
      </c>
      <c r="L512" s="4" t="s">
        <v>81</v>
      </c>
      <c r="M512" s="4" t="s">
        <v>2704</v>
      </c>
      <c r="N512" s="4" t="s">
        <v>41</v>
      </c>
      <c r="O512" s="4" t="s">
        <v>211</v>
      </c>
      <c r="P512" s="4" t="s">
        <v>1199</v>
      </c>
      <c r="Q512" s="9">
        <v>12.624000000000001</v>
      </c>
      <c r="R512" s="3">
        <v>2</v>
      </c>
      <c r="S512" s="9">
        <v>0.2</v>
      </c>
      <c r="T512" s="9">
        <v>3.9449999999999998</v>
      </c>
    </row>
    <row r="513" spans="1:20" x14ac:dyDescent="0.3">
      <c r="A513" s="4" t="s">
        <v>2705</v>
      </c>
      <c r="B513" s="5">
        <v>41880</v>
      </c>
      <c r="C513" s="5">
        <v>41880</v>
      </c>
      <c r="D513" s="4" t="s">
        <v>894</v>
      </c>
      <c r="E513" s="4" t="s">
        <v>2706</v>
      </c>
      <c r="F513" s="4" t="s">
        <v>2707</v>
      </c>
      <c r="G513" s="4" t="s">
        <v>36</v>
      </c>
      <c r="H513" s="4" t="s">
        <v>25</v>
      </c>
      <c r="I513" s="4" t="s">
        <v>103</v>
      </c>
      <c r="J513" s="4" t="s">
        <v>38</v>
      </c>
      <c r="K513" s="3">
        <v>94110</v>
      </c>
      <c r="L513" s="4" t="s">
        <v>39</v>
      </c>
      <c r="M513" s="4" t="s">
        <v>2708</v>
      </c>
      <c r="N513" s="4" t="s">
        <v>41</v>
      </c>
      <c r="O513" s="4" t="s">
        <v>65</v>
      </c>
      <c r="P513" s="4" t="s">
        <v>2709</v>
      </c>
      <c r="Q513" s="9">
        <v>109.92</v>
      </c>
      <c r="R513" s="3">
        <v>2</v>
      </c>
      <c r="S513" s="9">
        <v>0</v>
      </c>
      <c r="T513" s="9">
        <v>53.860799999999998</v>
      </c>
    </row>
    <row r="514" spans="1:20" x14ac:dyDescent="0.3">
      <c r="A514" s="4" t="s">
        <v>2710</v>
      </c>
      <c r="B514" s="5">
        <v>43057</v>
      </c>
      <c r="C514" s="5">
        <v>43060</v>
      </c>
      <c r="D514" s="4" t="s">
        <v>144</v>
      </c>
      <c r="E514" s="4" t="s">
        <v>2711</v>
      </c>
      <c r="F514" s="4" t="s">
        <v>2712</v>
      </c>
      <c r="G514" s="4" t="s">
        <v>24</v>
      </c>
      <c r="H514" s="4" t="s">
        <v>25</v>
      </c>
      <c r="I514" s="4" t="s">
        <v>70</v>
      </c>
      <c r="J514" s="4" t="s">
        <v>71</v>
      </c>
      <c r="K514" s="3">
        <v>98105</v>
      </c>
      <c r="L514" s="4" t="s">
        <v>39</v>
      </c>
      <c r="M514" s="4" t="s">
        <v>293</v>
      </c>
      <c r="N514" s="4" t="s">
        <v>41</v>
      </c>
      <c r="O514" s="4" t="s">
        <v>91</v>
      </c>
      <c r="P514" s="4" t="s">
        <v>294</v>
      </c>
      <c r="Q514" s="9">
        <v>169.68</v>
      </c>
      <c r="R514" s="3">
        <v>6</v>
      </c>
      <c r="S514" s="9">
        <v>0</v>
      </c>
      <c r="T514" s="9">
        <v>45.813600000000001</v>
      </c>
    </row>
    <row r="515" spans="1:20" x14ac:dyDescent="0.3">
      <c r="A515" s="4" t="s">
        <v>2713</v>
      </c>
      <c r="B515" s="5">
        <v>42755</v>
      </c>
      <c r="C515" s="5">
        <v>42761</v>
      </c>
      <c r="D515" s="4" t="s">
        <v>45</v>
      </c>
      <c r="E515" s="4" t="s">
        <v>2714</v>
      </c>
      <c r="F515" s="4" t="s">
        <v>2715</v>
      </c>
      <c r="G515" s="4" t="s">
        <v>24</v>
      </c>
      <c r="H515" s="4" t="s">
        <v>25</v>
      </c>
      <c r="I515" s="4" t="s">
        <v>37</v>
      </c>
      <c r="J515" s="4" t="s">
        <v>38</v>
      </c>
      <c r="K515" s="3">
        <v>90045</v>
      </c>
      <c r="L515" s="4" t="s">
        <v>39</v>
      </c>
      <c r="M515" s="4" t="s">
        <v>2716</v>
      </c>
      <c r="N515" s="4" t="s">
        <v>149</v>
      </c>
      <c r="O515" s="4" t="s">
        <v>150</v>
      </c>
      <c r="P515" s="4" t="s">
        <v>2717</v>
      </c>
      <c r="Q515" s="9">
        <v>160.77600000000001</v>
      </c>
      <c r="R515" s="3">
        <v>3</v>
      </c>
      <c r="S515" s="9">
        <v>0.2</v>
      </c>
      <c r="T515" s="9">
        <v>10.048500000000001</v>
      </c>
    </row>
    <row r="516" spans="1:20" x14ac:dyDescent="0.3">
      <c r="A516" s="4" t="s">
        <v>2718</v>
      </c>
      <c r="B516" s="5">
        <v>43038</v>
      </c>
      <c r="C516" s="5">
        <v>43045</v>
      </c>
      <c r="D516" s="4" t="s">
        <v>45</v>
      </c>
      <c r="E516" s="4" t="s">
        <v>2719</v>
      </c>
      <c r="F516" s="4" t="s">
        <v>2720</v>
      </c>
      <c r="G516" s="4" t="s">
        <v>24</v>
      </c>
      <c r="H516" s="4" t="s">
        <v>25</v>
      </c>
      <c r="I516" s="4" t="s">
        <v>70</v>
      </c>
      <c r="J516" s="4" t="s">
        <v>71</v>
      </c>
      <c r="K516" s="3">
        <v>98115</v>
      </c>
      <c r="L516" s="4" t="s">
        <v>39</v>
      </c>
      <c r="M516" s="4" t="s">
        <v>2721</v>
      </c>
      <c r="N516" s="4" t="s">
        <v>41</v>
      </c>
      <c r="O516" s="4" t="s">
        <v>73</v>
      </c>
      <c r="P516" s="4" t="s">
        <v>2722</v>
      </c>
      <c r="Q516" s="9">
        <v>88.751999999999995</v>
      </c>
      <c r="R516" s="3">
        <v>3</v>
      </c>
      <c r="S516" s="9">
        <v>0.2</v>
      </c>
      <c r="T516" s="9">
        <v>27.734999999999999</v>
      </c>
    </row>
    <row r="517" spans="1:20" x14ac:dyDescent="0.3">
      <c r="A517" s="4" t="s">
        <v>2723</v>
      </c>
      <c r="B517" s="5">
        <v>42698</v>
      </c>
      <c r="C517" s="5">
        <v>42700</v>
      </c>
      <c r="D517" s="4" t="s">
        <v>21</v>
      </c>
      <c r="E517" s="4" t="s">
        <v>2724</v>
      </c>
      <c r="F517" s="4" t="s">
        <v>2725</v>
      </c>
      <c r="G517" s="4" t="s">
        <v>24</v>
      </c>
      <c r="H517" s="4" t="s">
        <v>25</v>
      </c>
      <c r="I517" s="4" t="s">
        <v>608</v>
      </c>
      <c r="J517" s="4" t="s">
        <v>80</v>
      </c>
      <c r="K517" s="3">
        <v>75217</v>
      </c>
      <c r="L517" s="4" t="s">
        <v>81</v>
      </c>
      <c r="M517" s="4" t="s">
        <v>1231</v>
      </c>
      <c r="N517" s="4" t="s">
        <v>41</v>
      </c>
      <c r="O517" s="4" t="s">
        <v>91</v>
      </c>
      <c r="P517" s="4" t="s">
        <v>1232</v>
      </c>
      <c r="Q517" s="9">
        <v>41.92</v>
      </c>
      <c r="R517" s="3">
        <v>5</v>
      </c>
      <c r="S517" s="9">
        <v>0.2</v>
      </c>
      <c r="T517" s="9">
        <v>3.6680000000000001</v>
      </c>
    </row>
    <row r="518" spans="1:20" x14ac:dyDescent="0.3">
      <c r="A518" s="4" t="s">
        <v>2726</v>
      </c>
      <c r="B518" s="5">
        <v>42451</v>
      </c>
      <c r="C518" s="5">
        <v>42454</v>
      </c>
      <c r="D518" s="4" t="s">
        <v>144</v>
      </c>
      <c r="E518" s="4" t="s">
        <v>2727</v>
      </c>
      <c r="F518" s="4" t="s">
        <v>2728</v>
      </c>
      <c r="G518" s="4" t="s">
        <v>36</v>
      </c>
      <c r="H518" s="4" t="s">
        <v>25</v>
      </c>
      <c r="I518" s="4" t="s">
        <v>2729</v>
      </c>
      <c r="J518" s="4" t="s">
        <v>976</v>
      </c>
      <c r="K518" s="3">
        <v>89031</v>
      </c>
      <c r="L518" s="4" t="s">
        <v>39</v>
      </c>
      <c r="M518" s="4" t="s">
        <v>2730</v>
      </c>
      <c r="N518" s="4" t="s">
        <v>149</v>
      </c>
      <c r="O518" s="4" t="s">
        <v>182</v>
      </c>
      <c r="P518" s="4" t="s">
        <v>2731</v>
      </c>
      <c r="Q518" s="9">
        <v>58.58</v>
      </c>
      <c r="R518" s="3">
        <v>2</v>
      </c>
      <c r="S518" s="9">
        <v>0</v>
      </c>
      <c r="T518" s="9">
        <v>19.331399999999999</v>
      </c>
    </row>
    <row r="519" spans="1:20" x14ac:dyDescent="0.3">
      <c r="A519" s="4" t="s">
        <v>2732</v>
      </c>
      <c r="B519" s="5">
        <v>42349</v>
      </c>
      <c r="C519" s="5">
        <v>42350</v>
      </c>
      <c r="D519" s="4" t="s">
        <v>144</v>
      </c>
      <c r="E519" s="4" t="s">
        <v>2733</v>
      </c>
      <c r="F519" s="4" t="s">
        <v>2734</v>
      </c>
      <c r="G519" s="4" t="s">
        <v>24</v>
      </c>
      <c r="H519" s="4" t="s">
        <v>25</v>
      </c>
      <c r="I519" s="4" t="s">
        <v>2735</v>
      </c>
      <c r="J519" s="4" t="s">
        <v>241</v>
      </c>
      <c r="K519" s="3">
        <v>23434</v>
      </c>
      <c r="L519" s="4" t="s">
        <v>28</v>
      </c>
      <c r="M519" s="4" t="s">
        <v>2736</v>
      </c>
      <c r="N519" s="4" t="s">
        <v>41</v>
      </c>
      <c r="O519" s="4" t="s">
        <v>42</v>
      </c>
      <c r="P519" s="4" t="s">
        <v>2737</v>
      </c>
      <c r="Q519" s="9">
        <v>196.62</v>
      </c>
      <c r="R519" s="3">
        <v>2</v>
      </c>
      <c r="S519" s="9">
        <v>0</v>
      </c>
      <c r="T519" s="9">
        <v>96.343800000000002</v>
      </c>
    </row>
    <row r="520" spans="1:20" x14ac:dyDescent="0.3">
      <c r="A520" s="4" t="s">
        <v>2738</v>
      </c>
      <c r="B520" s="5">
        <v>42508</v>
      </c>
      <c r="C520" s="5">
        <v>42514</v>
      </c>
      <c r="D520" s="4" t="s">
        <v>45</v>
      </c>
      <c r="E520" s="4" t="s">
        <v>2739</v>
      </c>
      <c r="F520" s="4" t="s">
        <v>2740</v>
      </c>
      <c r="G520" s="4" t="s">
        <v>24</v>
      </c>
      <c r="H520" s="4" t="s">
        <v>25</v>
      </c>
      <c r="I520" s="4" t="s">
        <v>103</v>
      </c>
      <c r="J520" s="4" t="s">
        <v>38</v>
      </c>
      <c r="K520" s="3">
        <v>94110</v>
      </c>
      <c r="L520" s="4" t="s">
        <v>39</v>
      </c>
      <c r="M520" s="4" t="s">
        <v>217</v>
      </c>
      <c r="N520" s="4" t="s">
        <v>41</v>
      </c>
      <c r="O520" s="4" t="s">
        <v>91</v>
      </c>
      <c r="P520" s="4" t="s">
        <v>218</v>
      </c>
      <c r="Q520" s="9">
        <v>104.28</v>
      </c>
      <c r="R520" s="3">
        <v>3</v>
      </c>
      <c r="S520" s="9">
        <v>0</v>
      </c>
      <c r="T520" s="9">
        <v>26.07</v>
      </c>
    </row>
    <row r="521" spans="1:20" x14ac:dyDescent="0.3">
      <c r="A521" s="4" t="s">
        <v>2741</v>
      </c>
      <c r="B521" s="5">
        <v>42642</v>
      </c>
      <c r="C521" s="5">
        <v>42644</v>
      </c>
      <c r="D521" s="4" t="s">
        <v>21</v>
      </c>
      <c r="E521" s="4" t="s">
        <v>2742</v>
      </c>
      <c r="F521" s="4" t="s">
        <v>2743</v>
      </c>
      <c r="G521" s="4" t="s">
        <v>24</v>
      </c>
      <c r="H521" s="4" t="s">
        <v>25</v>
      </c>
      <c r="I521" s="4" t="s">
        <v>37</v>
      </c>
      <c r="J521" s="4" t="s">
        <v>38</v>
      </c>
      <c r="K521" s="3">
        <v>90008</v>
      </c>
      <c r="L521" s="4" t="s">
        <v>39</v>
      </c>
      <c r="M521" s="4" t="s">
        <v>2744</v>
      </c>
      <c r="N521" s="4" t="s">
        <v>41</v>
      </c>
      <c r="O521" s="4" t="s">
        <v>65</v>
      </c>
      <c r="P521" s="4" t="s">
        <v>2745</v>
      </c>
      <c r="Q521" s="9">
        <v>18.97</v>
      </c>
      <c r="R521" s="3">
        <v>1</v>
      </c>
      <c r="S521" s="9">
        <v>0</v>
      </c>
      <c r="T521" s="9">
        <v>9.1056000000000008</v>
      </c>
    </row>
    <row r="522" spans="1:20" x14ac:dyDescent="0.3">
      <c r="A522" s="4" t="s">
        <v>2746</v>
      </c>
      <c r="B522" s="5">
        <v>43078</v>
      </c>
      <c r="C522" s="5">
        <v>43084</v>
      </c>
      <c r="D522" s="4" t="s">
        <v>45</v>
      </c>
      <c r="E522" s="4" t="s">
        <v>2747</v>
      </c>
      <c r="F522" s="4" t="s">
        <v>2748</v>
      </c>
      <c r="G522" s="4" t="s">
        <v>24</v>
      </c>
      <c r="H522" s="4" t="s">
        <v>25</v>
      </c>
      <c r="I522" s="4" t="s">
        <v>2749</v>
      </c>
      <c r="J522" s="4" t="s">
        <v>202</v>
      </c>
      <c r="K522" s="3">
        <v>46203</v>
      </c>
      <c r="L522" s="4" t="s">
        <v>81</v>
      </c>
      <c r="M522" s="4" t="s">
        <v>2750</v>
      </c>
      <c r="N522" s="4" t="s">
        <v>41</v>
      </c>
      <c r="O522" s="4" t="s">
        <v>65</v>
      </c>
      <c r="P522" s="4" t="s">
        <v>2751</v>
      </c>
      <c r="Q522" s="9">
        <v>33.450000000000003</v>
      </c>
      <c r="R522" s="3">
        <v>5</v>
      </c>
      <c r="S522" s="9">
        <v>0</v>
      </c>
      <c r="T522" s="9">
        <v>15.387</v>
      </c>
    </row>
    <row r="523" spans="1:20" x14ac:dyDescent="0.3">
      <c r="A523" s="4" t="s">
        <v>2752</v>
      </c>
      <c r="B523" s="5">
        <v>42443</v>
      </c>
      <c r="C523" s="5">
        <v>42448</v>
      </c>
      <c r="D523" s="4" t="s">
        <v>45</v>
      </c>
      <c r="E523" s="4" t="s">
        <v>2753</v>
      </c>
      <c r="F523" s="4" t="s">
        <v>2754</v>
      </c>
      <c r="G523" s="4" t="s">
        <v>24</v>
      </c>
      <c r="H523" s="4" t="s">
        <v>25</v>
      </c>
      <c r="I523" s="4" t="s">
        <v>373</v>
      </c>
      <c r="J523" s="4" t="s">
        <v>374</v>
      </c>
      <c r="K523" s="3">
        <v>43229</v>
      </c>
      <c r="L523" s="4" t="s">
        <v>119</v>
      </c>
      <c r="M523" s="4" t="s">
        <v>2755</v>
      </c>
      <c r="N523" s="4" t="s">
        <v>30</v>
      </c>
      <c r="O523" s="4" t="s">
        <v>57</v>
      </c>
      <c r="P523" s="4" t="s">
        <v>2756</v>
      </c>
      <c r="Q523" s="9">
        <v>21.88</v>
      </c>
      <c r="R523" s="3">
        <v>5</v>
      </c>
      <c r="S523" s="9">
        <v>0.2</v>
      </c>
      <c r="T523" s="9">
        <v>6.2904999999999998</v>
      </c>
    </row>
    <row r="524" spans="1:20" x14ac:dyDescent="0.3">
      <c r="A524" s="4" t="s">
        <v>2757</v>
      </c>
      <c r="B524" s="5">
        <v>41672</v>
      </c>
      <c r="C524" s="5">
        <v>41676</v>
      </c>
      <c r="D524" s="4" t="s">
        <v>45</v>
      </c>
      <c r="E524" s="4" t="s">
        <v>2758</v>
      </c>
      <c r="F524" s="4" t="s">
        <v>2759</v>
      </c>
      <c r="G524" s="4" t="s">
        <v>78</v>
      </c>
      <c r="H524" s="4" t="s">
        <v>25</v>
      </c>
      <c r="I524" s="4" t="s">
        <v>688</v>
      </c>
      <c r="J524" s="4" t="s">
        <v>38</v>
      </c>
      <c r="K524" s="3">
        <v>92037</v>
      </c>
      <c r="L524" s="4" t="s">
        <v>39</v>
      </c>
      <c r="M524" s="4" t="s">
        <v>2760</v>
      </c>
      <c r="N524" s="4" t="s">
        <v>41</v>
      </c>
      <c r="O524" s="4" t="s">
        <v>211</v>
      </c>
      <c r="P524" s="4" t="s">
        <v>1199</v>
      </c>
      <c r="Q524" s="9">
        <v>12.35</v>
      </c>
      <c r="R524" s="3">
        <v>5</v>
      </c>
      <c r="S524" s="9">
        <v>0</v>
      </c>
      <c r="T524" s="9">
        <v>5.8045</v>
      </c>
    </row>
    <row r="525" spans="1:20" x14ac:dyDescent="0.3">
      <c r="A525" s="4" t="s">
        <v>2761</v>
      </c>
      <c r="B525" s="5">
        <v>43038</v>
      </c>
      <c r="C525" s="5">
        <v>43044</v>
      </c>
      <c r="D525" s="4" t="s">
        <v>45</v>
      </c>
      <c r="E525" s="4" t="s">
        <v>2762</v>
      </c>
      <c r="F525" s="4" t="s">
        <v>2763</v>
      </c>
      <c r="G525" s="4" t="s">
        <v>24</v>
      </c>
      <c r="H525" s="4" t="s">
        <v>25</v>
      </c>
      <c r="I525" s="4" t="s">
        <v>103</v>
      </c>
      <c r="J525" s="4" t="s">
        <v>38</v>
      </c>
      <c r="K525" s="3">
        <v>94122</v>
      </c>
      <c r="L525" s="4" t="s">
        <v>39</v>
      </c>
      <c r="M525" s="4" t="s">
        <v>2764</v>
      </c>
      <c r="N525" s="4" t="s">
        <v>41</v>
      </c>
      <c r="O525" s="4" t="s">
        <v>42</v>
      </c>
      <c r="P525" s="4" t="s">
        <v>2765</v>
      </c>
      <c r="Q525" s="9">
        <v>43.86</v>
      </c>
      <c r="R525" s="3">
        <v>6</v>
      </c>
      <c r="S525" s="9">
        <v>0</v>
      </c>
      <c r="T525" s="9">
        <v>20.6142</v>
      </c>
    </row>
    <row r="526" spans="1:20" x14ac:dyDescent="0.3">
      <c r="A526" s="4" t="s">
        <v>2766</v>
      </c>
      <c r="B526" s="5">
        <v>42854</v>
      </c>
      <c r="C526" s="5">
        <v>42859</v>
      </c>
      <c r="D526" s="4" t="s">
        <v>21</v>
      </c>
      <c r="E526" s="4" t="s">
        <v>2767</v>
      </c>
      <c r="F526" s="4" t="s">
        <v>2768</v>
      </c>
      <c r="G526" s="4" t="s">
        <v>36</v>
      </c>
      <c r="H526" s="4" t="s">
        <v>25</v>
      </c>
      <c r="I526" s="4" t="s">
        <v>645</v>
      </c>
      <c r="J526" s="4" t="s">
        <v>374</v>
      </c>
      <c r="K526" s="3">
        <v>43017</v>
      </c>
      <c r="L526" s="4" t="s">
        <v>119</v>
      </c>
      <c r="M526" s="4" t="s">
        <v>2769</v>
      </c>
      <c r="N526" s="4" t="s">
        <v>30</v>
      </c>
      <c r="O526" s="4" t="s">
        <v>51</v>
      </c>
      <c r="P526" s="4" t="s">
        <v>2770</v>
      </c>
      <c r="Q526" s="9">
        <v>1048.3499999999999</v>
      </c>
      <c r="R526" s="3">
        <v>5</v>
      </c>
      <c r="S526" s="9">
        <v>0.4</v>
      </c>
      <c r="T526" s="9">
        <v>-69.89</v>
      </c>
    </row>
    <row r="527" spans="1:20" x14ac:dyDescent="0.3">
      <c r="A527" s="4" t="s">
        <v>2771</v>
      </c>
      <c r="B527" s="5">
        <v>41860</v>
      </c>
      <c r="C527" s="5">
        <v>41867</v>
      </c>
      <c r="D527" s="4" t="s">
        <v>45</v>
      </c>
      <c r="E527" s="4" t="s">
        <v>2772</v>
      </c>
      <c r="F527" s="4" t="s">
        <v>2773</v>
      </c>
      <c r="G527" s="4" t="s">
        <v>78</v>
      </c>
      <c r="H527" s="4" t="s">
        <v>25</v>
      </c>
      <c r="I527" s="4" t="s">
        <v>688</v>
      </c>
      <c r="J527" s="4" t="s">
        <v>38</v>
      </c>
      <c r="K527" s="3">
        <v>92037</v>
      </c>
      <c r="L527" s="4" t="s">
        <v>39</v>
      </c>
      <c r="M527" s="4" t="s">
        <v>2774</v>
      </c>
      <c r="N527" s="4" t="s">
        <v>41</v>
      </c>
      <c r="O527" s="4" t="s">
        <v>42</v>
      </c>
      <c r="P527" s="4" t="s">
        <v>2775</v>
      </c>
      <c r="Q527" s="9">
        <v>20.88</v>
      </c>
      <c r="R527" s="3">
        <v>8</v>
      </c>
      <c r="S527" s="9">
        <v>0</v>
      </c>
      <c r="T527" s="9">
        <v>9.6047999999999991</v>
      </c>
    </row>
    <row r="528" spans="1:20" x14ac:dyDescent="0.3">
      <c r="A528" s="4" t="s">
        <v>2776</v>
      </c>
      <c r="B528" s="5">
        <v>41754</v>
      </c>
      <c r="C528" s="5">
        <v>41758</v>
      </c>
      <c r="D528" s="4" t="s">
        <v>45</v>
      </c>
      <c r="E528" s="4" t="s">
        <v>2777</v>
      </c>
      <c r="F528" s="4" t="s">
        <v>2778</v>
      </c>
      <c r="G528" s="4" t="s">
        <v>78</v>
      </c>
      <c r="H528" s="4" t="s">
        <v>25</v>
      </c>
      <c r="I528" s="4" t="s">
        <v>140</v>
      </c>
      <c r="J528" s="4" t="s">
        <v>80</v>
      </c>
      <c r="K528" s="3">
        <v>77095</v>
      </c>
      <c r="L528" s="4" t="s">
        <v>81</v>
      </c>
      <c r="M528" s="4" t="s">
        <v>1888</v>
      </c>
      <c r="N528" s="4" t="s">
        <v>41</v>
      </c>
      <c r="O528" s="4" t="s">
        <v>65</v>
      </c>
      <c r="P528" s="4" t="s">
        <v>1889</v>
      </c>
      <c r="Q528" s="9">
        <v>10.368</v>
      </c>
      <c r="R528" s="3">
        <v>2</v>
      </c>
      <c r="S528" s="9">
        <v>0.2</v>
      </c>
      <c r="T528" s="9">
        <v>3.6288</v>
      </c>
    </row>
    <row r="529" spans="1:20" x14ac:dyDescent="0.3">
      <c r="A529" s="4" t="s">
        <v>2779</v>
      </c>
      <c r="B529" s="5">
        <v>43022</v>
      </c>
      <c r="C529" s="5">
        <v>43025</v>
      </c>
      <c r="D529" s="4" t="s">
        <v>144</v>
      </c>
      <c r="E529" s="4" t="s">
        <v>2780</v>
      </c>
      <c r="F529" s="4" t="s">
        <v>2781</v>
      </c>
      <c r="G529" s="4" t="s">
        <v>24</v>
      </c>
      <c r="H529" s="4" t="s">
        <v>25</v>
      </c>
      <c r="I529" s="4" t="s">
        <v>2118</v>
      </c>
      <c r="J529" s="4" t="s">
        <v>38</v>
      </c>
      <c r="K529" s="3">
        <v>94601</v>
      </c>
      <c r="L529" s="4" t="s">
        <v>39</v>
      </c>
      <c r="M529" s="4" t="s">
        <v>799</v>
      </c>
      <c r="N529" s="4" t="s">
        <v>30</v>
      </c>
      <c r="O529" s="4" t="s">
        <v>57</v>
      </c>
      <c r="P529" s="4" t="s">
        <v>800</v>
      </c>
      <c r="Q529" s="9">
        <v>9.4600000000000009</v>
      </c>
      <c r="R529" s="3">
        <v>2</v>
      </c>
      <c r="S529" s="9">
        <v>0</v>
      </c>
      <c r="T529" s="9">
        <v>3.6894</v>
      </c>
    </row>
    <row r="530" spans="1:20" x14ac:dyDescent="0.3">
      <c r="A530" s="4" t="s">
        <v>2782</v>
      </c>
      <c r="B530" s="5">
        <v>41770</v>
      </c>
      <c r="C530" s="5">
        <v>41776</v>
      </c>
      <c r="D530" s="4" t="s">
        <v>45</v>
      </c>
      <c r="E530" s="4" t="s">
        <v>2783</v>
      </c>
      <c r="F530" s="4" t="s">
        <v>2784</v>
      </c>
      <c r="G530" s="4" t="s">
        <v>24</v>
      </c>
      <c r="H530" s="4" t="s">
        <v>25</v>
      </c>
      <c r="I530" s="4" t="s">
        <v>140</v>
      </c>
      <c r="J530" s="4" t="s">
        <v>80</v>
      </c>
      <c r="K530" s="3">
        <v>77095</v>
      </c>
      <c r="L530" s="4" t="s">
        <v>81</v>
      </c>
      <c r="M530" s="4" t="s">
        <v>2730</v>
      </c>
      <c r="N530" s="4" t="s">
        <v>149</v>
      </c>
      <c r="O530" s="4" t="s">
        <v>182</v>
      </c>
      <c r="P530" s="4" t="s">
        <v>2731</v>
      </c>
      <c r="Q530" s="9">
        <v>46.863999999999997</v>
      </c>
      <c r="R530" s="3">
        <v>2</v>
      </c>
      <c r="S530" s="9">
        <v>0.2</v>
      </c>
      <c r="T530" s="9">
        <v>7.6154000000000002</v>
      </c>
    </row>
    <row r="531" spans="1:20" x14ac:dyDescent="0.3">
      <c r="A531" s="4" t="s">
        <v>2785</v>
      </c>
      <c r="B531" s="5">
        <v>42586</v>
      </c>
      <c r="C531" s="5">
        <v>42590</v>
      </c>
      <c r="D531" s="4" t="s">
        <v>45</v>
      </c>
      <c r="E531" s="4" t="s">
        <v>2786</v>
      </c>
      <c r="F531" s="4" t="s">
        <v>2787</v>
      </c>
      <c r="G531" s="4" t="s">
        <v>78</v>
      </c>
      <c r="H531" s="4" t="s">
        <v>25</v>
      </c>
      <c r="I531" s="4" t="s">
        <v>2735</v>
      </c>
      <c r="J531" s="4" t="s">
        <v>241</v>
      </c>
      <c r="K531" s="3">
        <v>23434</v>
      </c>
      <c r="L531" s="4" t="s">
        <v>28</v>
      </c>
      <c r="M531" s="4" t="s">
        <v>2788</v>
      </c>
      <c r="N531" s="4" t="s">
        <v>41</v>
      </c>
      <c r="O531" s="4" t="s">
        <v>1324</v>
      </c>
      <c r="P531" s="4" t="s">
        <v>2789</v>
      </c>
      <c r="Q531" s="9">
        <v>35.06</v>
      </c>
      <c r="R531" s="3">
        <v>2</v>
      </c>
      <c r="S531" s="9">
        <v>0</v>
      </c>
      <c r="T531" s="9">
        <v>10.518000000000001</v>
      </c>
    </row>
    <row r="532" spans="1:20" x14ac:dyDescent="0.3">
      <c r="A532" s="4" t="s">
        <v>2790</v>
      </c>
      <c r="B532" s="5">
        <v>41720</v>
      </c>
      <c r="C532" s="5">
        <v>41724</v>
      </c>
      <c r="D532" s="4" t="s">
        <v>45</v>
      </c>
      <c r="E532" s="4" t="s">
        <v>2791</v>
      </c>
      <c r="F532" s="4" t="s">
        <v>2792</v>
      </c>
      <c r="G532" s="4" t="s">
        <v>24</v>
      </c>
      <c r="H532" s="4" t="s">
        <v>25</v>
      </c>
      <c r="I532" s="4" t="s">
        <v>2793</v>
      </c>
      <c r="J532" s="4" t="s">
        <v>63</v>
      </c>
      <c r="K532" s="3">
        <v>27405</v>
      </c>
      <c r="L532" s="4" t="s">
        <v>28</v>
      </c>
      <c r="M532" s="4" t="s">
        <v>203</v>
      </c>
      <c r="N532" s="4" t="s">
        <v>41</v>
      </c>
      <c r="O532" s="4" t="s">
        <v>73</v>
      </c>
      <c r="P532" s="4" t="s">
        <v>204</v>
      </c>
      <c r="Q532" s="9">
        <v>7.6440000000000001</v>
      </c>
      <c r="R532" s="3">
        <v>4</v>
      </c>
      <c r="S532" s="9">
        <v>0.7</v>
      </c>
      <c r="T532" s="9">
        <v>-5.8604000000000003</v>
      </c>
    </row>
    <row r="533" spans="1:20" x14ac:dyDescent="0.3">
      <c r="A533" s="4" t="s">
        <v>2794</v>
      </c>
      <c r="B533" s="5">
        <v>43000</v>
      </c>
      <c r="C533" s="5">
        <v>43004</v>
      </c>
      <c r="D533" s="4" t="s">
        <v>45</v>
      </c>
      <c r="E533" s="4" t="s">
        <v>2795</v>
      </c>
      <c r="F533" s="4" t="s">
        <v>2796</v>
      </c>
      <c r="G533" s="4" t="s">
        <v>36</v>
      </c>
      <c r="H533" s="4" t="s">
        <v>25</v>
      </c>
      <c r="I533" s="4" t="s">
        <v>1725</v>
      </c>
      <c r="J533" s="4" t="s">
        <v>89</v>
      </c>
      <c r="K533" s="3">
        <v>53209</v>
      </c>
      <c r="L533" s="4" t="s">
        <v>81</v>
      </c>
      <c r="M533" s="4" t="s">
        <v>2708</v>
      </c>
      <c r="N533" s="4" t="s">
        <v>41</v>
      </c>
      <c r="O533" s="4" t="s">
        <v>65</v>
      </c>
      <c r="P533" s="4" t="s">
        <v>2709</v>
      </c>
      <c r="Q533" s="9">
        <v>219.84</v>
      </c>
      <c r="R533" s="3">
        <v>4</v>
      </c>
      <c r="S533" s="9">
        <v>0</v>
      </c>
      <c r="T533" s="9">
        <v>107.7216</v>
      </c>
    </row>
    <row r="534" spans="1:20" x14ac:dyDescent="0.3">
      <c r="A534" s="4" t="s">
        <v>2797</v>
      </c>
      <c r="B534" s="5">
        <v>42050</v>
      </c>
      <c r="C534" s="5">
        <v>42054</v>
      </c>
      <c r="D534" s="4" t="s">
        <v>45</v>
      </c>
      <c r="E534" s="4" t="s">
        <v>2798</v>
      </c>
      <c r="F534" s="4" t="s">
        <v>2799</v>
      </c>
      <c r="G534" s="4" t="s">
        <v>36</v>
      </c>
      <c r="H534" s="4" t="s">
        <v>25</v>
      </c>
      <c r="I534" s="4" t="s">
        <v>2800</v>
      </c>
      <c r="J534" s="4" t="s">
        <v>89</v>
      </c>
      <c r="K534" s="3">
        <v>53142</v>
      </c>
      <c r="L534" s="4" t="s">
        <v>81</v>
      </c>
      <c r="M534" s="4" t="s">
        <v>2801</v>
      </c>
      <c r="N534" s="4" t="s">
        <v>149</v>
      </c>
      <c r="O534" s="4" t="s">
        <v>150</v>
      </c>
      <c r="P534" s="4" t="s">
        <v>2802</v>
      </c>
      <c r="Q534" s="9">
        <v>134.97</v>
      </c>
      <c r="R534" s="3">
        <v>3</v>
      </c>
      <c r="S534" s="9">
        <v>0</v>
      </c>
      <c r="T534" s="9">
        <v>64.785600000000002</v>
      </c>
    </row>
    <row r="535" spans="1:20" x14ac:dyDescent="0.3">
      <c r="A535" s="4" t="s">
        <v>2803</v>
      </c>
      <c r="B535" s="5">
        <v>41981</v>
      </c>
      <c r="C535" s="5">
        <v>41986</v>
      </c>
      <c r="D535" s="4" t="s">
        <v>45</v>
      </c>
      <c r="E535" s="4" t="s">
        <v>2804</v>
      </c>
      <c r="F535" s="4" t="s">
        <v>2805</v>
      </c>
      <c r="G535" s="4" t="s">
        <v>36</v>
      </c>
      <c r="H535" s="4" t="s">
        <v>25</v>
      </c>
      <c r="I535" s="4" t="s">
        <v>140</v>
      </c>
      <c r="J535" s="4" t="s">
        <v>80</v>
      </c>
      <c r="K535" s="3">
        <v>77041</v>
      </c>
      <c r="L535" s="4" t="s">
        <v>81</v>
      </c>
      <c r="M535" s="4" t="s">
        <v>2806</v>
      </c>
      <c r="N535" s="4" t="s">
        <v>41</v>
      </c>
      <c r="O535" s="4" t="s">
        <v>91</v>
      </c>
      <c r="P535" s="4" t="s">
        <v>2807</v>
      </c>
      <c r="Q535" s="9">
        <v>60.415999999999997</v>
      </c>
      <c r="R535" s="3">
        <v>2</v>
      </c>
      <c r="S535" s="9">
        <v>0.2</v>
      </c>
      <c r="T535" s="9">
        <v>6.0415999999999999</v>
      </c>
    </row>
    <row r="536" spans="1:20" x14ac:dyDescent="0.3">
      <c r="A536" s="4" t="s">
        <v>2808</v>
      </c>
      <c r="B536" s="5">
        <v>42618</v>
      </c>
      <c r="C536" s="5">
        <v>42623</v>
      </c>
      <c r="D536" s="4" t="s">
        <v>45</v>
      </c>
      <c r="E536" s="4" t="s">
        <v>2809</v>
      </c>
      <c r="F536" s="4" t="s">
        <v>2810</v>
      </c>
      <c r="G536" s="4" t="s">
        <v>78</v>
      </c>
      <c r="H536" s="4" t="s">
        <v>25</v>
      </c>
      <c r="I536" s="4" t="s">
        <v>2811</v>
      </c>
      <c r="J536" s="4" t="s">
        <v>2812</v>
      </c>
      <c r="K536" s="3">
        <v>66062</v>
      </c>
      <c r="L536" s="4" t="s">
        <v>81</v>
      </c>
      <c r="M536" s="4" t="s">
        <v>2276</v>
      </c>
      <c r="N536" s="4" t="s">
        <v>41</v>
      </c>
      <c r="O536" s="4" t="s">
        <v>105</v>
      </c>
      <c r="P536" s="4" t="s">
        <v>2277</v>
      </c>
      <c r="Q536" s="9">
        <v>107.94</v>
      </c>
      <c r="R536" s="3">
        <v>3</v>
      </c>
      <c r="S536" s="9">
        <v>0</v>
      </c>
      <c r="T536" s="9">
        <v>26.984999999999999</v>
      </c>
    </row>
    <row r="537" spans="1:20" x14ac:dyDescent="0.3">
      <c r="A537" s="4" t="s">
        <v>2813</v>
      </c>
      <c r="B537" s="5">
        <v>42590</v>
      </c>
      <c r="C537" s="5">
        <v>42592</v>
      </c>
      <c r="D537" s="4" t="s">
        <v>21</v>
      </c>
      <c r="E537" s="4" t="s">
        <v>2814</v>
      </c>
      <c r="F537" s="4" t="s">
        <v>2815</v>
      </c>
      <c r="G537" s="4" t="s">
        <v>24</v>
      </c>
      <c r="H537" s="4" t="s">
        <v>25</v>
      </c>
      <c r="I537" s="4" t="s">
        <v>608</v>
      </c>
      <c r="J537" s="4" t="s">
        <v>80</v>
      </c>
      <c r="K537" s="3">
        <v>75081</v>
      </c>
      <c r="L537" s="4" t="s">
        <v>81</v>
      </c>
      <c r="M537" s="4" t="s">
        <v>646</v>
      </c>
      <c r="N537" s="4" t="s">
        <v>41</v>
      </c>
      <c r="O537" s="4" t="s">
        <v>211</v>
      </c>
      <c r="P537" s="4" t="s">
        <v>647</v>
      </c>
      <c r="Q537" s="9">
        <v>11.167999999999999</v>
      </c>
      <c r="R537" s="3">
        <v>4</v>
      </c>
      <c r="S537" s="9">
        <v>0.2</v>
      </c>
      <c r="T537" s="9">
        <v>3.6295999999999999</v>
      </c>
    </row>
    <row r="538" spans="1:20" x14ac:dyDescent="0.3">
      <c r="A538" s="4" t="s">
        <v>2816</v>
      </c>
      <c r="B538" s="5">
        <v>42411</v>
      </c>
      <c r="C538" s="5">
        <v>42413</v>
      </c>
      <c r="D538" s="4" t="s">
        <v>144</v>
      </c>
      <c r="E538" s="4" t="s">
        <v>2817</v>
      </c>
      <c r="F538" s="4" t="s">
        <v>2818</v>
      </c>
      <c r="G538" s="4" t="s">
        <v>36</v>
      </c>
      <c r="H538" s="4" t="s">
        <v>25</v>
      </c>
      <c r="I538" s="4" t="s">
        <v>2819</v>
      </c>
      <c r="J538" s="4" t="s">
        <v>483</v>
      </c>
      <c r="K538" s="3">
        <v>74133</v>
      </c>
      <c r="L538" s="4" t="s">
        <v>81</v>
      </c>
      <c r="M538" s="4" t="s">
        <v>2820</v>
      </c>
      <c r="N538" s="4" t="s">
        <v>149</v>
      </c>
      <c r="O538" s="4" t="s">
        <v>150</v>
      </c>
      <c r="P538" s="4" t="s">
        <v>2821</v>
      </c>
      <c r="Q538" s="9">
        <v>69.930000000000007</v>
      </c>
      <c r="R538" s="3">
        <v>7</v>
      </c>
      <c r="S538" s="9">
        <v>0</v>
      </c>
      <c r="T538" s="9">
        <v>0.69930000000000003</v>
      </c>
    </row>
    <row r="539" spans="1:20" x14ac:dyDescent="0.3">
      <c r="A539" s="4" t="s">
        <v>2822</v>
      </c>
      <c r="B539" s="5">
        <v>43059</v>
      </c>
      <c r="C539" s="5">
        <v>43065</v>
      </c>
      <c r="D539" s="4" t="s">
        <v>45</v>
      </c>
      <c r="E539" s="4" t="s">
        <v>2823</v>
      </c>
      <c r="F539" s="4" t="s">
        <v>2824</v>
      </c>
      <c r="G539" s="4" t="s">
        <v>24</v>
      </c>
      <c r="H539" s="4" t="s">
        <v>25</v>
      </c>
      <c r="I539" s="4" t="s">
        <v>450</v>
      </c>
      <c r="J539" s="4" t="s">
        <v>374</v>
      </c>
      <c r="K539" s="3">
        <v>43055</v>
      </c>
      <c r="L539" s="4" t="s">
        <v>119</v>
      </c>
      <c r="M539" s="4" t="s">
        <v>2825</v>
      </c>
      <c r="N539" s="4" t="s">
        <v>30</v>
      </c>
      <c r="O539" s="4" t="s">
        <v>57</v>
      </c>
      <c r="P539" s="4" t="s">
        <v>2826</v>
      </c>
      <c r="Q539" s="9">
        <v>77.599999999999994</v>
      </c>
      <c r="R539" s="3">
        <v>5</v>
      </c>
      <c r="S539" s="9">
        <v>0.2</v>
      </c>
      <c r="T539" s="9">
        <v>28.13</v>
      </c>
    </row>
    <row r="540" spans="1:20" x14ac:dyDescent="0.3">
      <c r="A540" s="4" t="s">
        <v>2827</v>
      </c>
      <c r="B540" s="5">
        <v>41784</v>
      </c>
      <c r="C540" s="5">
        <v>41788</v>
      </c>
      <c r="D540" s="4" t="s">
        <v>45</v>
      </c>
      <c r="E540" s="4" t="s">
        <v>2828</v>
      </c>
      <c r="F540" s="4" t="s">
        <v>2829</v>
      </c>
      <c r="G540" s="4" t="s">
        <v>24</v>
      </c>
      <c r="H540" s="4" t="s">
        <v>25</v>
      </c>
      <c r="I540" s="4" t="s">
        <v>227</v>
      </c>
      <c r="J540" s="4" t="s">
        <v>162</v>
      </c>
      <c r="K540" s="3">
        <v>60623</v>
      </c>
      <c r="L540" s="4" t="s">
        <v>81</v>
      </c>
      <c r="M540" s="4" t="s">
        <v>2830</v>
      </c>
      <c r="N540" s="4" t="s">
        <v>41</v>
      </c>
      <c r="O540" s="4" t="s">
        <v>83</v>
      </c>
      <c r="P540" s="4" t="s">
        <v>2831</v>
      </c>
      <c r="Q540" s="9">
        <v>75.599999999999994</v>
      </c>
      <c r="R540" s="3">
        <v>2</v>
      </c>
      <c r="S540" s="9">
        <v>0.8</v>
      </c>
      <c r="T540" s="9">
        <v>-166.32</v>
      </c>
    </row>
    <row r="541" spans="1:20" x14ac:dyDescent="0.3">
      <c r="A541" s="4" t="s">
        <v>2832</v>
      </c>
      <c r="B541" s="5">
        <v>42408</v>
      </c>
      <c r="C541" s="5">
        <v>42411</v>
      </c>
      <c r="D541" s="4" t="s">
        <v>21</v>
      </c>
      <c r="E541" s="4" t="s">
        <v>2833</v>
      </c>
      <c r="F541" s="4" t="s">
        <v>2834</v>
      </c>
      <c r="G541" s="4" t="s">
        <v>78</v>
      </c>
      <c r="H541" s="4" t="s">
        <v>25</v>
      </c>
      <c r="I541" s="4" t="s">
        <v>2835</v>
      </c>
      <c r="J541" s="4" t="s">
        <v>63</v>
      </c>
      <c r="K541" s="3">
        <v>27604</v>
      </c>
      <c r="L541" s="4" t="s">
        <v>28</v>
      </c>
      <c r="M541" s="4" t="s">
        <v>2836</v>
      </c>
      <c r="N541" s="4" t="s">
        <v>149</v>
      </c>
      <c r="O541" s="4" t="s">
        <v>150</v>
      </c>
      <c r="P541" s="4" t="s">
        <v>2837</v>
      </c>
      <c r="Q541" s="9">
        <v>1127.9760000000001</v>
      </c>
      <c r="R541" s="3">
        <v>3</v>
      </c>
      <c r="S541" s="9">
        <v>0.2</v>
      </c>
      <c r="T541" s="9">
        <v>126.8973</v>
      </c>
    </row>
    <row r="542" spans="1:20" x14ac:dyDescent="0.3">
      <c r="A542" s="4" t="s">
        <v>2838</v>
      </c>
      <c r="B542" s="5">
        <v>42198</v>
      </c>
      <c r="C542" s="5">
        <v>42200</v>
      </c>
      <c r="D542" s="4" t="s">
        <v>21</v>
      </c>
      <c r="E542" s="4" t="s">
        <v>2839</v>
      </c>
      <c r="F542" s="4" t="s">
        <v>2840</v>
      </c>
      <c r="G542" s="4" t="s">
        <v>36</v>
      </c>
      <c r="H542" s="4" t="s">
        <v>25</v>
      </c>
      <c r="I542" s="4" t="s">
        <v>2841</v>
      </c>
      <c r="J542" s="4" t="s">
        <v>882</v>
      </c>
      <c r="K542" s="3">
        <v>31204</v>
      </c>
      <c r="L542" s="4" t="s">
        <v>28</v>
      </c>
      <c r="M542" s="4" t="s">
        <v>2842</v>
      </c>
      <c r="N542" s="4" t="s">
        <v>41</v>
      </c>
      <c r="O542" s="4" t="s">
        <v>65</v>
      </c>
      <c r="P542" s="4" t="s">
        <v>2843</v>
      </c>
      <c r="Q542" s="9">
        <v>38.880000000000003</v>
      </c>
      <c r="R542" s="3">
        <v>6</v>
      </c>
      <c r="S542" s="9">
        <v>0</v>
      </c>
      <c r="T542" s="9">
        <v>18.662400000000002</v>
      </c>
    </row>
    <row r="543" spans="1:20" x14ac:dyDescent="0.3">
      <c r="A543" s="4" t="s">
        <v>2844</v>
      </c>
      <c r="B543" s="5">
        <v>41852</v>
      </c>
      <c r="C543" s="5">
        <v>41856</v>
      </c>
      <c r="D543" s="4" t="s">
        <v>45</v>
      </c>
      <c r="E543" s="4" t="s">
        <v>2845</v>
      </c>
      <c r="F543" s="4" t="s">
        <v>2846</v>
      </c>
      <c r="G543" s="4" t="s">
        <v>36</v>
      </c>
      <c r="H543" s="4" t="s">
        <v>25</v>
      </c>
      <c r="I543" s="4" t="s">
        <v>349</v>
      </c>
      <c r="J543" s="4" t="s">
        <v>63</v>
      </c>
      <c r="K543" s="3">
        <v>28205</v>
      </c>
      <c r="L543" s="4" t="s">
        <v>28</v>
      </c>
      <c r="M543" s="4" t="s">
        <v>40</v>
      </c>
      <c r="N543" s="4" t="s">
        <v>41</v>
      </c>
      <c r="O543" s="4" t="s">
        <v>42</v>
      </c>
      <c r="P543" s="4" t="s">
        <v>43</v>
      </c>
      <c r="Q543" s="9">
        <v>17.544</v>
      </c>
      <c r="R543" s="3">
        <v>3</v>
      </c>
      <c r="S543" s="9">
        <v>0.2</v>
      </c>
      <c r="T543" s="9">
        <v>5.9211</v>
      </c>
    </row>
    <row r="544" spans="1:20" x14ac:dyDescent="0.3">
      <c r="A544" s="4" t="s">
        <v>2847</v>
      </c>
      <c r="B544" s="5">
        <v>42569</v>
      </c>
      <c r="C544" s="5">
        <v>42574</v>
      </c>
      <c r="D544" s="4" t="s">
        <v>45</v>
      </c>
      <c r="E544" s="4" t="s">
        <v>2848</v>
      </c>
      <c r="F544" s="4" t="s">
        <v>2849</v>
      </c>
      <c r="G544" s="4" t="s">
        <v>36</v>
      </c>
      <c r="H544" s="4" t="s">
        <v>25</v>
      </c>
      <c r="I544" s="4" t="s">
        <v>2850</v>
      </c>
      <c r="J544" s="4" t="s">
        <v>27</v>
      </c>
      <c r="K544" s="3">
        <v>42104</v>
      </c>
      <c r="L544" s="4" t="s">
        <v>28</v>
      </c>
      <c r="M544" s="4" t="s">
        <v>2851</v>
      </c>
      <c r="N544" s="4" t="s">
        <v>30</v>
      </c>
      <c r="O544" s="4" t="s">
        <v>121</v>
      </c>
      <c r="P544" s="4" t="s">
        <v>2852</v>
      </c>
      <c r="Q544" s="9">
        <v>140.81</v>
      </c>
      <c r="R544" s="3">
        <v>1</v>
      </c>
      <c r="S544" s="9">
        <v>0</v>
      </c>
      <c r="T544" s="9">
        <v>39.4268</v>
      </c>
    </row>
    <row r="545" spans="1:20" x14ac:dyDescent="0.3">
      <c r="A545" s="4" t="s">
        <v>2853</v>
      </c>
      <c r="B545" s="5">
        <v>42945</v>
      </c>
      <c r="C545" s="5">
        <v>42949</v>
      </c>
      <c r="D545" s="4" t="s">
        <v>45</v>
      </c>
      <c r="E545" s="4" t="s">
        <v>2854</v>
      </c>
      <c r="F545" s="4" t="s">
        <v>2855</v>
      </c>
      <c r="G545" s="4" t="s">
        <v>24</v>
      </c>
      <c r="H545" s="4" t="s">
        <v>25</v>
      </c>
      <c r="I545" s="4" t="s">
        <v>70</v>
      </c>
      <c r="J545" s="4" t="s">
        <v>71</v>
      </c>
      <c r="K545" s="3">
        <v>98115</v>
      </c>
      <c r="L545" s="4" t="s">
        <v>39</v>
      </c>
      <c r="M545" s="4" t="s">
        <v>2856</v>
      </c>
      <c r="N545" s="4" t="s">
        <v>149</v>
      </c>
      <c r="O545" s="4" t="s">
        <v>182</v>
      </c>
      <c r="P545" s="4" t="s">
        <v>2857</v>
      </c>
      <c r="Q545" s="9">
        <v>90.57</v>
      </c>
      <c r="R545" s="3">
        <v>3</v>
      </c>
      <c r="S545" s="9">
        <v>0</v>
      </c>
      <c r="T545" s="9">
        <v>11.774100000000001</v>
      </c>
    </row>
    <row r="546" spans="1:20" x14ac:dyDescent="0.3">
      <c r="A546" s="4" t="s">
        <v>2858</v>
      </c>
      <c r="B546" s="5">
        <v>42656</v>
      </c>
      <c r="C546" s="5">
        <v>42660</v>
      </c>
      <c r="D546" s="4" t="s">
        <v>45</v>
      </c>
      <c r="E546" s="4" t="s">
        <v>2859</v>
      </c>
      <c r="F546" s="4" t="s">
        <v>2860</v>
      </c>
      <c r="G546" s="4" t="s">
        <v>36</v>
      </c>
      <c r="H546" s="4" t="s">
        <v>25</v>
      </c>
      <c r="I546" s="4" t="s">
        <v>342</v>
      </c>
      <c r="J546" s="4" t="s">
        <v>343</v>
      </c>
      <c r="K546" s="3">
        <v>80013</v>
      </c>
      <c r="L546" s="4" t="s">
        <v>39</v>
      </c>
      <c r="M546" s="4" t="s">
        <v>2861</v>
      </c>
      <c r="N546" s="4" t="s">
        <v>30</v>
      </c>
      <c r="O546" s="4" t="s">
        <v>51</v>
      </c>
      <c r="P546" s="4" t="s">
        <v>2862</v>
      </c>
      <c r="Q546" s="9">
        <v>727.45</v>
      </c>
      <c r="R546" s="3">
        <v>5</v>
      </c>
      <c r="S546" s="9">
        <v>0.5</v>
      </c>
      <c r="T546" s="9">
        <v>-465.56799999999998</v>
      </c>
    </row>
    <row r="547" spans="1:20" x14ac:dyDescent="0.3">
      <c r="A547" s="4" t="s">
        <v>2863</v>
      </c>
      <c r="B547" s="5">
        <v>41841</v>
      </c>
      <c r="C547" s="5">
        <v>41845</v>
      </c>
      <c r="D547" s="4" t="s">
        <v>45</v>
      </c>
      <c r="E547" s="4" t="s">
        <v>2864</v>
      </c>
      <c r="F547" s="4" t="s">
        <v>2865</v>
      </c>
      <c r="G547" s="4" t="s">
        <v>36</v>
      </c>
      <c r="H547" s="4" t="s">
        <v>25</v>
      </c>
      <c r="I547" s="4" t="s">
        <v>103</v>
      </c>
      <c r="J547" s="4" t="s">
        <v>38</v>
      </c>
      <c r="K547" s="3">
        <v>94122</v>
      </c>
      <c r="L547" s="4" t="s">
        <v>39</v>
      </c>
      <c r="M547" s="4" t="s">
        <v>2866</v>
      </c>
      <c r="N547" s="4" t="s">
        <v>41</v>
      </c>
      <c r="O547" s="4" t="s">
        <v>105</v>
      </c>
      <c r="P547" s="4" t="s">
        <v>2867</v>
      </c>
      <c r="Q547" s="9">
        <v>99.2</v>
      </c>
      <c r="R547" s="3">
        <v>5</v>
      </c>
      <c r="S547" s="9">
        <v>0</v>
      </c>
      <c r="T547" s="9">
        <v>25.792000000000002</v>
      </c>
    </row>
    <row r="548" spans="1:20" x14ac:dyDescent="0.3">
      <c r="A548" s="4" t="s">
        <v>2868</v>
      </c>
      <c r="B548" s="5">
        <v>43060</v>
      </c>
      <c r="C548" s="5">
        <v>43064</v>
      </c>
      <c r="D548" s="4" t="s">
        <v>45</v>
      </c>
      <c r="E548" s="4" t="s">
        <v>2869</v>
      </c>
      <c r="F548" s="4" t="s">
        <v>2870</v>
      </c>
      <c r="G548" s="4" t="s">
        <v>24</v>
      </c>
      <c r="H548" s="4" t="s">
        <v>25</v>
      </c>
      <c r="I548" s="4" t="s">
        <v>2871</v>
      </c>
      <c r="J548" s="4" t="s">
        <v>71</v>
      </c>
      <c r="K548" s="3">
        <v>99207</v>
      </c>
      <c r="L548" s="4" t="s">
        <v>39</v>
      </c>
      <c r="M548" s="4" t="s">
        <v>2872</v>
      </c>
      <c r="N548" s="4" t="s">
        <v>30</v>
      </c>
      <c r="O548" s="4" t="s">
        <v>51</v>
      </c>
      <c r="P548" s="4" t="s">
        <v>2873</v>
      </c>
      <c r="Q548" s="9">
        <v>70.98</v>
      </c>
      <c r="R548" s="3">
        <v>1</v>
      </c>
      <c r="S548" s="9">
        <v>0</v>
      </c>
      <c r="T548" s="9">
        <v>20.584199999999999</v>
      </c>
    </row>
    <row r="549" spans="1:20" x14ac:dyDescent="0.3">
      <c r="A549" s="4" t="s">
        <v>2874</v>
      </c>
      <c r="B549" s="5">
        <v>42819</v>
      </c>
      <c r="C549" s="5">
        <v>42823</v>
      </c>
      <c r="D549" s="4" t="s">
        <v>45</v>
      </c>
      <c r="E549" s="4" t="s">
        <v>2875</v>
      </c>
      <c r="F549" s="4" t="s">
        <v>2876</v>
      </c>
      <c r="G549" s="4" t="s">
        <v>24</v>
      </c>
      <c r="H549" s="4" t="s">
        <v>25</v>
      </c>
      <c r="I549" s="4" t="s">
        <v>511</v>
      </c>
      <c r="J549" s="4" t="s">
        <v>80</v>
      </c>
      <c r="K549" s="3">
        <v>78207</v>
      </c>
      <c r="L549" s="4" t="s">
        <v>81</v>
      </c>
      <c r="M549" s="4" t="s">
        <v>1225</v>
      </c>
      <c r="N549" s="4" t="s">
        <v>149</v>
      </c>
      <c r="O549" s="4" t="s">
        <v>150</v>
      </c>
      <c r="P549" s="4" t="s">
        <v>1226</v>
      </c>
      <c r="Q549" s="9">
        <v>470.37599999999998</v>
      </c>
      <c r="R549" s="3">
        <v>3</v>
      </c>
      <c r="S549" s="9">
        <v>0.2</v>
      </c>
      <c r="T549" s="9">
        <v>47.037599999999998</v>
      </c>
    </row>
    <row r="550" spans="1:20" x14ac:dyDescent="0.3">
      <c r="A550" s="4" t="s">
        <v>2877</v>
      </c>
      <c r="B550" s="5">
        <v>43071</v>
      </c>
      <c r="C550" s="5">
        <v>43074</v>
      </c>
      <c r="D550" s="4" t="s">
        <v>144</v>
      </c>
      <c r="E550" s="4" t="s">
        <v>2878</v>
      </c>
      <c r="F550" s="4" t="s">
        <v>2879</v>
      </c>
      <c r="G550" s="4" t="s">
        <v>24</v>
      </c>
      <c r="H550" s="4" t="s">
        <v>25</v>
      </c>
      <c r="I550" s="4" t="s">
        <v>2880</v>
      </c>
      <c r="J550" s="4" t="s">
        <v>241</v>
      </c>
      <c r="K550" s="3">
        <v>22901</v>
      </c>
      <c r="L550" s="4" t="s">
        <v>28</v>
      </c>
      <c r="M550" s="4" t="s">
        <v>2881</v>
      </c>
      <c r="N550" s="4" t="s">
        <v>41</v>
      </c>
      <c r="O550" s="4" t="s">
        <v>105</v>
      </c>
      <c r="P550" s="4" t="s">
        <v>2882</v>
      </c>
      <c r="Q550" s="9">
        <v>34.65</v>
      </c>
      <c r="R550" s="3">
        <v>3</v>
      </c>
      <c r="S550" s="9">
        <v>0</v>
      </c>
      <c r="T550" s="9">
        <v>10.395</v>
      </c>
    </row>
    <row r="551" spans="1:20" x14ac:dyDescent="0.3">
      <c r="A551" s="4" t="s">
        <v>2883</v>
      </c>
      <c r="B551" s="5">
        <v>43011</v>
      </c>
      <c r="C551" s="5">
        <v>43014</v>
      </c>
      <c r="D551" s="4" t="s">
        <v>144</v>
      </c>
      <c r="E551" s="4" t="s">
        <v>2884</v>
      </c>
      <c r="F551" s="4" t="s">
        <v>2885</v>
      </c>
      <c r="G551" s="4" t="s">
        <v>24</v>
      </c>
      <c r="H551" s="4" t="s">
        <v>25</v>
      </c>
      <c r="I551" s="4" t="s">
        <v>303</v>
      </c>
      <c r="J551" s="4" t="s">
        <v>180</v>
      </c>
      <c r="K551" s="3">
        <v>55407</v>
      </c>
      <c r="L551" s="4" t="s">
        <v>81</v>
      </c>
      <c r="M551" s="4" t="s">
        <v>2886</v>
      </c>
      <c r="N551" s="4" t="s">
        <v>41</v>
      </c>
      <c r="O551" s="4" t="s">
        <v>73</v>
      </c>
      <c r="P551" s="4" t="s">
        <v>2887</v>
      </c>
      <c r="Q551" s="9">
        <v>1793.98</v>
      </c>
      <c r="R551" s="3">
        <v>2</v>
      </c>
      <c r="S551" s="9">
        <v>0</v>
      </c>
      <c r="T551" s="9">
        <v>843.17060000000004</v>
      </c>
    </row>
    <row r="552" spans="1:20" x14ac:dyDescent="0.3">
      <c r="A552" s="4" t="s">
        <v>2888</v>
      </c>
      <c r="B552" s="5">
        <v>43029</v>
      </c>
      <c r="C552" s="5">
        <v>43032</v>
      </c>
      <c r="D552" s="4" t="s">
        <v>144</v>
      </c>
      <c r="E552" s="4" t="s">
        <v>2889</v>
      </c>
      <c r="F552" s="4" t="s">
        <v>2890</v>
      </c>
      <c r="G552" s="4" t="s">
        <v>36</v>
      </c>
      <c r="H552" s="4" t="s">
        <v>25</v>
      </c>
      <c r="I552" s="4" t="s">
        <v>2749</v>
      </c>
      <c r="J552" s="4" t="s">
        <v>202</v>
      </c>
      <c r="K552" s="3">
        <v>46203</v>
      </c>
      <c r="L552" s="4" t="s">
        <v>81</v>
      </c>
      <c r="M552" s="4" t="s">
        <v>1110</v>
      </c>
      <c r="N552" s="4" t="s">
        <v>41</v>
      </c>
      <c r="O552" s="4" t="s">
        <v>91</v>
      </c>
      <c r="P552" s="4" t="s">
        <v>1111</v>
      </c>
      <c r="Q552" s="9">
        <v>909.12</v>
      </c>
      <c r="R552" s="3">
        <v>8</v>
      </c>
      <c r="S552" s="9">
        <v>0</v>
      </c>
      <c r="T552" s="9">
        <v>9.0912000000000006</v>
      </c>
    </row>
    <row r="553" spans="1:20" x14ac:dyDescent="0.3">
      <c r="A553" s="4" t="s">
        <v>2891</v>
      </c>
      <c r="B553" s="5">
        <v>43087</v>
      </c>
      <c r="C553" s="5">
        <v>43092</v>
      </c>
      <c r="D553" s="4" t="s">
        <v>45</v>
      </c>
      <c r="E553" s="4" t="s">
        <v>2892</v>
      </c>
      <c r="F553" s="4" t="s">
        <v>2893</v>
      </c>
      <c r="G553" s="4" t="s">
        <v>24</v>
      </c>
      <c r="H553" s="4" t="s">
        <v>25</v>
      </c>
      <c r="I553" s="4" t="s">
        <v>1598</v>
      </c>
      <c r="J553" s="4" t="s">
        <v>209</v>
      </c>
      <c r="K553" s="3">
        <v>11572</v>
      </c>
      <c r="L553" s="4" t="s">
        <v>119</v>
      </c>
      <c r="M553" s="4" t="s">
        <v>2894</v>
      </c>
      <c r="N553" s="4" t="s">
        <v>30</v>
      </c>
      <c r="O553" s="4" t="s">
        <v>57</v>
      </c>
      <c r="P553" s="4" t="s">
        <v>2895</v>
      </c>
      <c r="Q553" s="9">
        <v>18.96</v>
      </c>
      <c r="R553" s="3">
        <v>2</v>
      </c>
      <c r="S553" s="9">
        <v>0</v>
      </c>
      <c r="T553" s="9">
        <v>8.532</v>
      </c>
    </row>
    <row r="554" spans="1:20" x14ac:dyDescent="0.3">
      <c r="A554" s="4" t="s">
        <v>2896</v>
      </c>
      <c r="B554" s="5">
        <v>41654</v>
      </c>
      <c r="C554" s="5">
        <v>41656</v>
      </c>
      <c r="D554" s="4" t="s">
        <v>144</v>
      </c>
      <c r="E554" s="4" t="s">
        <v>2897</v>
      </c>
      <c r="F554" s="4" t="s">
        <v>2898</v>
      </c>
      <c r="G554" s="4" t="s">
        <v>24</v>
      </c>
      <c r="H554" s="4" t="s">
        <v>25</v>
      </c>
      <c r="I554" s="4" t="s">
        <v>2150</v>
      </c>
      <c r="J554" s="4" t="s">
        <v>882</v>
      </c>
      <c r="K554" s="3">
        <v>30076</v>
      </c>
      <c r="L554" s="4" t="s">
        <v>28</v>
      </c>
      <c r="M554" s="4" t="s">
        <v>1546</v>
      </c>
      <c r="N554" s="4" t="s">
        <v>149</v>
      </c>
      <c r="O554" s="4" t="s">
        <v>182</v>
      </c>
      <c r="P554" s="4" t="s">
        <v>1547</v>
      </c>
      <c r="Q554" s="9">
        <v>149.94999999999999</v>
      </c>
      <c r="R554" s="3">
        <v>5</v>
      </c>
      <c r="S554" s="9">
        <v>0</v>
      </c>
      <c r="T554" s="9">
        <v>65.977999999999994</v>
      </c>
    </row>
    <row r="555" spans="1:20" x14ac:dyDescent="0.3">
      <c r="A555" s="4" t="s">
        <v>2899</v>
      </c>
      <c r="B555" s="5">
        <v>42964</v>
      </c>
      <c r="C555" s="5">
        <v>42966</v>
      </c>
      <c r="D555" s="4" t="s">
        <v>144</v>
      </c>
      <c r="E555" s="4" t="s">
        <v>2900</v>
      </c>
      <c r="F555" s="4" t="s">
        <v>2901</v>
      </c>
      <c r="G555" s="4" t="s">
        <v>36</v>
      </c>
      <c r="H555" s="4" t="s">
        <v>25</v>
      </c>
      <c r="I555" s="4" t="s">
        <v>2902</v>
      </c>
      <c r="J555" s="4" t="s">
        <v>209</v>
      </c>
      <c r="K555" s="3">
        <v>13601</v>
      </c>
      <c r="L555" s="4" t="s">
        <v>119</v>
      </c>
      <c r="M555" s="4" t="s">
        <v>2903</v>
      </c>
      <c r="N555" s="4" t="s">
        <v>41</v>
      </c>
      <c r="O555" s="4" t="s">
        <v>73</v>
      </c>
      <c r="P555" s="4" t="s">
        <v>2904</v>
      </c>
      <c r="Q555" s="9">
        <v>895.92</v>
      </c>
      <c r="R555" s="3">
        <v>5</v>
      </c>
      <c r="S555" s="9">
        <v>0.2</v>
      </c>
      <c r="T555" s="9">
        <v>302.37299999999999</v>
      </c>
    </row>
    <row r="556" spans="1:20" x14ac:dyDescent="0.3">
      <c r="A556" s="4" t="s">
        <v>2905</v>
      </c>
      <c r="B556" s="5">
        <v>42559</v>
      </c>
      <c r="C556" s="5">
        <v>42561</v>
      </c>
      <c r="D556" s="4" t="s">
        <v>21</v>
      </c>
      <c r="E556" s="4" t="s">
        <v>2906</v>
      </c>
      <c r="F556" s="4" t="s">
        <v>2907</v>
      </c>
      <c r="G556" s="4" t="s">
        <v>36</v>
      </c>
      <c r="H556" s="4" t="s">
        <v>25</v>
      </c>
      <c r="I556" s="4" t="s">
        <v>792</v>
      </c>
      <c r="J556" s="4" t="s">
        <v>80</v>
      </c>
      <c r="K556" s="3">
        <v>76017</v>
      </c>
      <c r="L556" s="4" t="s">
        <v>81</v>
      </c>
      <c r="M556" s="4" t="s">
        <v>2908</v>
      </c>
      <c r="N556" s="4" t="s">
        <v>149</v>
      </c>
      <c r="O556" s="4" t="s">
        <v>150</v>
      </c>
      <c r="P556" s="4" t="s">
        <v>2909</v>
      </c>
      <c r="Q556" s="9">
        <v>863.64</v>
      </c>
      <c r="R556" s="3">
        <v>9</v>
      </c>
      <c r="S556" s="9">
        <v>0.2</v>
      </c>
      <c r="T556" s="9">
        <v>107.955</v>
      </c>
    </row>
    <row r="557" spans="1:20" x14ac:dyDescent="0.3">
      <c r="A557" s="4" t="s">
        <v>2910</v>
      </c>
      <c r="B557" s="5">
        <v>42559</v>
      </c>
      <c r="C557" s="5">
        <v>42563</v>
      </c>
      <c r="D557" s="4" t="s">
        <v>45</v>
      </c>
      <c r="E557" s="4" t="s">
        <v>2911</v>
      </c>
      <c r="F557" s="4" t="s">
        <v>2912</v>
      </c>
      <c r="G557" s="4" t="s">
        <v>24</v>
      </c>
      <c r="H557" s="4" t="s">
        <v>25</v>
      </c>
      <c r="I557" s="4" t="s">
        <v>2913</v>
      </c>
      <c r="J557" s="4" t="s">
        <v>343</v>
      </c>
      <c r="K557" s="3">
        <v>80020</v>
      </c>
      <c r="L557" s="4" t="s">
        <v>39</v>
      </c>
      <c r="M557" s="4" t="s">
        <v>2914</v>
      </c>
      <c r="N557" s="4" t="s">
        <v>41</v>
      </c>
      <c r="O557" s="4" t="s">
        <v>73</v>
      </c>
      <c r="P557" s="4" t="s">
        <v>2915</v>
      </c>
      <c r="Q557" s="9">
        <v>19.968</v>
      </c>
      <c r="R557" s="3">
        <v>2</v>
      </c>
      <c r="S557" s="9">
        <v>0.7</v>
      </c>
      <c r="T557" s="9">
        <v>-13.311999999999999</v>
      </c>
    </row>
    <row r="558" spans="1:20" x14ac:dyDescent="0.3">
      <c r="A558" s="4" t="s">
        <v>2916</v>
      </c>
      <c r="B558" s="5">
        <v>42980</v>
      </c>
      <c r="C558" s="5">
        <v>42984</v>
      </c>
      <c r="D558" s="4" t="s">
        <v>45</v>
      </c>
      <c r="E558" s="4" t="s">
        <v>2917</v>
      </c>
      <c r="F558" s="4" t="s">
        <v>2918</v>
      </c>
      <c r="G558" s="4" t="s">
        <v>36</v>
      </c>
      <c r="H558" s="4" t="s">
        <v>25</v>
      </c>
      <c r="I558" s="4" t="s">
        <v>208</v>
      </c>
      <c r="J558" s="4" t="s">
        <v>209</v>
      </c>
      <c r="K558" s="3">
        <v>10009</v>
      </c>
      <c r="L558" s="4" t="s">
        <v>119</v>
      </c>
      <c r="M558" s="4" t="s">
        <v>1893</v>
      </c>
      <c r="N558" s="4" t="s">
        <v>41</v>
      </c>
      <c r="O558" s="4" t="s">
        <v>105</v>
      </c>
      <c r="P558" s="4" t="s">
        <v>1894</v>
      </c>
      <c r="Q558" s="9">
        <v>23.1</v>
      </c>
      <c r="R558" s="3">
        <v>2</v>
      </c>
      <c r="S558" s="9">
        <v>0</v>
      </c>
      <c r="T558" s="9">
        <v>6.468</v>
      </c>
    </row>
    <row r="559" spans="1:20" x14ac:dyDescent="0.3">
      <c r="A559" s="4" t="s">
        <v>2919</v>
      </c>
      <c r="B559" s="5">
        <v>41987</v>
      </c>
      <c r="C559" s="5">
        <v>41992</v>
      </c>
      <c r="D559" s="4" t="s">
        <v>45</v>
      </c>
      <c r="E559" s="4" t="s">
        <v>2920</v>
      </c>
      <c r="F559" s="4" t="s">
        <v>2921</v>
      </c>
      <c r="G559" s="4" t="s">
        <v>24</v>
      </c>
      <c r="H559" s="4" t="s">
        <v>25</v>
      </c>
      <c r="I559" s="4" t="s">
        <v>227</v>
      </c>
      <c r="J559" s="4" t="s">
        <v>162</v>
      </c>
      <c r="K559" s="3">
        <v>60610</v>
      </c>
      <c r="L559" s="4" t="s">
        <v>81</v>
      </c>
      <c r="M559" s="4" t="s">
        <v>2922</v>
      </c>
      <c r="N559" s="4" t="s">
        <v>41</v>
      </c>
      <c r="O559" s="4" t="s">
        <v>73</v>
      </c>
      <c r="P559" s="4" t="s">
        <v>2923</v>
      </c>
      <c r="Q559" s="9">
        <v>5.1040000000000001</v>
      </c>
      <c r="R559" s="3">
        <v>4</v>
      </c>
      <c r="S559" s="9">
        <v>0.8</v>
      </c>
      <c r="T559" s="9">
        <v>-8.6768000000000001</v>
      </c>
    </row>
    <row r="560" spans="1:20" x14ac:dyDescent="0.3">
      <c r="A560" s="4" t="s">
        <v>2924</v>
      </c>
      <c r="B560" s="5">
        <v>42576</v>
      </c>
      <c r="C560" s="5">
        <v>42578</v>
      </c>
      <c r="D560" s="4" t="s">
        <v>144</v>
      </c>
      <c r="E560" s="4" t="s">
        <v>2925</v>
      </c>
      <c r="F560" s="4" t="s">
        <v>2926</v>
      </c>
      <c r="G560" s="4" t="s">
        <v>24</v>
      </c>
      <c r="H560" s="4" t="s">
        <v>25</v>
      </c>
      <c r="I560" s="4" t="s">
        <v>373</v>
      </c>
      <c r="J560" s="4" t="s">
        <v>374</v>
      </c>
      <c r="K560" s="3">
        <v>43229</v>
      </c>
      <c r="L560" s="4" t="s">
        <v>119</v>
      </c>
      <c r="M560" s="4" t="s">
        <v>2927</v>
      </c>
      <c r="N560" s="4" t="s">
        <v>149</v>
      </c>
      <c r="O560" s="4" t="s">
        <v>1630</v>
      </c>
      <c r="P560" s="4" t="s">
        <v>2928</v>
      </c>
      <c r="Q560" s="9">
        <v>1439.9760000000001</v>
      </c>
      <c r="R560" s="3">
        <v>4</v>
      </c>
      <c r="S560" s="9">
        <v>0.4</v>
      </c>
      <c r="T560" s="9">
        <v>191.99680000000001</v>
      </c>
    </row>
    <row r="561" spans="1:20" x14ac:dyDescent="0.3">
      <c r="A561" s="4" t="s">
        <v>2929</v>
      </c>
      <c r="B561" s="5">
        <v>43071</v>
      </c>
      <c r="C561" s="5">
        <v>43073</v>
      </c>
      <c r="D561" s="4" t="s">
        <v>21</v>
      </c>
      <c r="E561" s="4" t="s">
        <v>2930</v>
      </c>
      <c r="F561" s="4" t="s">
        <v>2931</v>
      </c>
      <c r="G561" s="4" t="s">
        <v>24</v>
      </c>
      <c r="H561" s="4" t="s">
        <v>25</v>
      </c>
      <c r="I561" s="4" t="s">
        <v>140</v>
      </c>
      <c r="J561" s="4" t="s">
        <v>80</v>
      </c>
      <c r="K561" s="3">
        <v>77036</v>
      </c>
      <c r="L561" s="4" t="s">
        <v>81</v>
      </c>
      <c r="M561" s="4" t="s">
        <v>2932</v>
      </c>
      <c r="N561" s="4" t="s">
        <v>41</v>
      </c>
      <c r="O561" s="4" t="s">
        <v>83</v>
      </c>
      <c r="P561" s="4" t="s">
        <v>2933</v>
      </c>
      <c r="Q561" s="9">
        <v>294.62</v>
      </c>
      <c r="R561" s="3">
        <v>5</v>
      </c>
      <c r="S561" s="9">
        <v>0.8</v>
      </c>
      <c r="T561" s="9">
        <v>-766.01199999999994</v>
      </c>
    </row>
    <row r="562" spans="1:20" x14ac:dyDescent="0.3">
      <c r="A562" s="4" t="s">
        <v>2934</v>
      </c>
      <c r="B562" s="5">
        <v>42836</v>
      </c>
      <c r="C562" s="5">
        <v>42843</v>
      </c>
      <c r="D562" s="4" t="s">
        <v>45</v>
      </c>
      <c r="E562" s="4" t="s">
        <v>2935</v>
      </c>
      <c r="F562" s="4" t="s">
        <v>2936</v>
      </c>
      <c r="G562" s="4" t="s">
        <v>24</v>
      </c>
      <c r="H562" s="4" t="s">
        <v>25</v>
      </c>
      <c r="I562" s="4" t="s">
        <v>446</v>
      </c>
      <c r="J562" s="4" t="s">
        <v>38</v>
      </c>
      <c r="K562" s="3">
        <v>91104</v>
      </c>
      <c r="L562" s="4" t="s">
        <v>39</v>
      </c>
      <c r="M562" s="4" t="s">
        <v>2937</v>
      </c>
      <c r="N562" s="4" t="s">
        <v>149</v>
      </c>
      <c r="O562" s="4" t="s">
        <v>182</v>
      </c>
      <c r="P562" s="4" t="s">
        <v>2938</v>
      </c>
      <c r="Q562" s="9">
        <v>199.95</v>
      </c>
      <c r="R562" s="3">
        <v>5</v>
      </c>
      <c r="S562" s="9">
        <v>0</v>
      </c>
      <c r="T562" s="9">
        <v>21.994499999999999</v>
      </c>
    </row>
    <row r="563" spans="1:20" x14ac:dyDescent="0.3">
      <c r="A563" s="4" t="s">
        <v>2939</v>
      </c>
      <c r="B563" s="5">
        <v>42349</v>
      </c>
      <c r="C563" s="5">
        <v>42349</v>
      </c>
      <c r="D563" s="4" t="s">
        <v>894</v>
      </c>
      <c r="E563" s="4" t="s">
        <v>2940</v>
      </c>
      <c r="F563" s="4" t="s">
        <v>2941</v>
      </c>
      <c r="G563" s="4" t="s">
        <v>24</v>
      </c>
      <c r="H563" s="4" t="s">
        <v>25</v>
      </c>
      <c r="I563" s="4" t="s">
        <v>140</v>
      </c>
      <c r="J563" s="4" t="s">
        <v>80</v>
      </c>
      <c r="K563" s="3">
        <v>77041</v>
      </c>
      <c r="L563" s="4" t="s">
        <v>81</v>
      </c>
      <c r="M563" s="4" t="s">
        <v>2942</v>
      </c>
      <c r="N563" s="4" t="s">
        <v>149</v>
      </c>
      <c r="O563" s="4" t="s">
        <v>182</v>
      </c>
      <c r="P563" s="4" t="s">
        <v>2943</v>
      </c>
      <c r="Q563" s="9">
        <v>159.98400000000001</v>
      </c>
      <c r="R563" s="3">
        <v>2</v>
      </c>
      <c r="S563" s="9">
        <v>0.2</v>
      </c>
      <c r="T563" s="9">
        <v>35.996400000000001</v>
      </c>
    </row>
    <row r="564" spans="1:20" x14ac:dyDescent="0.3">
      <c r="A564" s="4" t="s">
        <v>2944</v>
      </c>
      <c r="B564" s="5">
        <v>42631</v>
      </c>
      <c r="C564" s="5">
        <v>42636</v>
      </c>
      <c r="D564" s="4" t="s">
        <v>45</v>
      </c>
      <c r="E564" s="4" t="s">
        <v>2945</v>
      </c>
      <c r="F564" s="4" t="s">
        <v>2946</v>
      </c>
      <c r="G564" s="4" t="s">
        <v>24</v>
      </c>
      <c r="H564" s="4" t="s">
        <v>25</v>
      </c>
      <c r="I564" s="4" t="s">
        <v>1077</v>
      </c>
      <c r="J564" s="4" t="s">
        <v>265</v>
      </c>
      <c r="K564" s="3">
        <v>36830</v>
      </c>
      <c r="L564" s="4" t="s">
        <v>28</v>
      </c>
      <c r="M564" s="4" t="s">
        <v>2947</v>
      </c>
      <c r="N564" s="4" t="s">
        <v>30</v>
      </c>
      <c r="O564" s="4" t="s">
        <v>121</v>
      </c>
      <c r="P564" s="4" t="s">
        <v>2948</v>
      </c>
      <c r="Q564" s="9">
        <v>350.98</v>
      </c>
      <c r="R564" s="3">
        <v>1</v>
      </c>
      <c r="S564" s="9">
        <v>0</v>
      </c>
      <c r="T564" s="9">
        <v>84.235200000000006</v>
      </c>
    </row>
    <row r="565" spans="1:20" x14ac:dyDescent="0.3">
      <c r="A565" s="4" t="s">
        <v>2949</v>
      </c>
      <c r="B565" s="5">
        <v>42632</v>
      </c>
      <c r="C565" s="5">
        <v>42634</v>
      </c>
      <c r="D565" s="4" t="s">
        <v>144</v>
      </c>
      <c r="E565" s="4" t="s">
        <v>2950</v>
      </c>
      <c r="F565" s="4" t="s">
        <v>2951</v>
      </c>
      <c r="G565" s="4" t="s">
        <v>78</v>
      </c>
      <c r="H565" s="4" t="s">
        <v>25</v>
      </c>
      <c r="I565" s="4" t="s">
        <v>2281</v>
      </c>
      <c r="J565" s="4" t="s">
        <v>983</v>
      </c>
      <c r="K565" s="3">
        <v>2908</v>
      </c>
      <c r="L565" s="4" t="s">
        <v>119</v>
      </c>
      <c r="M565" s="4" t="s">
        <v>1365</v>
      </c>
      <c r="N565" s="4" t="s">
        <v>41</v>
      </c>
      <c r="O565" s="4" t="s">
        <v>91</v>
      </c>
      <c r="P565" s="4" t="s">
        <v>1366</v>
      </c>
      <c r="Q565" s="9">
        <v>1606.23</v>
      </c>
      <c r="R565" s="3">
        <v>9</v>
      </c>
      <c r="S565" s="9">
        <v>0</v>
      </c>
      <c r="T565" s="9">
        <v>481.86900000000003</v>
      </c>
    </row>
    <row r="566" spans="1:20" x14ac:dyDescent="0.3">
      <c r="A566" s="4" t="s">
        <v>2952</v>
      </c>
      <c r="B566" s="5">
        <v>43003</v>
      </c>
      <c r="C566" s="5">
        <v>43007</v>
      </c>
      <c r="D566" s="4" t="s">
        <v>45</v>
      </c>
      <c r="E566" s="4" t="s">
        <v>2953</v>
      </c>
      <c r="F566" s="4" t="s">
        <v>2954</v>
      </c>
      <c r="G566" s="4" t="s">
        <v>24</v>
      </c>
      <c r="H566" s="4" t="s">
        <v>25</v>
      </c>
      <c r="I566" s="4" t="s">
        <v>287</v>
      </c>
      <c r="J566" s="4" t="s">
        <v>180</v>
      </c>
      <c r="K566" s="3">
        <v>55901</v>
      </c>
      <c r="L566" s="4" t="s">
        <v>81</v>
      </c>
      <c r="M566" s="4" t="s">
        <v>2955</v>
      </c>
      <c r="N566" s="4" t="s">
        <v>41</v>
      </c>
      <c r="O566" s="4" t="s">
        <v>73</v>
      </c>
      <c r="P566" s="4" t="s">
        <v>2956</v>
      </c>
      <c r="Q566" s="9">
        <v>8.26</v>
      </c>
      <c r="R566" s="3">
        <v>2</v>
      </c>
      <c r="S566" s="9">
        <v>0</v>
      </c>
      <c r="T566" s="9">
        <v>3.8822000000000001</v>
      </c>
    </row>
    <row r="567" spans="1:20" x14ac:dyDescent="0.3">
      <c r="A567" s="4" t="s">
        <v>2957</v>
      </c>
      <c r="B567" s="5">
        <v>42568</v>
      </c>
      <c r="C567" s="5">
        <v>42572</v>
      </c>
      <c r="D567" s="4" t="s">
        <v>45</v>
      </c>
      <c r="E567" s="4" t="s">
        <v>2958</v>
      </c>
      <c r="F567" s="4" t="s">
        <v>2959</v>
      </c>
      <c r="G567" s="4" t="s">
        <v>36</v>
      </c>
      <c r="H567" s="4" t="s">
        <v>25</v>
      </c>
      <c r="I567" s="4" t="s">
        <v>2960</v>
      </c>
      <c r="J567" s="4" t="s">
        <v>585</v>
      </c>
      <c r="K567" s="3">
        <v>8861</v>
      </c>
      <c r="L567" s="4" t="s">
        <v>119</v>
      </c>
      <c r="M567" s="4" t="s">
        <v>2293</v>
      </c>
      <c r="N567" s="4" t="s">
        <v>41</v>
      </c>
      <c r="O567" s="4" t="s">
        <v>83</v>
      </c>
      <c r="P567" s="4" t="s">
        <v>2294</v>
      </c>
      <c r="Q567" s="9">
        <v>162.63999999999999</v>
      </c>
      <c r="R567" s="3">
        <v>2</v>
      </c>
      <c r="S567" s="9">
        <v>0</v>
      </c>
      <c r="T567" s="9">
        <v>45.539200000000001</v>
      </c>
    </row>
    <row r="568" spans="1:20" x14ac:dyDescent="0.3">
      <c r="A568" s="4" t="s">
        <v>2961</v>
      </c>
      <c r="B568" s="5">
        <v>42572</v>
      </c>
      <c r="C568" s="5">
        <v>42574</v>
      </c>
      <c r="D568" s="4" t="s">
        <v>21</v>
      </c>
      <c r="E568" s="4" t="s">
        <v>2962</v>
      </c>
      <c r="F568" s="4" t="s">
        <v>2963</v>
      </c>
      <c r="G568" s="4" t="s">
        <v>36</v>
      </c>
      <c r="H568" s="4" t="s">
        <v>25</v>
      </c>
      <c r="I568" s="4" t="s">
        <v>117</v>
      </c>
      <c r="J568" s="4" t="s">
        <v>118</v>
      </c>
      <c r="K568" s="3">
        <v>19134</v>
      </c>
      <c r="L568" s="4" t="s">
        <v>119</v>
      </c>
      <c r="M568" s="4" t="s">
        <v>2964</v>
      </c>
      <c r="N568" s="4" t="s">
        <v>41</v>
      </c>
      <c r="O568" s="4" t="s">
        <v>73</v>
      </c>
      <c r="P568" s="4" t="s">
        <v>2965</v>
      </c>
      <c r="Q568" s="9">
        <v>1.9410000000000001</v>
      </c>
      <c r="R568" s="3">
        <v>1</v>
      </c>
      <c r="S568" s="9">
        <v>0.7</v>
      </c>
      <c r="T568" s="9">
        <v>-1.294</v>
      </c>
    </row>
    <row r="569" spans="1:20" x14ac:dyDescent="0.3">
      <c r="A569" s="4" t="s">
        <v>2966</v>
      </c>
      <c r="B569" s="5">
        <v>43059</v>
      </c>
      <c r="C569" s="5">
        <v>43064</v>
      </c>
      <c r="D569" s="4" t="s">
        <v>45</v>
      </c>
      <c r="E569" s="4" t="s">
        <v>2967</v>
      </c>
      <c r="F569" s="4" t="s">
        <v>2968</v>
      </c>
      <c r="G569" s="4" t="s">
        <v>24</v>
      </c>
      <c r="H569" s="4" t="s">
        <v>25</v>
      </c>
      <c r="I569" s="4" t="s">
        <v>2969</v>
      </c>
      <c r="J569" s="4" t="s">
        <v>38</v>
      </c>
      <c r="K569" s="3">
        <v>91761</v>
      </c>
      <c r="L569" s="4" t="s">
        <v>39</v>
      </c>
      <c r="M569" s="4" t="s">
        <v>1333</v>
      </c>
      <c r="N569" s="4" t="s">
        <v>30</v>
      </c>
      <c r="O569" s="4" t="s">
        <v>121</v>
      </c>
      <c r="P569" s="4" t="s">
        <v>1334</v>
      </c>
      <c r="Q569" s="9">
        <v>283.92</v>
      </c>
      <c r="R569" s="3">
        <v>5</v>
      </c>
      <c r="S569" s="9">
        <v>0.2</v>
      </c>
      <c r="T569" s="9">
        <v>-46.137</v>
      </c>
    </row>
    <row r="570" spans="1:20" x14ac:dyDescent="0.3">
      <c r="A570" s="4" t="s">
        <v>2970</v>
      </c>
      <c r="B570" s="5">
        <v>42700</v>
      </c>
      <c r="C570" s="5">
        <v>42706</v>
      </c>
      <c r="D570" s="4" t="s">
        <v>45</v>
      </c>
      <c r="E570" s="4" t="s">
        <v>2971</v>
      </c>
      <c r="F570" s="4" t="s">
        <v>2972</v>
      </c>
      <c r="G570" s="4" t="s">
        <v>36</v>
      </c>
      <c r="H570" s="4" t="s">
        <v>25</v>
      </c>
      <c r="I570" s="4" t="s">
        <v>70</v>
      </c>
      <c r="J570" s="4" t="s">
        <v>71</v>
      </c>
      <c r="K570" s="3">
        <v>98105</v>
      </c>
      <c r="L570" s="4" t="s">
        <v>39</v>
      </c>
      <c r="M570" s="4" t="s">
        <v>2973</v>
      </c>
      <c r="N570" s="4" t="s">
        <v>41</v>
      </c>
      <c r="O570" s="4" t="s">
        <v>73</v>
      </c>
      <c r="P570" s="4" t="s">
        <v>2974</v>
      </c>
      <c r="Q570" s="9">
        <v>7.3120000000000003</v>
      </c>
      <c r="R570" s="3">
        <v>2</v>
      </c>
      <c r="S570" s="9">
        <v>0.2</v>
      </c>
      <c r="T570" s="9">
        <v>2.5592000000000001</v>
      </c>
    </row>
    <row r="571" spans="1:20" x14ac:dyDescent="0.3">
      <c r="A571" s="4" t="s">
        <v>2975</v>
      </c>
      <c r="B571" s="5">
        <v>42990</v>
      </c>
      <c r="C571" s="5">
        <v>42993</v>
      </c>
      <c r="D571" s="4" t="s">
        <v>144</v>
      </c>
      <c r="E571" s="4" t="s">
        <v>2976</v>
      </c>
      <c r="F571" s="4" t="s">
        <v>2977</v>
      </c>
      <c r="G571" s="4" t="s">
        <v>24</v>
      </c>
      <c r="H571" s="4" t="s">
        <v>25</v>
      </c>
      <c r="I571" s="4" t="s">
        <v>2978</v>
      </c>
      <c r="J571" s="4" t="s">
        <v>1838</v>
      </c>
      <c r="K571" s="3">
        <v>21215</v>
      </c>
      <c r="L571" s="4" t="s">
        <v>119</v>
      </c>
      <c r="M571" s="4" t="s">
        <v>2979</v>
      </c>
      <c r="N571" s="4" t="s">
        <v>41</v>
      </c>
      <c r="O571" s="4" t="s">
        <v>65</v>
      </c>
      <c r="P571" s="4" t="s">
        <v>2980</v>
      </c>
      <c r="Q571" s="9">
        <v>39.9</v>
      </c>
      <c r="R571" s="3">
        <v>5</v>
      </c>
      <c r="S571" s="9">
        <v>0</v>
      </c>
      <c r="T571" s="9">
        <v>19.95</v>
      </c>
    </row>
    <row r="572" spans="1:20" x14ac:dyDescent="0.3">
      <c r="A572" s="4" t="s">
        <v>2981</v>
      </c>
      <c r="B572" s="5">
        <v>42931</v>
      </c>
      <c r="C572" s="5">
        <v>42935</v>
      </c>
      <c r="D572" s="4" t="s">
        <v>45</v>
      </c>
      <c r="E572" s="4" t="s">
        <v>2982</v>
      </c>
      <c r="F572" s="4" t="s">
        <v>2983</v>
      </c>
      <c r="G572" s="4" t="s">
        <v>24</v>
      </c>
      <c r="H572" s="4" t="s">
        <v>25</v>
      </c>
      <c r="I572" s="4" t="s">
        <v>391</v>
      </c>
      <c r="J572" s="4" t="s">
        <v>195</v>
      </c>
      <c r="K572" s="3">
        <v>19805</v>
      </c>
      <c r="L572" s="4" t="s">
        <v>119</v>
      </c>
      <c r="M572" s="4" t="s">
        <v>2984</v>
      </c>
      <c r="N572" s="4" t="s">
        <v>41</v>
      </c>
      <c r="O572" s="4" t="s">
        <v>73</v>
      </c>
      <c r="P572" s="4" t="s">
        <v>2985</v>
      </c>
      <c r="Q572" s="9">
        <v>26.55</v>
      </c>
      <c r="R572" s="3">
        <v>3</v>
      </c>
      <c r="S572" s="9">
        <v>0</v>
      </c>
      <c r="T572" s="9">
        <v>13.009499999999999</v>
      </c>
    </row>
    <row r="573" spans="1:20" x14ac:dyDescent="0.3">
      <c r="A573" s="4" t="s">
        <v>2986</v>
      </c>
      <c r="B573" s="5">
        <v>41838</v>
      </c>
      <c r="C573" s="5">
        <v>41838</v>
      </c>
      <c r="D573" s="4" t="s">
        <v>894</v>
      </c>
      <c r="E573" s="4" t="s">
        <v>2987</v>
      </c>
      <c r="F573" s="4" t="s">
        <v>2988</v>
      </c>
      <c r="G573" s="4" t="s">
        <v>78</v>
      </c>
      <c r="H573" s="4" t="s">
        <v>25</v>
      </c>
      <c r="I573" s="4" t="s">
        <v>909</v>
      </c>
      <c r="J573" s="4" t="s">
        <v>234</v>
      </c>
      <c r="K573" s="3">
        <v>85705</v>
      </c>
      <c r="L573" s="4" t="s">
        <v>39</v>
      </c>
      <c r="M573" s="4" t="s">
        <v>2989</v>
      </c>
      <c r="N573" s="4" t="s">
        <v>30</v>
      </c>
      <c r="O573" s="4" t="s">
        <v>121</v>
      </c>
      <c r="P573" s="4" t="s">
        <v>2990</v>
      </c>
      <c r="Q573" s="9">
        <v>259.13600000000002</v>
      </c>
      <c r="R573" s="3">
        <v>4</v>
      </c>
      <c r="S573" s="9">
        <v>0.2</v>
      </c>
      <c r="T573" s="9">
        <v>-25.913599999999999</v>
      </c>
    </row>
    <row r="574" spans="1:20" x14ac:dyDescent="0.3">
      <c r="A574" s="4" t="s">
        <v>2991</v>
      </c>
      <c r="B574" s="5">
        <v>41912</v>
      </c>
      <c r="C574" s="5">
        <v>41917</v>
      </c>
      <c r="D574" s="4" t="s">
        <v>45</v>
      </c>
      <c r="E574" s="4" t="s">
        <v>2992</v>
      </c>
      <c r="F574" s="4" t="s">
        <v>2993</v>
      </c>
      <c r="G574" s="4" t="s">
        <v>24</v>
      </c>
      <c r="H574" s="4" t="s">
        <v>25</v>
      </c>
      <c r="I574" s="4" t="s">
        <v>2994</v>
      </c>
      <c r="J574" s="4" t="s">
        <v>49</v>
      </c>
      <c r="K574" s="3">
        <v>33437</v>
      </c>
      <c r="L574" s="4" t="s">
        <v>28</v>
      </c>
      <c r="M574" s="4" t="s">
        <v>2995</v>
      </c>
      <c r="N574" s="4" t="s">
        <v>41</v>
      </c>
      <c r="O574" s="4" t="s">
        <v>65</v>
      </c>
      <c r="P574" s="4" t="s">
        <v>2996</v>
      </c>
      <c r="Q574" s="9">
        <v>15.552</v>
      </c>
      <c r="R574" s="3">
        <v>3</v>
      </c>
      <c r="S574" s="9">
        <v>0.2</v>
      </c>
      <c r="T574" s="9">
        <v>5.4432</v>
      </c>
    </row>
    <row r="575" spans="1:20" x14ac:dyDescent="0.3">
      <c r="A575" s="4" t="s">
        <v>2997</v>
      </c>
      <c r="B575" s="5">
        <v>42632</v>
      </c>
      <c r="C575" s="5">
        <v>42636</v>
      </c>
      <c r="D575" s="4" t="s">
        <v>45</v>
      </c>
      <c r="E575" s="4" t="s">
        <v>2998</v>
      </c>
      <c r="F575" s="4" t="s">
        <v>2999</v>
      </c>
      <c r="G575" s="4" t="s">
        <v>24</v>
      </c>
      <c r="H575" s="4" t="s">
        <v>25</v>
      </c>
      <c r="I575" s="4" t="s">
        <v>3000</v>
      </c>
      <c r="J575" s="4" t="s">
        <v>38</v>
      </c>
      <c r="K575" s="3">
        <v>95207</v>
      </c>
      <c r="L575" s="4" t="s">
        <v>39</v>
      </c>
      <c r="M575" s="4" t="s">
        <v>3001</v>
      </c>
      <c r="N575" s="4" t="s">
        <v>41</v>
      </c>
      <c r="O575" s="4" t="s">
        <v>65</v>
      </c>
      <c r="P575" s="4" t="s">
        <v>3002</v>
      </c>
      <c r="Q575" s="9">
        <v>159.88</v>
      </c>
      <c r="R575" s="3">
        <v>7</v>
      </c>
      <c r="S575" s="9">
        <v>0</v>
      </c>
      <c r="T575" s="9">
        <v>73.544799999999995</v>
      </c>
    </row>
    <row r="576" spans="1:20" x14ac:dyDescent="0.3">
      <c r="A576" s="4" t="s">
        <v>3003</v>
      </c>
      <c r="B576" s="5">
        <v>41813</v>
      </c>
      <c r="C576" s="5">
        <v>41818</v>
      </c>
      <c r="D576" s="4" t="s">
        <v>45</v>
      </c>
      <c r="E576" s="4" t="s">
        <v>3004</v>
      </c>
      <c r="F576" s="4" t="s">
        <v>3005</v>
      </c>
      <c r="G576" s="4" t="s">
        <v>24</v>
      </c>
      <c r="H576" s="4" t="s">
        <v>25</v>
      </c>
      <c r="I576" s="4" t="s">
        <v>117</v>
      </c>
      <c r="J576" s="4" t="s">
        <v>118</v>
      </c>
      <c r="K576" s="3">
        <v>19143</v>
      </c>
      <c r="L576" s="4" t="s">
        <v>119</v>
      </c>
      <c r="M576" s="4" t="s">
        <v>1005</v>
      </c>
      <c r="N576" s="4" t="s">
        <v>149</v>
      </c>
      <c r="O576" s="4" t="s">
        <v>182</v>
      </c>
      <c r="P576" s="4" t="s">
        <v>1006</v>
      </c>
      <c r="Q576" s="9">
        <v>86.376000000000005</v>
      </c>
      <c r="R576" s="3">
        <v>3</v>
      </c>
      <c r="S576" s="9">
        <v>0.2</v>
      </c>
      <c r="T576" s="9">
        <v>1.0797000000000001</v>
      </c>
    </row>
    <row r="577" spans="1:20" x14ac:dyDescent="0.3">
      <c r="A577" s="4" t="s">
        <v>3006</v>
      </c>
      <c r="B577" s="5">
        <v>41779</v>
      </c>
      <c r="C577" s="5">
        <v>41781</v>
      </c>
      <c r="D577" s="4" t="s">
        <v>21</v>
      </c>
      <c r="E577" s="4" t="s">
        <v>3007</v>
      </c>
      <c r="F577" s="4" t="s">
        <v>3008</v>
      </c>
      <c r="G577" s="4" t="s">
        <v>36</v>
      </c>
      <c r="H577" s="4" t="s">
        <v>25</v>
      </c>
      <c r="I577" s="4" t="s">
        <v>194</v>
      </c>
      <c r="J577" s="4" t="s">
        <v>3009</v>
      </c>
      <c r="K577" s="3">
        <v>3820</v>
      </c>
      <c r="L577" s="4" t="s">
        <v>119</v>
      </c>
      <c r="M577" s="4" t="s">
        <v>3010</v>
      </c>
      <c r="N577" s="4" t="s">
        <v>41</v>
      </c>
      <c r="O577" s="4" t="s">
        <v>83</v>
      </c>
      <c r="P577" s="4" t="s">
        <v>3011</v>
      </c>
      <c r="Q577" s="9">
        <v>33.28</v>
      </c>
      <c r="R577" s="3">
        <v>4</v>
      </c>
      <c r="S577" s="9">
        <v>0</v>
      </c>
      <c r="T577" s="9">
        <v>9.3184000000000005</v>
      </c>
    </row>
    <row r="578" spans="1:20" x14ac:dyDescent="0.3">
      <c r="A578" s="4" t="s">
        <v>3012</v>
      </c>
      <c r="B578" s="5">
        <v>42338</v>
      </c>
      <c r="C578" s="5">
        <v>42342</v>
      </c>
      <c r="D578" s="4" t="s">
        <v>45</v>
      </c>
      <c r="E578" s="4" t="s">
        <v>3013</v>
      </c>
      <c r="F578" s="4" t="s">
        <v>3014</v>
      </c>
      <c r="G578" s="4" t="s">
        <v>24</v>
      </c>
      <c r="H578" s="4" t="s">
        <v>25</v>
      </c>
      <c r="I578" s="4" t="s">
        <v>117</v>
      </c>
      <c r="J578" s="4" t="s">
        <v>118</v>
      </c>
      <c r="K578" s="3">
        <v>19134</v>
      </c>
      <c r="L578" s="4" t="s">
        <v>119</v>
      </c>
      <c r="M578" s="4" t="s">
        <v>72</v>
      </c>
      <c r="N578" s="4" t="s">
        <v>41</v>
      </c>
      <c r="O578" s="4" t="s">
        <v>73</v>
      </c>
      <c r="P578" s="4" t="s">
        <v>74</v>
      </c>
      <c r="Q578" s="9">
        <v>152.99100000000001</v>
      </c>
      <c r="R578" s="3">
        <v>3</v>
      </c>
      <c r="S578" s="9">
        <v>0.7</v>
      </c>
      <c r="T578" s="9">
        <v>-122.39279999999999</v>
      </c>
    </row>
    <row r="579" spans="1:20" x14ac:dyDescent="0.3">
      <c r="A579" s="4" t="s">
        <v>3015</v>
      </c>
      <c r="B579" s="5">
        <v>42369</v>
      </c>
      <c r="C579" s="5">
        <v>42374</v>
      </c>
      <c r="D579" s="4" t="s">
        <v>45</v>
      </c>
      <c r="E579" s="4" t="s">
        <v>3016</v>
      </c>
      <c r="F579" s="4" t="s">
        <v>3017</v>
      </c>
      <c r="G579" s="4" t="s">
        <v>24</v>
      </c>
      <c r="H579" s="4" t="s">
        <v>25</v>
      </c>
      <c r="I579" s="4" t="s">
        <v>561</v>
      </c>
      <c r="J579" s="4" t="s">
        <v>80</v>
      </c>
      <c r="K579" s="3">
        <v>75051</v>
      </c>
      <c r="L579" s="4" t="s">
        <v>81</v>
      </c>
      <c r="M579" s="4" t="s">
        <v>3018</v>
      </c>
      <c r="N579" s="4" t="s">
        <v>30</v>
      </c>
      <c r="O579" s="4" t="s">
        <v>57</v>
      </c>
      <c r="P579" s="4" t="s">
        <v>3019</v>
      </c>
      <c r="Q579" s="9">
        <v>14.76</v>
      </c>
      <c r="R579" s="3">
        <v>5</v>
      </c>
      <c r="S579" s="9">
        <v>0.6</v>
      </c>
      <c r="T579" s="9">
        <v>-11.439</v>
      </c>
    </row>
    <row r="580" spans="1:20" x14ac:dyDescent="0.3">
      <c r="A580" s="4" t="s">
        <v>3020</v>
      </c>
      <c r="B580" s="5">
        <v>43058</v>
      </c>
      <c r="C580" s="5">
        <v>43065</v>
      </c>
      <c r="D580" s="4" t="s">
        <v>45</v>
      </c>
      <c r="E580" s="4" t="s">
        <v>3021</v>
      </c>
      <c r="F580" s="4" t="s">
        <v>3022</v>
      </c>
      <c r="G580" s="4" t="s">
        <v>24</v>
      </c>
      <c r="H580" s="4" t="s">
        <v>25</v>
      </c>
      <c r="I580" s="4" t="s">
        <v>3023</v>
      </c>
      <c r="J580" s="4" t="s">
        <v>80</v>
      </c>
      <c r="K580" s="3">
        <v>77840</v>
      </c>
      <c r="L580" s="4" t="s">
        <v>81</v>
      </c>
      <c r="M580" s="4" t="s">
        <v>3024</v>
      </c>
      <c r="N580" s="4" t="s">
        <v>30</v>
      </c>
      <c r="O580" s="4" t="s">
        <v>121</v>
      </c>
      <c r="P580" s="4" t="s">
        <v>3025</v>
      </c>
      <c r="Q580" s="9">
        <v>233.05799999999999</v>
      </c>
      <c r="R580" s="3">
        <v>3</v>
      </c>
      <c r="S580" s="9">
        <v>0.3</v>
      </c>
      <c r="T580" s="9">
        <v>-53.270400000000002</v>
      </c>
    </row>
    <row r="581" spans="1:20" x14ac:dyDescent="0.3">
      <c r="A581" s="4" t="s">
        <v>3026</v>
      </c>
      <c r="B581" s="5">
        <v>41967</v>
      </c>
      <c r="C581" s="5">
        <v>41972</v>
      </c>
      <c r="D581" s="4" t="s">
        <v>21</v>
      </c>
      <c r="E581" s="4" t="s">
        <v>3027</v>
      </c>
      <c r="F581" s="4" t="s">
        <v>3028</v>
      </c>
      <c r="G581" s="4" t="s">
        <v>24</v>
      </c>
      <c r="H581" s="4" t="s">
        <v>25</v>
      </c>
      <c r="I581" s="4" t="s">
        <v>3029</v>
      </c>
      <c r="J581" s="4" t="s">
        <v>440</v>
      </c>
      <c r="K581" s="3">
        <v>63116</v>
      </c>
      <c r="L581" s="4" t="s">
        <v>81</v>
      </c>
      <c r="M581" s="4" t="s">
        <v>3030</v>
      </c>
      <c r="N581" s="4" t="s">
        <v>149</v>
      </c>
      <c r="O581" s="4" t="s">
        <v>182</v>
      </c>
      <c r="P581" s="4" t="s">
        <v>3031</v>
      </c>
      <c r="Q581" s="9">
        <v>111.79</v>
      </c>
      <c r="R581" s="3">
        <v>7</v>
      </c>
      <c r="S581" s="9">
        <v>0</v>
      </c>
      <c r="T581" s="9">
        <v>43.598100000000002</v>
      </c>
    </row>
    <row r="582" spans="1:20" x14ac:dyDescent="0.3">
      <c r="A582" s="4" t="s">
        <v>3032</v>
      </c>
      <c r="B582" s="5">
        <v>42807</v>
      </c>
      <c r="C582" s="5">
        <v>42813</v>
      </c>
      <c r="D582" s="4" t="s">
        <v>45</v>
      </c>
      <c r="E582" s="4" t="s">
        <v>3033</v>
      </c>
      <c r="F582" s="4" t="s">
        <v>3034</v>
      </c>
      <c r="G582" s="4" t="s">
        <v>78</v>
      </c>
      <c r="H582" s="4" t="s">
        <v>25</v>
      </c>
      <c r="I582" s="4" t="s">
        <v>3035</v>
      </c>
      <c r="J582" s="4" t="s">
        <v>38</v>
      </c>
      <c r="K582" s="3">
        <v>95336</v>
      </c>
      <c r="L582" s="4" t="s">
        <v>39</v>
      </c>
      <c r="M582" s="4" t="s">
        <v>3036</v>
      </c>
      <c r="N582" s="4" t="s">
        <v>41</v>
      </c>
      <c r="O582" s="4" t="s">
        <v>65</v>
      </c>
      <c r="P582" s="4" t="s">
        <v>3037</v>
      </c>
      <c r="Q582" s="9">
        <v>314.55</v>
      </c>
      <c r="R582" s="3">
        <v>3</v>
      </c>
      <c r="S582" s="9">
        <v>0</v>
      </c>
      <c r="T582" s="9">
        <v>150.98400000000001</v>
      </c>
    </row>
    <row r="583" spans="1:20" x14ac:dyDescent="0.3">
      <c r="A583" s="4" t="s">
        <v>3038</v>
      </c>
      <c r="B583" s="5">
        <v>42762</v>
      </c>
      <c r="C583" s="5">
        <v>42765</v>
      </c>
      <c r="D583" s="4" t="s">
        <v>21</v>
      </c>
      <c r="E583" s="4" t="s">
        <v>3039</v>
      </c>
      <c r="F583" s="4" t="s">
        <v>3040</v>
      </c>
      <c r="G583" s="4" t="s">
        <v>24</v>
      </c>
      <c r="H583" s="4" t="s">
        <v>25</v>
      </c>
      <c r="I583" s="4" t="s">
        <v>2678</v>
      </c>
      <c r="J583" s="4" t="s">
        <v>374</v>
      </c>
      <c r="K583" s="3">
        <v>44240</v>
      </c>
      <c r="L583" s="4" t="s">
        <v>119</v>
      </c>
      <c r="M583" s="4" t="s">
        <v>1345</v>
      </c>
      <c r="N583" s="4" t="s">
        <v>41</v>
      </c>
      <c r="O583" s="4" t="s">
        <v>105</v>
      </c>
      <c r="P583" s="4" t="s">
        <v>1346</v>
      </c>
      <c r="Q583" s="9">
        <v>14.016</v>
      </c>
      <c r="R583" s="3">
        <v>3</v>
      </c>
      <c r="S583" s="9">
        <v>0.2</v>
      </c>
      <c r="T583" s="9">
        <v>1.752</v>
      </c>
    </row>
    <row r="584" spans="1:20" x14ac:dyDescent="0.3">
      <c r="A584" s="4" t="s">
        <v>3041</v>
      </c>
      <c r="B584" s="5">
        <v>41852</v>
      </c>
      <c r="C584" s="5">
        <v>41854</v>
      </c>
      <c r="D584" s="4" t="s">
        <v>144</v>
      </c>
      <c r="E584" s="4" t="s">
        <v>3042</v>
      </c>
      <c r="F584" s="4" t="s">
        <v>3043</v>
      </c>
      <c r="G584" s="4" t="s">
        <v>24</v>
      </c>
      <c r="H584" s="4" t="s">
        <v>25</v>
      </c>
      <c r="I584" s="4" t="s">
        <v>103</v>
      </c>
      <c r="J584" s="4" t="s">
        <v>38</v>
      </c>
      <c r="K584" s="3">
        <v>94122</v>
      </c>
      <c r="L584" s="4" t="s">
        <v>39</v>
      </c>
      <c r="M584" s="4" t="s">
        <v>3044</v>
      </c>
      <c r="N584" s="4" t="s">
        <v>41</v>
      </c>
      <c r="O584" s="4" t="s">
        <v>73</v>
      </c>
      <c r="P584" s="4" t="s">
        <v>3045</v>
      </c>
      <c r="Q584" s="9">
        <v>19.751999999999999</v>
      </c>
      <c r="R584" s="3">
        <v>3</v>
      </c>
      <c r="S584" s="9">
        <v>0.2</v>
      </c>
      <c r="T584" s="9">
        <v>6.9131999999999998</v>
      </c>
    </row>
    <row r="585" spans="1:20" x14ac:dyDescent="0.3">
      <c r="A585" s="4" t="s">
        <v>3046</v>
      </c>
      <c r="B585" s="5">
        <v>42658</v>
      </c>
      <c r="C585" s="5">
        <v>42664</v>
      </c>
      <c r="D585" s="4" t="s">
        <v>45</v>
      </c>
      <c r="E585" s="4" t="s">
        <v>3047</v>
      </c>
      <c r="F585" s="4" t="s">
        <v>3048</v>
      </c>
      <c r="G585" s="4" t="s">
        <v>78</v>
      </c>
      <c r="H585" s="4" t="s">
        <v>25</v>
      </c>
      <c r="I585" s="4" t="s">
        <v>3049</v>
      </c>
      <c r="J585" s="4" t="s">
        <v>97</v>
      </c>
      <c r="K585" s="3">
        <v>84106</v>
      </c>
      <c r="L585" s="4" t="s">
        <v>39</v>
      </c>
      <c r="M585" s="4" t="s">
        <v>3050</v>
      </c>
      <c r="N585" s="4" t="s">
        <v>41</v>
      </c>
      <c r="O585" s="4" t="s">
        <v>65</v>
      </c>
      <c r="P585" s="4" t="s">
        <v>3051</v>
      </c>
      <c r="Q585" s="9">
        <v>45.68</v>
      </c>
      <c r="R585" s="3">
        <v>2</v>
      </c>
      <c r="S585" s="9">
        <v>0</v>
      </c>
      <c r="T585" s="9">
        <v>21.012799999999999</v>
      </c>
    </row>
    <row r="586" spans="1:20" x14ac:dyDescent="0.3">
      <c r="A586" s="4" t="s">
        <v>3052</v>
      </c>
      <c r="B586" s="5">
        <v>42565</v>
      </c>
      <c r="C586" s="5">
        <v>42565</v>
      </c>
      <c r="D586" s="4" t="s">
        <v>894</v>
      </c>
      <c r="E586" s="4" t="s">
        <v>3053</v>
      </c>
      <c r="F586" s="4" t="s">
        <v>3054</v>
      </c>
      <c r="G586" s="4" t="s">
        <v>24</v>
      </c>
      <c r="H586" s="4" t="s">
        <v>25</v>
      </c>
      <c r="I586" s="4" t="s">
        <v>1141</v>
      </c>
      <c r="J586" s="4" t="s">
        <v>265</v>
      </c>
      <c r="K586" s="3">
        <v>35810</v>
      </c>
      <c r="L586" s="4" t="s">
        <v>28</v>
      </c>
      <c r="M586" s="4" t="s">
        <v>3055</v>
      </c>
      <c r="N586" s="4" t="s">
        <v>149</v>
      </c>
      <c r="O586" s="4" t="s">
        <v>182</v>
      </c>
      <c r="P586" s="4" t="s">
        <v>3056</v>
      </c>
      <c r="Q586" s="9">
        <v>29</v>
      </c>
      <c r="R586" s="3">
        <v>2</v>
      </c>
      <c r="S586" s="9">
        <v>0</v>
      </c>
      <c r="T586" s="9">
        <v>7.25</v>
      </c>
    </row>
    <row r="587" spans="1:20" x14ac:dyDescent="0.3">
      <c r="A587" s="4" t="s">
        <v>3057</v>
      </c>
      <c r="B587" s="5">
        <v>41834</v>
      </c>
      <c r="C587" s="5">
        <v>41840</v>
      </c>
      <c r="D587" s="4" t="s">
        <v>45</v>
      </c>
      <c r="E587" s="4" t="s">
        <v>3058</v>
      </c>
      <c r="F587" s="4" t="s">
        <v>3059</v>
      </c>
      <c r="G587" s="4" t="s">
        <v>78</v>
      </c>
      <c r="H587" s="4" t="s">
        <v>25</v>
      </c>
      <c r="I587" s="4" t="s">
        <v>342</v>
      </c>
      <c r="J587" s="4" t="s">
        <v>162</v>
      </c>
      <c r="K587" s="3">
        <v>60505</v>
      </c>
      <c r="L587" s="4" t="s">
        <v>81</v>
      </c>
      <c r="M587" s="4" t="s">
        <v>1673</v>
      </c>
      <c r="N587" s="4" t="s">
        <v>41</v>
      </c>
      <c r="O587" s="4" t="s">
        <v>73</v>
      </c>
      <c r="P587" s="4" t="s">
        <v>1674</v>
      </c>
      <c r="Q587" s="9">
        <v>29.931999999999999</v>
      </c>
      <c r="R587" s="3">
        <v>7</v>
      </c>
      <c r="S587" s="9">
        <v>0.8</v>
      </c>
      <c r="T587" s="9">
        <v>-46.394599999999997</v>
      </c>
    </row>
    <row r="588" spans="1:20" x14ac:dyDescent="0.3">
      <c r="A588" s="4" t="s">
        <v>3060</v>
      </c>
      <c r="B588" s="5">
        <v>41957</v>
      </c>
      <c r="C588" s="5">
        <v>41959</v>
      </c>
      <c r="D588" s="4" t="s">
        <v>21</v>
      </c>
      <c r="E588" s="4" t="s">
        <v>3061</v>
      </c>
      <c r="F588" s="4" t="s">
        <v>3062</v>
      </c>
      <c r="G588" s="4" t="s">
        <v>24</v>
      </c>
      <c r="H588" s="4" t="s">
        <v>25</v>
      </c>
      <c r="I588" s="4" t="s">
        <v>549</v>
      </c>
      <c r="J588" s="4" t="s">
        <v>550</v>
      </c>
      <c r="K588" s="3">
        <v>6824</v>
      </c>
      <c r="L588" s="4" t="s">
        <v>119</v>
      </c>
      <c r="M588" s="4" t="s">
        <v>3063</v>
      </c>
      <c r="N588" s="4" t="s">
        <v>149</v>
      </c>
      <c r="O588" s="4" t="s">
        <v>150</v>
      </c>
      <c r="P588" s="4" t="s">
        <v>3064</v>
      </c>
      <c r="Q588" s="9">
        <v>832.93</v>
      </c>
      <c r="R588" s="3">
        <v>7</v>
      </c>
      <c r="S588" s="9">
        <v>0</v>
      </c>
      <c r="T588" s="9">
        <v>233.22040000000001</v>
      </c>
    </row>
    <row r="589" spans="1:20" x14ac:dyDescent="0.3">
      <c r="A589" s="4" t="s">
        <v>3065</v>
      </c>
      <c r="B589" s="5">
        <v>41902</v>
      </c>
      <c r="C589" s="5">
        <v>41907</v>
      </c>
      <c r="D589" s="4" t="s">
        <v>45</v>
      </c>
      <c r="E589" s="4" t="s">
        <v>3066</v>
      </c>
      <c r="F589" s="4" t="s">
        <v>3067</v>
      </c>
      <c r="G589" s="4" t="s">
        <v>36</v>
      </c>
      <c r="H589" s="4" t="s">
        <v>25</v>
      </c>
      <c r="I589" s="4" t="s">
        <v>1056</v>
      </c>
      <c r="J589" s="4" t="s">
        <v>49</v>
      </c>
      <c r="K589" s="3">
        <v>32216</v>
      </c>
      <c r="L589" s="4" t="s">
        <v>28</v>
      </c>
      <c r="M589" s="4" t="s">
        <v>3068</v>
      </c>
      <c r="N589" s="4" t="s">
        <v>41</v>
      </c>
      <c r="O589" s="4" t="s">
        <v>105</v>
      </c>
      <c r="P589" s="4" t="s">
        <v>3069</v>
      </c>
      <c r="Q589" s="9">
        <v>2.8159999999999998</v>
      </c>
      <c r="R589" s="3">
        <v>2</v>
      </c>
      <c r="S589" s="9">
        <v>0.2</v>
      </c>
      <c r="T589" s="9">
        <v>0.98560000000000003</v>
      </c>
    </row>
    <row r="590" spans="1:20" x14ac:dyDescent="0.3">
      <c r="A590" s="4" t="s">
        <v>3070</v>
      </c>
      <c r="B590" s="5">
        <v>42944</v>
      </c>
      <c r="C590" s="5">
        <v>42948</v>
      </c>
      <c r="D590" s="4" t="s">
        <v>45</v>
      </c>
      <c r="E590" s="4" t="s">
        <v>3071</v>
      </c>
      <c r="F590" s="4" t="s">
        <v>3072</v>
      </c>
      <c r="G590" s="4" t="s">
        <v>36</v>
      </c>
      <c r="H590" s="4" t="s">
        <v>25</v>
      </c>
      <c r="I590" s="4" t="s">
        <v>103</v>
      </c>
      <c r="J590" s="4" t="s">
        <v>38</v>
      </c>
      <c r="K590" s="3">
        <v>94110</v>
      </c>
      <c r="L590" s="4" t="s">
        <v>39</v>
      </c>
      <c r="M590" s="4" t="s">
        <v>1946</v>
      </c>
      <c r="N590" s="4" t="s">
        <v>41</v>
      </c>
      <c r="O590" s="4" t="s">
        <v>73</v>
      </c>
      <c r="P590" s="4" t="s">
        <v>1947</v>
      </c>
      <c r="Q590" s="9">
        <v>9.984</v>
      </c>
      <c r="R590" s="3">
        <v>4</v>
      </c>
      <c r="S590" s="9">
        <v>0.2</v>
      </c>
      <c r="T590" s="9">
        <v>3.6192000000000002</v>
      </c>
    </row>
    <row r="591" spans="1:20" x14ac:dyDescent="0.3">
      <c r="A591" s="4" t="s">
        <v>3073</v>
      </c>
      <c r="B591" s="5">
        <v>42344</v>
      </c>
      <c r="C591" s="5">
        <v>42344</v>
      </c>
      <c r="D591" s="4" t="s">
        <v>894</v>
      </c>
      <c r="E591" s="4" t="s">
        <v>3074</v>
      </c>
      <c r="F591" s="4" t="s">
        <v>3075</v>
      </c>
      <c r="G591" s="4" t="s">
        <v>24</v>
      </c>
      <c r="H591" s="4" t="s">
        <v>25</v>
      </c>
      <c r="I591" s="4" t="s">
        <v>3076</v>
      </c>
      <c r="J591" s="4" t="s">
        <v>374</v>
      </c>
      <c r="K591" s="3">
        <v>43302</v>
      </c>
      <c r="L591" s="4" t="s">
        <v>119</v>
      </c>
      <c r="M591" s="4" t="s">
        <v>3077</v>
      </c>
      <c r="N591" s="4" t="s">
        <v>149</v>
      </c>
      <c r="O591" s="4" t="s">
        <v>150</v>
      </c>
      <c r="P591" s="4" t="s">
        <v>3078</v>
      </c>
      <c r="Q591" s="9">
        <v>485.94</v>
      </c>
      <c r="R591" s="3">
        <v>2</v>
      </c>
      <c r="S591" s="9">
        <v>0.4</v>
      </c>
      <c r="T591" s="9">
        <v>-89.088999999999999</v>
      </c>
    </row>
    <row r="592" spans="1:20" x14ac:dyDescent="0.3">
      <c r="A592" s="4" t="s">
        <v>3079</v>
      </c>
      <c r="B592" s="5">
        <v>42448</v>
      </c>
      <c r="C592" s="5">
        <v>42450</v>
      </c>
      <c r="D592" s="4" t="s">
        <v>21</v>
      </c>
      <c r="E592" s="4" t="s">
        <v>3080</v>
      </c>
      <c r="F592" s="4" t="s">
        <v>3081</v>
      </c>
      <c r="G592" s="4" t="s">
        <v>24</v>
      </c>
      <c r="H592" s="4" t="s">
        <v>25</v>
      </c>
      <c r="I592" s="4" t="s">
        <v>3082</v>
      </c>
      <c r="J592" s="4" t="s">
        <v>343</v>
      </c>
      <c r="K592" s="3">
        <v>80122</v>
      </c>
      <c r="L592" s="4" t="s">
        <v>39</v>
      </c>
      <c r="M592" s="4" t="s">
        <v>3083</v>
      </c>
      <c r="N592" s="4" t="s">
        <v>30</v>
      </c>
      <c r="O592" s="4" t="s">
        <v>31</v>
      </c>
      <c r="P592" s="4" t="s">
        <v>3084</v>
      </c>
      <c r="Q592" s="9">
        <v>72.293999999999997</v>
      </c>
      <c r="R592" s="3">
        <v>1</v>
      </c>
      <c r="S592" s="9">
        <v>0.7</v>
      </c>
      <c r="T592" s="9">
        <v>-98.8018</v>
      </c>
    </row>
    <row r="593" spans="1:20" x14ac:dyDescent="0.3">
      <c r="A593" s="4" t="s">
        <v>3085</v>
      </c>
      <c r="B593" s="5">
        <v>42912</v>
      </c>
      <c r="C593" s="5">
        <v>42917</v>
      </c>
      <c r="D593" s="4" t="s">
        <v>45</v>
      </c>
      <c r="E593" s="4" t="s">
        <v>3086</v>
      </c>
      <c r="F593" s="4" t="s">
        <v>3087</v>
      </c>
      <c r="G593" s="4" t="s">
        <v>24</v>
      </c>
      <c r="H593" s="4" t="s">
        <v>25</v>
      </c>
      <c r="I593" s="4" t="s">
        <v>2155</v>
      </c>
      <c r="J593" s="4" t="s">
        <v>202</v>
      </c>
      <c r="K593" s="3">
        <v>46350</v>
      </c>
      <c r="L593" s="4" t="s">
        <v>81</v>
      </c>
      <c r="M593" s="4" t="s">
        <v>2055</v>
      </c>
      <c r="N593" s="4" t="s">
        <v>30</v>
      </c>
      <c r="O593" s="4" t="s">
        <v>57</v>
      </c>
      <c r="P593" s="4" t="s">
        <v>2056</v>
      </c>
      <c r="Q593" s="9">
        <v>526.45000000000005</v>
      </c>
      <c r="R593" s="3">
        <v>5</v>
      </c>
      <c r="S593" s="9">
        <v>0</v>
      </c>
      <c r="T593" s="9">
        <v>31.587</v>
      </c>
    </row>
    <row r="594" spans="1:20" x14ac:dyDescent="0.3">
      <c r="A594" s="4" t="s">
        <v>3088</v>
      </c>
      <c r="B594" s="5">
        <v>42689</v>
      </c>
      <c r="C594" s="5">
        <v>42691</v>
      </c>
      <c r="D594" s="4" t="s">
        <v>21</v>
      </c>
      <c r="E594" s="4" t="s">
        <v>3089</v>
      </c>
      <c r="F594" s="4" t="s">
        <v>3090</v>
      </c>
      <c r="G594" s="4" t="s">
        <v>24</v>
      </c>
      <c r="H594" s="4" t="s">
        <v>25</v>
      </c>
      <c r="I594" s="4" t="s">
        <v>37</v>
      </c>
      <c r="J594" s="4" t="s">
        <v>38</v>
      </c>
      <c r="K594" s="3">
        <v>90049</v>
      </c>
      <c r="L594" s="4" t="s">
        <v>39</v>
      </c>
      <c r="M594" s="4" t="s">
        <v>3091</v>
      </c>
      <c r="N594" s="4" t="s">
        <v>41</v>
      </c>
      <c r="O594" s="4" t="s">
        <v>73</v>
      </c>
      <c r="P594" s="4" t="s">
        <v>3092</v>
      </c>
      <c r="Q594" s="9">
        <v>1016.792</v>
      </c>
      <c r="R594" s="3">
        <v>1</v>
      </c>
      <c r="S594" s="9">
        <v>0.2</v>
      </c>
      <c r="T594" s="9">
        <v>381.29700000000003</v>
      </c>
    </row>
    <row r="595" spans="1:20" x14ac:dyDescent="0.3">
      <c r="A595" s="4" t="s">
        <v>3093</v>
      </c>
      <c r="B595" s="5">
        <v>43060</v>
      </c>
      <c r="C595" s="5">
        <v>43064</v>
      </c>
      <c r="D595" s="4" t="s">
        <v>45</v>
      </c>
      <c r="E595" s="4" t="s">
        <v>3094</v>
      </c>
      <c r="F595" s="4" t="s">
        <v>3095</v>
      </c>
      <c r="G595" s="4" t="s">
        <v>78</v>
      </c>
      <c r="H595" s="4" t="s">
        <v>25</v>
      </c>
      <c r="I595" s="4" t="s">
        <v>446</v>
      </c>
      <c r="J595" s="4" t="s">
        <v>38</v>
      </c>
      <c r="K595" s="3">
        <v>91104</v>
      </c>
      <c r="L595" s="4" t="s">
        <v>39</v>
      </c>
      <c r="M595" s="4" t="s">
        <v>293</v>
      </c>
      <c r="N595" s="4" t="s">
        <v>41</v>
      </c>
      <c r="O595" s="4" t="s">
        <v>91</v>
      </c>
      <c r="P595" s="4" t="s">
        <v>294</v>
      </c>
      <c r="Q595" s="9">
        <v>56.56</v>
      </c>
      <c r="R595" s="3">
        <v>2</v>
      </c>
      <c r="S595" s="9">
        <v>0</v>
      </c>
      <c r="T595" s="9">
        <v>15.2712</v>
      </c>
    </row>
    <row r="596" spans="1:20" x14ac:dyDescent="0.3">
      <c r="A596" s="4" t="s">
        <v>3096</v>
      </c>
      <c r="B596" s="5">
        <v>42050</v>
      </c>
      <c r="C596" s="5">
        <v>42053</v>
      </c>
      <c r="D596" s="4" t="s">
        <v>21</v>
      </c>
      <c r="E596" s="4" t="s">
        <v>3097</v>
      </c>
      <c r="F596" s="4" t="s">
        <v>3098</v>
      </c>
      <c r="G596" s="4" t="s">
        <v>24</v>
      </c>
      <c r="H596" s="4" t="s">
        <v>25</v>
      </c>
      <c r="I596" s="4" t="s">
        <v>37</v>
      </c>
      <c r="J596" s="4" t="s">
        <v>38</v>
      </c>
      <c r="K596" s="3">
        <v>90004</v>
      </c>
      <c r="L596" s="4" t="s">
        <v>39</v>
      </c>
      <c r="M596" s="4" t="s">
        <v>3099</v>
      </c>
      <c r="N596" s="4" t="s">
        <v>41</v>
      </c>
      <c r="O596" s="4" t="s">
        <v>65</v>
      </c>
      <c r="P596" s="4" t="s">
        <v>3100</v>
      </c>
      <c r="Q596" s="9">
        <v>13.36</v>
      </c>
      <c r="R596" s="3">
        <v>2</v>
      </c>
      <c r="S596" s="9">
        <v>0</v>
      </c>
      <c r="T596" s="9">
        <v>6.4127999999999998</v>
      </c>
    </row>
    <row r="597" spans="1:20" x14ac:dyDescent="0.3">
      <c r="A597" s="4" t="s">
        <v>3101</v>
      </c>
      <c r="B597" s="5">
        <v>42316</v>
      </c>
      <c r="C597" s="5">
        <v>42318</v>
      </c>
      <c r="D597" s="4" t="s">
        <v>21</v>
      </c>
      <c r="E597" s="4" t="s">
        <v>3102</v>
      </c>
      <c r="F597" s="4" t="s">
        <v>3103</v>
      </c>
      <c r="G597" s="4" t="s">
        <v>78</v>
      </c>
      <c r="H597" s="4" t="s">
        <v>25</v>
      </c>
      <c r="I597" s="4" t="s">
        <v>688</v>
      </c>
      <c r="J597" s="4" t="s">
        <v>38</v>
      </c>
      <c r="K597" s="3">
        <v>92024</v>
      </c>
      <c r="L597" s="4" t="s">
        <v>39</v>
      </c>
      <c r="M597" s="4" t="s">
        <v>3104</v>
      </c>
      <c r="N597" s="4" t="s">
        <v>41</v>
      </c>
      <c r="O597" s="4" t="s">
        <v>211</v>
      </c>
      <c r="P597" s="4" t="s">
        <v>3105</v>
      </c>
      <c r="Q597" s="9">
        <v>5</v>
      </c>
      <c r="R597" s="3">
        <v>1</v>
      </c>
      <c r="S597" s="9">
        <v>0</v>
      </c>
      <c r="T597" s="9">
        <v>2.4</v>
      </c>
    </row>
    <row r="598" spans="1:20" x14ac:dyDescent="0.3">
      <c r="A598" s="4" t="s">
        <v>3106</v>
      </c>
      <c r="B598" s="5">
        <v>42356</v>
      </c>
      <c r="C598" s="5">
        <v>42356</v>
      </c>
      <c r="D598" s="4" t="s">
        <v>894</v>
      </c>
      <c r="E598" s="4" t="s">
        <v>3107</v>
      </c>
      <c r="F598" s="4" t="s">
        <v>3108</v>
      </c>
      <c r="G598" s="4" t="s">
        <v>24</v>
      </c>
      <c r="H598" s="4" t="s">
        <v>25</v>
      </c>
      <c r="I598" s="4" t="s">
        <v>208</v>
      </c>
      <c r="J598" s="4" t="s">
        <v>209</v>
      </c>
      <c r="K598" s="3">
        <v>10035</v>
      </c>
      <c r="L598" s="4" t="s">
        <v>119</v>
      </c>
      <c r="M598" s="4" t="s">
        <v>1526</v>
      </c>
      <c r="N598" s="4" t="s">
        <v>149</v>
      </c>
      <c r="O598" s="4" t="s">
        <v>182</v>
      </c>
      <c r="P598" s="4" t="s">
        <v>1527</v>
      </c>
      <c r="Q598" s="9">
        <v>166.24</v>
      </c>
      <c r="R598" s="3">
        <v>1</v>
      </c>
      <c r="S598" s="9">
        <v>0</v>
      </c>
      <c r="T598" s="9">
        <v>24.936</v>
      </c>
    </row>
    <row r="599" spans="1:20" x14ac:dyDescent="0.3">
      <c r="A599" s="4" t="s">
        <v>3109</v>
      </c>
      <c r="B599" s="5">
        <v>42772</v>
      </c>
      <c r="C599" s="5">
        <v>42775</v>
      </c>
      <c r="D599" s="4" t="s">
        <v>144</v>
      </c>
      <c r="E599" s="4" t="s">
        <v>3110</v>
      </c>
      <c r="F599" s="4" t="s">
        <v>3111</v>
      </c>
      <c r="G599" s="4" t="s">
        <v>24</v>
      </c>
      <c r="H599" s="4" t="s">
        <v>25</v>
      </c>
      <c r="I599" s="4" t="s">
        <v>792</v>
      </c>
      <c r="J599" s="4" t="s">
        <v>241</v>
      </c>
      <c r="K599" s="3">
        <v>22204</v>
      </c>
      <c r="L599" s="4" t="s">
        <v>28</v>
      </c>
      <c r="M599" s="4" t="s">
        <v>1515</v>
      </c>
      <c r="N599" s="4" t="s">
        <v>30</v>
      </c>
      <c r="O599" s="4" t="s">
        <v>31</v>
      </c>
      <c r="P599" s="4" t="s">
        <v>1516</v>
      </c>
      <c r="Q599" s="9">
        <v>359.97</v>
      </c>
      <c r="R599" s="3">
        <v>3</v>
      </c>
      <c r="S599" s="9">
        <v>0</v>
      </c>
      <c r="T599" s="9">
        <v>79.193399999999997</v>
      </c>
    </row>
    <row r="600" spans="1:20" x14ac:dyDescent="0.3">
      <c r="A600" s="4" t="s">
        <v>3112</v>
      </c>
      <c r="B600" s="5">
        <v>43020</v>
      </c>
      <c r="C600" s="5">
        <v>43020</v>
      </c>
      <c r="D600" s="4" t="s">
        <v>894</v>
      </c>
      <c r="E600" s="4" t="s">
        <v>3113</v>
      </c>
      <c r="F600" s="4" t="s">
        <v>3114</v>
      </c>
      <c r="G600" s="4" t="s">
        <v>78</v>
      </c>
      <c r="H600" s="4" t="s">
        <v>25</v>
      </c>
      <c r="I600" s="4" t="s">
        <v>542</v>
      </c>
      <c r="J600" s="4" t="s">
        <v>63</v>
      </c>
      <c r="K600" s="3">
        <v>28110</v>
      </c>
      <c r="L600" s="4" t="s">
        <v>28</v>
      </c>
      <c r="M600" s="4" t="s">
        <v>3115</v>
      </c>
      <c r="N600" s="4" t="s">
        <v>41</v>
      </c>
      <c r="O600" s="4" t="s">
        <v>65</v>
      </c>
      <c r="P600" s="4" t="s">
        <v>3116</v>
      </c>
      <c r="Q600" s="9">
        <v>7.968</v>
      </c>
      <c r="R600" s="3">
        <v>2</v>
      </c>
      <c r="S600" s="9">
        <v>0.2</v>
      </c>
      <c r="T600" s="9">
        <v>2.6892</v>
      </c>
    </row>
    <row r="601" spans="1:20" x14ac:dyDescent="0.3">
      <c r="A601" s="4" t="s">
        <v>3117</v>
      </c>
      <c r="B601" s="5">
        <v>42995</v>
      </c>
      <c r="C601" s="5">
        <v>42995</v>
      </c>
      <c r="D601" s="4" t="s">
        <v>894</v>
      </c>
      <c r="E601" s="4" t="s">
        <v>3118</v>
      </c>
      <c r="F601" s="4" t="s">
        <v>3119</v>
      </c>
      <c r="G601" s="4" t="s">
        <v>24</v>
      </c>
      <c r="H601" s="4" t="s">
        <v>25</v>
      </c>
      <c r="I601" s="4" t="s">
        <v>70</v>
      </c>
      <c r="J601" s="4" t="s">
        <v>71</v>
      </c>
      <c r="K601" s="3">
        <v>98115</v>
      </c>
      <c r="L601" s="4" t="s">
        <v>39</v>
      </c>
      <c r="M601" s="4" t="s">
        <v>3120</v>
      </c>
      <c r="N601" s="4" t="s">
        <v>41</v>
      </c>
      <c r="O601" s="4" t="s">
        <v>65</v>
      </c>
      <c r="P601" s="4" t="s">
        <v>3121</v>
      </c>
      <c r="Q601" s="9">
        <v>12.96</v>
      </c>
      <c r="R601" s="3">
        <v>2</v>
      </c>
      <c r="S601" s="9">
        <v>0</v>
      </c>
      <c r="T601" s="9">
        <v>6.3503999999999996</v>
      </c>
    </row>
    <row r="602" spans="1:20" x14ac:dyDescent="0.3">
      <c r="A602" s="4" t="s">
        <v>3122</v>
      </c>
      <c r="B602" s="5">
        <v>43038</v>
      </c>
      <c r="C602" s="5">
        <v>43041</v>
      </c>
      <c r="D602" s="4" t="s">
        <v>144</v>
      </c>
      <c r="E602" s="4" t="s">
        <v>3123</v>
      </c>
      <c r="F602" s="4" t="s">
        <v>3124</v>
      </c>
      <c r="G602" s="4" t="s">
        <v>24</v>
      </c>
      <c r="H602" s="4" t="s">
        <v>25</v>
      </c>
      <c r="I602" s="4" t="s">
        <v>70</v>
      </c>
      <c r="J602" s="4" t="s">
        <v>71</v>
      </c>
      <c r="K602" s="3">
        <v>98115</v>
      </c>
      <c r="L602" s="4" t="s">
        <v>39</v>
      </c>
      <c r="M602" s="4" t="s">
        <v>3125</v>
      </c>
      <c r="N602" s="4" t="s">
        <v>30</v>
      </c>
      <c r="O602" s="4" t="s">
        <v>121</v>
      </c>
      <c r="P602" s="4" t="s">
        <v>3126</v>
      </c>
      <c r="Q602" s="9">
        <v>97.567999999999998</v>
      </c>
      <c r="R602" s="3">
        <v>2</v>
      </c>
      <c r="S602" s="9">
        <v>0.2</v>
      </c>
      <c r="T602" s="9">
        <v>-6.0979999999999999</v>
      </c>
    </row>
    <row r="603" spans="1:20" x14ac:dyDescent="0.3">
      <c r="A603" s="4" t="s">
        <v>3127</v>
      </c>
      <c r="B603" s="5">
        <v>42495</v>
      </c>
      <c r="C603" s="5">
        <v>42498</v>
      </c>
      <c r="D603" s="4" t="s">
        <v>144</v>
      </c>
      <c r="E603" s="4" t="s">
        <v>3128</v>
      </c>
      <c r="F603" s="4" t="s">
        <v>3129</v>
      </c>
      <c r="G603" s="4" t="s">
        <v>36</v>
      </c>
      <c r="H603" s="4" t="s">
        <v>25</v>
      </c>
      <c r="I603" s="4" t="s">
        <v>838</v>
      </c>
      <c r="J603" s="4" t="s">
        <v>253</v>
      </c>
      <c r="K603" s="3">
        <v>37130</v>
      </c>
      <c r="L603" s="4" t="s">
        <v>28</v>
      </c>
      <c r="M603" s="4" t="s">
        <v>3130</v>
      </c>
      <c r="N603" s="4" t="s">
        <v>41</v>
      </c>
      <c r="O603" s="4" t="s">
        <v>65</v>
      </c>
      <c r="P603" s="4" t="s">
        <v>3131</v>
      </c>
      <c r="Q603" s="9">
        <v>14.352</v>
      </c>
      <c r="R603" s="3">
        <v>3</v>
      </c>
      <c r="S603" s="9">
        <v>0.2</v>
      </c>
      <c r="T603" s="9">
        <v>5.2026000000000003</v>
      </c>
    </row>
    <row r="604" spans="1:20" x14ac:dyDescent="0.3">
      <c r="A604" s="4" t="s">
        <v>3132</v>
      </c>
      <c r="B604" s="5">
        <v>42743</v>
      </c>
      <c r="C604" s="5">
        <v>42746</v>
      </c>
      <c r="D604" s="4" t="s">
        <v>144</v>
      </c>
      <c r="E604" s="4" t="s">
        <v>3133</v>
      </c>
      <c r="F604" s="4" t="s">
        <v>3134</v>
      </c>
      <c r="G604" s="4" t="s">
        <v>36</v>
      </c>
      <c r="H604" s="4" t="s">
        <v>25</v>
      </c>
      <c r="I604" s="4" t="s">
        <v>70</v>
      </c>
      <c r="J604" s="4" t="s">
        <v>71</v>
      </c>
      <c r="K604" s="3">
        <v>98115</v>
      </c>
      <c r="L604" s="4" t="s">
        <v>39</v>
      </c>
      <c r="M604" s="4" t="s">
        <v>3135</v>
      </c>
      <c r="N604" s="4" t="s">
        <v>30</v>
      </c>
      <c r="O604" s="4" t="s">
        <v>51</v>
      </c>
      <c r="P604" s="4" t="s">
        <v>3136</v>
      </c>
      <c r="Q604" s="9">
        <v>892.98</v>
      </c>
      <c r="R604" s="3">
        <v>2</v>
      </c>
      <c r="S604" s="9">
        <v>0</v>
      </c>
      <c r="T604" s="9">
        <v>80.368200000000002</v>
      </c>
    </row>
    <row r="605" spans="1:20" x14ac:dyDescent="0.3">
      <c r="A605" s="4" t="s">
        <v>3137</v>
      </c>
      <c r="B605" s="5">
        <v>43044</v>
      </c>
      <c r="C605" s="5">
        <v>43048</v>
      </c>
      <c r="D605" s="4" t="s">
        <v>45</v>
      </c>
      <c r="E605" s="4" t="s">
        <v>3138</v>
      </c>
      <c r="F605" s="4" t="s">
        <v>3139</v>
      </c>
      <c r="G605" s="4" t="s">
        <v>24</v>
      </c>
      <c r="H605" s="4" t="s">
        <v>25</v>
      </c>
      <c r="I605" s="4" t="s">
        <v>208</v>
      </c>
      <c r="J605" s="4" t="s">
        <v>209</v>
      </c>
      <c r="K605" s="3">
        <v>10009</v>
      </c>
      <c r="L605" s="4" t="s">
        <v>119</v>
      </c>
      <c r="M605" s="4" t="s">
        <v>1247</v>
      </c>
      <c r="N605" s="4" t="s">
        <v>149</v>
      </c>
      <c r="O605" s="4" t="s">
        <v>182</v>
      </c>
      <c r="P605" s="4" t="s">
        <v>1248</v>
      </c>
      <c r="Q605" s="9">
        <v>390.75</v>
      </c>
      <c r="R605" s="3">
        <v>5</v>
      </c>
      <c r="S605" s="9">
        <v>0</v>
      </c>
      <c r="T605" s="9">
        <v>171.93</v>
      </c>
    </row>
    <row r="606" spans="1:20" x14ac:dyDescent="0.3">
      <c r="A606" s="4" t="s">
        <v>3140</v>
      </c>
      <c r="B606" s="5">
        <v>42897</v>
      </c>
      <c r="C606" s="5">
        <v>42898</v>
      </c>
      <c r="D606" s="4" t="s">
        <v>144</v>
      </c>
      <c r="E606" s="4" t="s">
        <v>3141</v>
      </c>
      <c r="F606" s="4" t="s">
        <v>3142</v>
      </c>
      <c r="G606" s="4" t="s">
        <v>78</v>
      </c>
      <c r="H606" s="4" t="s">
        <v>25</v>
      </c>
      <c r="I606" s="4" t="s">
        <v>969</v>
      </c>
      <c r="J606" s="4" t="s">
        <v>234</v>
      </c>
      <c r="K606" s="3">
        <v>85345</v>
      </c>
      <c r="L606" s="4" t="s">
        <v>39</v>
      </c>
      <c r="M606" s="4" t="s">
        <v>3143</v>
      </c>
      <c r="N606" s="4" t="s">
        <v>30</v>
      </c>
      <c r="O606" s="4" t="s">
        <v>121</v>
      </c>
      <c r="P606" s="4" t="s">
        <v>3144</v>
      </c>
      <c r="Q606" s="9">
        <v>280.79199999999997</v>
      </c>
      <c r="R606" s="3">
        <v>1</v>
      </c>
      <c r="S606" s="9">
        <v>0.2</v>
      </c>
      <c r="T606" s="9">
        <v>35.098999999999997</v>
      </c>
    </row>
    <row r="607" spans="1:20" x14ac:dyDescent="0.3">
      <c r="A607" s="4" t="s">
        <v>3145</v>
      </c>
      <c r="B607" s="5">
        <v>42936</v>
      </c>
      <c r="C607" s="5">
        <v>42941</v>
      </c>
      <c r="D607" s="4" t="s">
        <v>45</v>
      </c>
      <c r="E607" s="4" t="s">
        <v>3146</v>
      </c>
      <c r="F607" s="4" t="s">
        <v>3147</v>
      </c>
      <c r="G607" s="4" t="s">
        <v>36</v>
      </c>
      <c r="H607" s="4" t="s">
        <v>25</v>
      </c>
      <c r="I607" s="4" t="s">
        <v>3148</v>
      </c>
      <c r="J607" s="4" t="s">
        <v>3149</v>
      </c>
      <c r="K607" s="3">
        <v>57103</v>
      </c>
      <c r="L607" s="4" t="s">
        <v>81</v>
      </c>
      <c r="M607" s="4" t="s">
        <v>3150</v>
      </c>
      <c r="N607" s="4" t="s">
        <v>41</v>
      </c>
      <c r="O607" s="4" t="s">
        <v>42</v>
      </c>
      <c r="P607" s="4" t="s">
        <v>3151</v>
      </c>
      <c r="Q607" s="9">
        <v>14.62</v>
      </c>
      <c r="R607" s="3">
        <v>2</v>
      </c>
      <c r="S607" s="9">
        <v>0</v>
      </c>
      <c r="T607" s="9">
        <v>6.8714000000000004</v>
      </c>
    </row>
    <row r="608" spans="1:20" x14ac:dyDescent="0.3">
      <c r="A608" s="4" t="s">
        <v>3152</v>
      </c>
      <c r="B608" s="5">
        <v>42262</v>
      </c>
      <c r="C608" s="5">
        <v>42266</v>
      </c>
      <c r="D608" s="4" t="s">
        <v>21</v>
      </c>
      <c r="E608" s="4" t="s">
        <v>3153</v>
      </c>
      <c r="F608" s="4" t="s">
        <v>3154</v>
      </c>
      <c r="G608" s="4" t="s">
        <v>36</v>
      </c>
      <c r="H608" s="4" t="s">
        <v>25</v>
      </c>
      <c r="I608" s="4" t="s">
        <v>208</v>
      </c>
      <c r="J608" s="4" t="s">
        <v>209</v>
      </c>
      <c r="K608" s="3">
        <v>10035</v>
      </c>
      <c r="L608" s="4" t="s">
        <v>119</v>
      </c>
      <c r="M608" s="4" t="s">
        <v>2914</v>
      </c>
      <c r="N608" s="4" t="s">
        <v>41</v>
      </c>
      <c r="O608" s="4" t="s">
        <v>73</v>
      </c>
      <c r="P608" s="4" t="s">
        <v>2915</v>
      </c>
      <c r="Q608" s="9">
        <v>79.872</v>
      </c>
      <c r="R608" s="3">
        <v>3</v>
      </c>
      <c r="S608" s="9">
        <v>0.2</v>
      </c>
      <c r="T608" s="9">
        <v>29.952000000000002</v>
      </c>
    </row>
    <row r="609" spans="1:20" x14ac:dyDescent="0.3">
      <c r="A609" s="4" t="s">
        <v>3155</v>
      </c>
      <c r="B609" s="5">
        <v>43001</v>
      </c>
      <c r="C609" s="5">
        <v>43004</v>
      </c>
      <c r="D609" s="4" t="s">
        <v>144</v>
      </c>
      <c r="E609" s="4" t="s">
        <v>3156</v>
      </c>
      <c r="F609" s="4" t="s">
        <v>3157</v>
      </c>
      <c r="G609" s="4" t="s">
        <v>78</v>
      </c>
      <c r="H609" s="4" t="s">
        <v>25</v>
      </c>
      <c r="I609" s="4" t="s">
        <v>3158</v>
      </c>
      <c r="J609" s="4" t="s">
        <v>343</v>
      </c>
      <c r="K609" s="3">
        <v>80525</v>
      </c>
      <c r="L609" s="4" t="s">
        <v>39</v>
      </c>
      <c r="M609" s="4" t="s">
        <v>3159</v>
      </c>
      <c r="N609" s="4" t="s">
        <v>41</v>
      </c>
      <c r="O609" s="4" t="s">
        <v>156</v>
      </c>
      <c r="P609" s="4" t="s">
        <v>3160</v>
      </c>
      <c r="Q609" s="9">
        <v>14.352</v>
      </c>
      <c r="R609" s="3">
        <v>3</v>
      </c>
      <c r="S609" s="9">
        <v>0.2</v>
      </c>
      <c r="T609" s="9">
        <v>5.2026000000000003</v>
      </c>
    </row>
    <row r="610" spans="1:20" x14ac:dyDescent="0.3">
      <c r="A610" s="4" t="s">
        <v>3161</v>
      </c>
      <c r="B610" s="5">
        <v>41912</v>
      </c>
      <c r="C610" s="5">
        <v>41916</v>
      </c>
      <c r="D610" s="4" t="s">
        <v>45</v>
      </c>
      <c r="E610" s="4" t="s">
        <v>3162</v>
      </c>
      <c r="F610" s="4" t="s">
        <v>3163</v>
      </c>
      <c r="G610" s="4" t="s">
        <v>24</v>
      </c>
      <c r="H610" s="4" t="s">
        <v>25</v>
      </c>
      <c r="I610" s="4" t="s">
        <v>3164</v>
      </c>
      <c r="J610" s="4" t="s">
        <v>253</v>
      </c>
      <c r="K610" s="3">
        <v>37042</v>
      </c>
      <c r="L610" s="4" t="s">
        <v>28</v>
      </c>
      <c r="M610" s="4" t="s">
        <v>926</v>
      </c>
      <c r="N610" s="4" t="s">
        <v>41</v>
      </c>
      <c r="O610" s="4" t="s">
        <v>83</v>
      </c>
      <c r="P610" s="4" t="s">
        <v>927</v>
      </c>
      <c r="Q610" s="9">
        <v>69.215999999999994</v>
      </c>
      <c r="R610" s="3">
        <v>6</v>
      </c>
      <c r="S610" s="9">
        <v>0.2</v>
      </c>
      <c r="T610" s="9">
        <v>11.2476</v>
      </c>
    </row>
    <row r="611" spans="1:20" x14ac:dyDescent="0.3">
      <c r="A611" s="4" t="s">
        <v>3165</v>
      </c>
      <c r="B611" s="5">
        <v>42247</v>
      </c>
      <c r="C611" s="5">
        <v>42249</v>
      </c>
      <c r="D611" s="4" t="s">
        <v>144</v>
      </c>
      <c r="E611" s="4" t="s">
        <v>3166</v>
      </c>
      <c r="F611" s="4" t="s">
        <v>3167</v>
      </c>
      <c r="G611" s="4" t="s">
        <v>36</v>
      </c>
      <c r="H611" s="4" t="s">
        <v>25</v>
      </c>
      <c r="I611" s="4" t="s">
        <v>103</v>
      </c>
      <c r="J611" s="4" t="s">
        <v>38</v>
      </c>
      <c r="K611" s="3">
        <v>94122</v>
      </c>
      <c r="L611" s="4" t="s">
        <v>39</v>
      </c>
      <c r="M611" s="4" t="s">
        <v>3168</v>
      </c>
      <c r="N611" s="4" t="s">
        <v>30</v>
      </c>
      <c r="O611" s="4" t="s">
        <v>31</v>
      </c>
      <c r="P611" s="4" t="s">
        <v>3169</v>
      </c>
      <c r="Q611" s="9">
        <v>1552.8309999999999</v>
      </c>
      <c r="R611" s="3">
        <v>7</v>
      </c>
      <c r="S611" s="9">
        <v>0.15</v>
      </c>
      <c r="T611" s="9">
        <v>200.9546</v>
      </c>
    </row>
    <row r="612" spans="1:20" x14ac:dyDescent="0.3">
      <c r="A612" s="4" t="s">
        <v>3170</v>
      </c>
      <c r="B612" s="5">
        <v>42819</v>
      </c>
      <c r="C612" s="5">
        <v>42820</v>
      </c>
      <c r="D612" s="4" t="s">
        <v>144</v>
      </c>
      <c r="E612" s="4" t="s">
        <v>3171</v>
      </c>
      <c r="F612" s="4" t="s">
        <v>3172</v>
      </c>
      <c r="G612" s="4" t="s">
        <v>24</v>
      </c>
      <c r="H612" s="4" t="s">
        <v>25</v>
      </c>
      <c r="I612" s="4" t="s">
        <v>2240</v>
      </c>
      <c r="J612" s="4" t="s">
        <v>38</v>
      </c>
      <c r="K612" s="3">
        <v>93727</v>
      </c>
      <c r="L612" s="4" t="s">
        <v>39</v>
      </c>
      <c r="M612" s="4" t="s">
        <v>3173</v>
      </c>
      <c r="N612" s="4" t="s">
        <v>41</v>
      </c>
      <c r="O612" s="4" t="s">
        <v>83</v>
      </c>
      <c r="P612" s="4" t="s">
        <v>3174</v>
      </c>
      <c r="Q612" s="9">
        <v>176.04</v>
      </c>
      <c r="R612" s="3">
        <v>4</v>
      </c>
      <c r="S612" s="9">
        <v>0</v>
      </c>
      <c r="T612" s="9">
        <v>45.770400000000002</v>
      </c>
    </row>
    <row r="613" spans="1:20" x14ac:dyDescent="0.3">
      <c r="A613" s="4" t="s">
        <v>3175</v>
      </c>
      <c r="B613" s="5">
        <v>42344</v>
      </c>
      <c r="C613" s="5">
        <v>42348</v>
      </c>
      <c r="D613" s="4" t="s">
        <v>45</v>
      </c>
      <c r="E613" s="4" t="s">
        <v>3176</v>
      </c>
      <c r="F613" s="4" t="s">
        <v>3177</v>
      </c>
      <c r="G613" s="4" t="s">
        <v>24</v>
      </c>
      <c r="H613" s="4" t="s">
        <v>25</v>
      </c>
      <c r="I613" s="4" t="s">
        <v>208</v>
      </c>
      <c r="J613" s="4" t="s">
        <v>209</v>
      </c>
      <c r="K613" s="3">
        <v>10009</v>
      </c>
      <c r="L613" s="4" t="s">
        <v>119</v>
      </c>
      <c r="M613" s="4" t="s">
        <v>3178</v>
      </c>
      <c r="N613" s="4" t="s">
        <v>41</v>
      </c>
      <c r="O613" s="4" t="s">
        <v>65</v>
      </c>
      <c r="P613" s="4" t="s">
        <v>3179</v>
      </c>
      <c r="Q613" s="9">
        <v>6.48</v>
      </c>
      <c r="R613" s="3">
        <v>1</v>
      </c>
      <c r="S613" s="9">
        <v>0</v>
      </c>
      <c r="T613" s="9">
        <v>3.1103999999999998</v>
      </c>
    </row>
    <row r="614" spans="1:20" x14ac:dyDescent="0.3">
      <c r="A614" s="4" t="s">
        <v>3180</v>
      </c>
      <c r="B614" s="5">
        <v>42755</v>
      </c>
      <c r="C614" s="5">
        <v>42760</v>
      </c>
      <c r="D614" s="4" t="s">
        <v>45</v>
      </c>
      <c r="E614" s="4" t="s">
        <v>3181</v>
      </c>
      <c r="F614" s="4" t="s">
        <v>3182</v>
      </c>
      <c r="G614" s="4" t="s">
        <v>24</v>
      </c>
      <c r="H614" s="4" t="s">
        <v>25</v>
      </c>
      <c r="I614" s="4" t="s">
        <v>103</v>
      </c>
      <c r="J614" s="4" t="s">
        <v>38</v>
      </c>
      <c r="K614" s="3">
        <v>94122</v>
      </c>
      <c r="L614" s="4" t="s">
        <v>39</v>
      </c>
      <c r="M614" s="4" t="s">
        <v>3183</v>
      </c>
      <c r="N614" s="4" t="s">
        <v>41</v>
      </c>
      <c r="O614" s="4" t="s">
        <v>105</v>
      </c>
      <c r="P614" s="4" t="s">
        <v>3184</v>
      </c>
      <c r="Q614" s="9">
        <v>24.2</v>
      </c>
      <c r="R614" s="3">
        <v>5</v>
      </c>
      <c r="S614" s="9">
        <v>0</v>
      </c>
      <c r="T614" s="9">
        <v>7.9859999999999998</v>
      </c>
    </row>
    <row r="615" spans="1:20" x14ac:dyDescent="0.3">
      <c r="A615" s="4" t="s">
        <v>3185</v>
      </c>
      <c r="B615" s="5">
        <v>42162</v>
      </c>
      <c r="C615" s="5">
        <v>42164</v>
      </c>
      <c r="D615" s="4" t="s">
        <v>21</v>
      </c>
      <c r="E615" s="4" t="s">
        <v>3186</v>
      </c>
      <c r="F615" s="4" t="s">
        <v>3187</v>
      </c>
      <c r="G615" s="4" t="s">
        <v>36</v>
      </c>
      <c r="H615" s="4" t="s">
        <v>25</v>
      </c>
      <c r="I615" s="4" t="s">
        <v>37</v>
      </c>
      <c r="J615" s="4" t="s">
        <v>38</v>
      </c>
      <c r="K615" s="3">
        <v>90036</v>
      </c>
      <c r="L615" s="4" t="s">
        <v>39</v>
      </c>
      <c r="M615" s="4" t="s">
        <v>3188</v>
      </c>
      <c r="N615" s="4" t="s">
        <v>41</v>
      </c>
      <c r="O615" s="4" t="s">
        <v>73</v>
      </c>
      <c r="P615" s="4" t="s">
        <v>3189</v>
      </c>
      <c r="Q615" s="9">
        <v>7.52</v>
      </c>
      <c r="R615" s="3">
        <v>5</v>
      </c>
      <c r="S615" s="9">
        <v>0.2</v>
      </c>
      <c r="T615" s="9">
        <v>2.6320000000000001</v>
      </c>
    </row>
    <row r="616" spans="1:20" x14ac:dyDescent="0.3">
      <c r="A616" s="4" t="s">
        <v>3190</v>
      </c>
      <c r="B616" s="5">
        <v>43020</v>
      </c>
      <c r="C616" s="5">
        <v>43026</v>
      </c>
      <c r="D616" s="4" t="s">
        <v>45</v>
      </c>
      <c r="E616" s="4" t="s">
        <v>3191</v>
      </c>
      <c r="F616" s="4" t="s">
        <v>3192</v>
      </c>
      <c r="G616" s="4" t="s">
        <v>36</v>
      </c>
      <c r="H616" s="4" t="s">
        <v>25</v>
      </c>
      <c r="I616" s="4" t="s">
        <v>3193</v>
      </c>
      <c r="J616" s="4" t="s">
        <v>500</v>
      </c>
      <c r="K616" s="3">
        <v>87105</v>
      </c>
      <c r="L616" s="4" t="s">
        <v>39</v>
      </c>
      <c r="M616" s="4" t="s">
        <v>3194</v>
      </c>
      <c r="N616" s="4" t="s">
        <v>149</v>
      </c>
      <c r="O616" s="4" t="s">
        <v>182</v>
      </c>
      <c r="P616" s="4" t="s">
        <v>3195</v>
      </c>
      <c r="Q616" s="9">
        <v>595</v>
      </c>
      <c r="R616" s="3">
        <v>5</v>
      </c>
      <c r="S616" s="9">
        <v>0</v>
      </c>
      <c r="T616" s="9">
        <v>95.2</v>
      </c>
    </row>
    <row r="617" spans="1:20" x14ac:dyDescent="0.3">
      <c r="A617" s="4" t="s">
        <v>3196</v>
      </c>
      <c r="B617" s="5">
        <v>42478</v>
      </c>
      <c r="C617" s="5">
        <v>42483</v>
      </c>
      <c r="D617" s="4" t="s">
        <v>45</v>
      </c>
      <c r="E617" s="4" t="s">
        <v>3197</v>
      </c>
      <c r="F617" s="4" t="s">
        <v>3198</v>
      </c>
      <c r="G617" s="4" t="s">
        <v>78</v>
      </c>
      <c r="H617" s="4" t="s">
        <v>25</v>
      </c>
      <c r="I617" s="4" t="s">
        <v>3199</v>
      </c>
      <c r="J617" s="4" t="s">
        <v>162</v>
      </c>
      <c r="K617" s="3">
        <v>60126</v>
      </c>
      <c r="L617" s="4" t="s">
        <v>81</v>
      </c>
      <c r="M617" s="4" t="s">
        <v>282</v>
      </c>
      <c r="N617" s="4" t="s">
        <v>41</v>
      </c>
      <c r="O617" s="4" t="s">
        <v>91</v>
      </c>
      <c r="P617" s="4" t="s">
        <v>283</v>
      </c>
      <c r="Q617" s="9">
        <v>230.376</v>
      </c>
      <c r="R617" s="3">
        <v>3</v>
      </c>
      <c r="S617" s="9">
        <v>0.2</v>
      </c>
      <c r="T617" s="9">
        <v>-48.954900000000002</v>
      </c>
    </row>
    <row r="618" spans="1:20" x14ac:dyDescent="0.3">
      <c r="A618" s="4" t="s">
        <v>3200</v>
      </c>
      <c r="B618" s="5">
        <v>41723</v>
      </c>
      <c r="C618" s="5">
        <v>41730</v>
      </c>
      <c r="D618" s="4" t="s">
        <v>45</v>
      </c>
      <c r="E618" s="4" t="s">
        <v>3201</v>
      </c>
      <c r="F618" s="4" t="s">
        <v>3202</v>
      </c>
      <c r="G618" s="4" t="s">
        <v>24</v>
      </c>
      <c r="H618" s="4" t="s">
        <v>25</v>
      </c>
      <c r="I618" s="4" t="s">
        <v>208</v>
      </c>
      <c r="J618" s="4" t="s">
        <v>209</v>
      </c>
      <c r="K618" s="3">
        <v>10009</v>
      </c>
      <c r="L618" s="4" t="s">
        <v>119</v>
      </c>
      <c r="M618" s="4" t="s">
        <v>3203</v>
      </c>
      <c r="N618" s="4" t="s">
        <v>30</v>
      </c>
      <c r="O618" s="4" t="s">
        <v>121</v>
      </c>
      <c r="P618" s="4" t="s">
        <v>3204</v>
      </c>
      <c r="Q618" s="9">
        <v>366.786</v>
      </c>
      <c r="R618" s="3">
        <v>7</v>
      </c>
      <c r="S618" s="9">
        <v>0.1</v>
      </c>
      <c r="T618" s="9">
        <v>65.206400000000002</v>
      </c>
    </row>
    <row r="619" spans="1:20" x14ac:dyDescent="0.3">
      <c r="A619" s="4" t="s">
        <v>3205</v>
      </c>
      <c r="B619" s="5">
        <v>41961</v>
      </c>
      <c r="C619" s="5">
        <v>41963</v>
      </c>
      <c r="D619" s="4" t="s">
        <v>21</v>
      </c>
      <c r="E619" s="4" t="s">
        <v>3206</v>
      </c>
      <c r="F619" s="4" t="s">
        <v>3207</v>
      </c>
      <c r="G619" s="4" t="s">
        <v>24</v>
      </c>
      <c r="H619" s="4" t="s">
        <v>25</v>
      </c>
      <c r="I619" s="4" t="s">
        <v>1757</v>
      </c>
      <c r="J619" s="4" t="s">
        <v>343</v>
      </c>
      <c r="K619" s="3">
        <v>80027</v>
      </c>
      <c r="L619" s="4" t="s">
        <v>39</v>
      </c>
      <c r="M619" s="4" t="s">
        <v>3208</v>
      </c>
      <c r="N619" s="4" t="s">
        <v>30</v>
      </c>
      <c r="O619" s="4" t="s">
        <v>51</v>
      </c>
      <c r="P619" s="4" t="s">
        <v>3209</v>
      </c>
      <c r="Q619" s="9">
        <v>145.97999999999999</v>
      </c>
      <c r="R619" s="3">
        <v>2</v>
      </c>
      <c r="S619" s="9">
        <v>0.5</v>
      </c>
      <c r="T619" s="9">
        <v>-99.266400000000004</v>
      </c>
    </row>
    <row r="620" spans="1:20" x14ac:dyDescent="0.3">
      <c r="A620" s="4" t="s">
        <v>3210</v>
      </c>
      <c r="B620" s="5">
        <v>42196</v>
      </c>
      <c r="C620" s="5">
        <v>42198</v>
      </c>
      <c r="D620" s="4" t="s">
        <v>21</v>
      </c>
      <c r="E620" s="4" t="s">
        <v>3211</v>
      </c>
      <c r="F620" s="4" t="s">
        <v>3212</v>
      </c>
      <c r="G620" s="4" t="s">
        <v>24</v>
      </c>
      <c r="H620" s="4" t="s">
        <v>25</v>
      </c>
      <c r="I620" s="4" t="s">
        <v>70</v>
      </c>
      <c r="J620" s="4" t="s">
        <v>71</v>
      </c>
      <c r="K620" s="3">
        <v>98115</v>
      </c>
      <c r="L620" s="4" t="s">
        <v>39</v>
      </c>
      <c r="M620" s="4" t="s">
        <v>3213</v>
      </c>
      <c r="N620" s="4" t="s">
        <v>41</v>
      </c>
      <c r="O620" s="4" t="s">
        <v>65</v>
      </c>
      <c r="P620" s="4" t="s">
        <v>3214</v>
      </c>
      <c r="Q620" s="9">
        <v>29.97</v>
      </c>
      <c r="R620" s="3">
        <v>3</v>
      </c>
      <c r="S620" s="9">
        <v>0</v>
      </c>
      <c r="T620" s="9">
        <v>13.486499999999999</v>
      </c>
    </row>
    <row r="621" spans="1:20" x14ac:dyDescent="0.3">
      <c r="A621" s="4" t="s">
        <v>3215</v>
      </c>
      <c r="B621" s="5">
        <v>42391</v>
      </c>
      <c r="C621" s="5">
        <v>42397</v>
      </c>
      <c r="D621" s="4" t="s">
        <v>45</v>
      </c>
      <c r="E621" s="4" t="s">
        <v>3216</v>
      </c>
      <c r="F621" s="4" t="s">
        <v>3217</v>
      </c>
      <c r="G621" s="4" t="s">
        <v>24</v>
      </c>
      <c r="H621" s="4" t="s">
        <v>25</v>
      </c>
      <c r="I621" s="4" t="s">
        <v>1162</v>
      </c>
      <c r="J621" s="4" t="s">
        <v>63</v>
      </c>
      <c r="K621" s="3">
        <v>28314</v>
      </c>
      <c r="L621" s="4" t="s">
        <v>28</v>
      </c>
      <c r="M621" s="4" t="s">
        <v>3218</v>
      </c>
      <c r="N621" s="4" t="s">
        <v>30</v>
      </c>
      <c r="O621" s="4" t="s">
        <v>57</v>
      </c>
      <c r="P621" s="4" t="s">
        <v>3219</v>
      </c>
      <c r="Q621" s="9">
        <v>14.272</v>
      </c>
      <c r="R621" s="3">
        <v>8</v>
      </c>
      <c r="S621" s="9">
        <v>0.2</v>
      </c>
      <c r="T621" s="9">
        <v>4.2816000000000001</v>
      </c>
    </row>
    <row r="622" spans="1:20" x14ac:dyDescent="0.3">
      <c r="A622" s="4" t="s">
        <v>3220</v>
      </c>
      <c r="B622" s="5">
        <v>42982</v>
      </c>
      <c r="C622" s="5">
        <v>42986</v>
      </c>
      <c r="D622" s="4" t="s">
        <v>21</v>
      </c>
      <c r="E622" s="4" t="s">
        <v>3221</v>
      </c>
      <c r="F622" s="4" t="s">
        <v>3222</v>
      </c>
      <c r="G622" s="4" t="s">
        <v>36</v>
      </c>
      <c r="H622" s="4" t="s">
        <v>25</v>
      </c>
      <c r="I622" s="4" t="s">
        <v>37</v>
      </c>
      <c r="J622" s="4" t="s">
        <v>38</v>
      </c>
      <c r="K622" s="3">
        <v>90036</v>
      </c>
      <c r="L622" s="4" t="s">
        <v>39</v>
      </c>
      <c r="M622" s="4" t="s">
        <v>3223</v>
      </c>
      <c r="N622" s="4" t="s">
        <v>30</v>
      </c>
      <c r="O622" s="4" t="s">
        <v>51</v>
      </c>
      <c r="P622" s="4" t="s">
        <v>3224</v>
      </c>
      <c r="Q622" s="9">
        <v>1322.3520000000001</v>
      </c>
      <c r="R622" s="3">
        <v>3</v>
      </c>
      <c r="S622" s="9">
        <v>0.2</v>
      </c>
      <c r="T622" s="9">
        <v>-99.176400000000001</v>
      </c>
    </row>
    <row r="623" spans="1:20" x14ac:dyDescent="0.3">
      <c r="A623" s="4" t="s">
        <v>3225</v>
      </c>
      <c r="B623" s="5">
        <v>42286</v>
      </c>
      <c r="C623" s="5">
        <v>42290</v>
      </c>
      <c r="D623" s="4" t="s">
        <v>21</v>
      </c>
      <c r="E623" s="4" t="s">
        <v>3226</v>
      </c>
      <c r="F623" s="4" t="s">
        <v>3227</v>
      </c>
      <c r="G623" s="4" t="s">
        <v>24</v>
      </c>
      <c r="H623" s="4" t="s">
        <v>25</v>
      </c>
      <c r="I623" s="4" t="s">
        <v>208</v>
      </c>
      <c r="J623" s="4" t="s">
        <v>209</v>
      </c>
      <c r="K623" s="3">
        <v>10024</v>
      </c>
      <c r="L623" s="4" t="s">
        <v>119</v>
      </c>
      <c r="M623" s="4" t="s">
        <v>3228</v>
      </c>
      <c r="N623" s="4" t="s">
        <v>149</v>
      </c>
      <c r="O623" s="4" t="s">
        <v>150</v>
      </c>
      <c r="P623" s="4" t="s">
        <v>3229</v>
      </c>
      <c r="Q623" s="9">
        <v>631.96</v>
      </c>
      <c r="R623" s="3">
        <v>4</v>
      </c>
      <c r="S623" s="9">
        <v>0</v>
      </c>
      <c r="T623" s="9">
        <v>303.3408</v>
      </c>
    </row>
    <row r="624" spans="1:20" x14ac:dyDescent="0.3">
      <c r="A624" s="4" t="s">
        <v>3230</v>
      </c>
      <c r="B624" s="5">
        <v>41962</v>
      </c>
      <c r="C624" s="5">
        <v>41966</v>
      </c>
      <c r="D624" s="4" t="s">
        <v>45</v>
      </c>
      <c r="E624" s="4" t="s">
        <v>3231</v>
      </c>
      <c r="F624" s="4" t="s">
        <v>3232</v>
      </c>
      <c r="G624" s="4" t="s">
        <v>24</v>
      </c>
      <c r="H624" s="4" t="s">
        <v>25</v>
      </c>
      <c r="I624" s="4" t="s">
        <v>3233</v>
      </c>
      <c r="J624" s="4" t="s">
        <v>209</v>
      </c>
      <c r="K624" s="3">
        <v>14701</v>
      </c>
      <c r="L624" s="4" t="s">
        <v>119</v>
      </c>
      <c r="M624" s="4" t="s">
        <v>3234</v>
      </c>
      <c r="N624" s="4" t="s">
        <v>149</v>
      </c>
      <c r="O624" s="4" t="s">
        <v>150</v>
      </c>
      <c r="P624" s="4" t="s">
        <v>3235</v>
      </c>
      <c r="Q624" s="9">
        <v>4548.8100000000004</v>
      </c>
      <c r="R624" s="3">
        <v>7</v>
      </c>
      <c r="S624" s="9">
        <v>0</v>
      </c>
      <c r="T624" s="9">
        <v>1228.1786999999999</v>
      </c>
    </row>
    <row r="625" spans="1:20" x14ac:dyDescent="0.3">
      <c r="A625" s="4" t="s">
        <v>3236</v>
      </c>
      <c r="B625" s="5">
        <v>41806</v>
      </c>
      <c r="C625" s="5">
        <v>41812</v>
      </c>
      <c r="D625" s="4" t="s">
        <v>45</v>
      </c>
      <c r="E625" s="4" t="s">
        <v>3237</v>
      </c>
      <c r="F625" s="4" t="s">
        <v>3238</v>
      </c>
      <c r="G625" s="4" t="s">
        <v>24</v>
      </c>
      <c r="H625" s="4" t="s">
        <v>25</v>
      </c>
      <c r="I625" s="4" t="s">
        <v>3239</v>
      </c>
      <c r="J625" s="4" t="s">
        <v>202</v>
      </c>
      <c r="K625" s="3">
        <v>46544</v>
      </c>
      <c r="L625" s="4" t="s">
        <v>81</v>
      </c>
      <c r="M625" s="4" t="s">
        <v>1088</v>
      </c>
      <c r="N625" s="4" t="s">
        <v>30</v>
      </c>
      <c r="O625" s="4" t="s">
        <v>121</v>
      </c>
      <c r="P625" s="4" t="s">
        <v>1089</v>
      </c>
      <c r="Q625" s="9">
        <v>647.84</v>
      </c>
      <c r="R625" s="3">
        <v>8</v>
      </c>
      <c r="S625" s="9">
        <v>0</v>
      </c>
      <c r="T625" s="9">
        <v>32.392000000000003</v>
      </c>
    </row>
    <row r="626" spans="1:20" x14ac:dyDescent="0.3">
      <c r="A626" s="4" t="s">
        <v>3240</v>
      </c>
      <c r="B626" s="5">
        <v>42903</v>
      </c>
      <c r="C626" s="5">
        <v>42906</v>
      </c>
      <c r="D626" s="4" t="s">
        <v>144</v>
      </c>
      <c r="E626" s="4" t="s">
        <v>3241</v>
      </c>
      <c r="F626" s="4" t="s">
        <v>3242</v>
      </c>
      <c r="G626" s="4" t="s">
        <v>36</v>
      </c>
      <c r="H626" s="4" t="s">
        <v>25</v>
      </c>
      <c r="I626" s="4" t="s">
        <v>2703</v>
      </c>
      <c r="J626" s="4" t="s">
        <v>162</v>
      </c>
      <c r="K626" s="3">
        <v>60076</v>
      </c>
      <c r="L626" s="4" t="s">
        <v>81</v>
      </c>
      <c r="M626" s="4" t="s">
        <v>2140</v>
      </c>
      <c r="N626" s="4" t="s">
        <v>41</v>
      </c>
      <c r="O626" s="4" t="s">
        <v>65</v>
      </c>
      <c r="P626" s="4" t="s">
        <v>2141</v>
      </c>
      <c r="Q626" s="9">
        <v>12.224</v>
      </c>
      <c r="R626" s="3">
        <v>2</v>
      </c>
      <c r="S626" s="9">
        <v>0.2</v>
      </c>
      <c r="T626" s="9">
        <v>4.4311999999999996</v>
      </c>
    </row>
    <row r="627" spans="1:20" x14ac:dyDescent="0.3">
      <c r="A627" s="4" t="s">
        <v>3243</v>
      </c>
      <c r="B627" s="5">
        <v>42688</v>
      </c>
      <c r="C627" s="5">
        <v>42693</v>
      </c>
      <c r="D627" s="4" t="s">
        <v>45</v>
      </c>
      <c r="E627" s="4" t="s">
        <v>3244</v>
      </c>
      <c r="F627" s="4" t="s">
        <v>3245</v>
      </c>
      <c r="G627" s="4" t="s">
        <v>24</v>
      </c>
      <c r="H627" s="4" t="s">
        <v>25</v>
      </c>
      <c r="I627" s="4" t="s">
        <v>103</v>
      </c>
      <c r="J627" s="4" t="s">
        <v>38</v>
      </c>
      <c r="K627" s="3">
        <v>94110</v>
      </c>
      <c r="L627" s="4" t="s">
        <v>39</v>
      </c>
      <c r="M627" s="4" t="s">
        <v>3246</v>
      </c>
      <c r="N627" s="4" t="s">
        <v>41</v>
      </c>
      <c r="O627" s="4" t="s">
        <v>42</v>
      </c>
      <c r="P627" s="4" t="s">
        <v>3247</v>
      </c>
      <c r="Q627" s="9">
        <v>7.38</v>
      </c>
      <c r="R627" s="3">
        <v>2</v>
      </c>
      <c r="S627" s="9">
        <v>0</v>
      </c>
      <c r="T627" s="9">
        <v>3.4685999999999999</v>
      </c>
    </row>
    <row r="628" spans="1:20" x14ac:dyDescent="0.3">
      <c r="A628" s="4" t="s">
        <v>3248</v>
      </c>
      <c r="B628" s="5">
        <v>43071</v>
      </c>
      <c r="C628" s="5">
        <v>43075</v>
      </c>
      <c r="D628" s="4" t="s">
        <v>45</v>
      </c>
      <c r="E628" s="4" t="s">
        <v>3249</v>
      </c>
      <c r="F628" s="4" t="s">
        <v>3250</v>
      </c>
      <c r="G628" s="4" t="s">
        <v>78</v>
      </c>
      <c r="H628" s="4" t="s">
        <v>25</v>
      </c>
      <c r="I628" s="4" t="s">
        <v>1285</v>
      </c>
      <c r="J628" s="4" t="s">
        <v>49</v>
      </c>
      <c r="K628" s="3">
        <v>33614</v>
      </c>
      <c r="L628" s="4" t="s">
        <v>28</v>
      </c>
      <c r="M628" s="4" t="s">
        <v>1236</v>
      </c>
      <c r="N628" s="4" t="s">
        <v>41</v>
      </c>
      <c r="O628" s="4" t="s">
        <v>73</v>
      </c>
      <c r="P628" s="4" t="s">
        <v>1237</v>
      </c>
      <c r="Q628" s="9">
        <v>45.66</v>
      </c>
      <c r="R628" s="3">
        <v>5</v>
      </c>
      <c r="S628" s="9">
        <v>0.7</v>
      </c>
      <c r="T628" s="9">
        <v>-33.484000000000002</v>
      </c>
    </row>
    <row r="629" spans="1:20" x14ac:dyDescent="0.3">
      <c r="A629" s="4" t="s">
        <v>3251</v>
      </c>
      <c r="B629" s="5">
        <v>42100</v>
      </c>
      <c r="C629" s="5">
        <v>42104</v>
      </c>
      <c r="D629" s="4" t="s">
        <v>45</v>
      </c>
      <c r="E629" s="4" t="s">
        <v>3252</v>
      </c>
      <c r="F629" s="4" t="s">
        <v>3253</v>
      </c>
      <c r="G629" s="4" t="s">
        <v>24</v>
      </c>
      <c r="H629" s="4" t="s">
        <v>25</v>
      </c>
      <c r="I629" s="4" t="s">
        <v>140</v>
      </c>
      <c r="J629" s="4" t="s">
        <v>80</v>
      </c>
      <c r="K629" s="3">
        <v>77041</v>
      </c>
      <c r="L629" s="4" t="s">
        <v>81</v>
      </c>
      <c r="M629" s="4" t="s">
        <v>1345</v>
      </c>
      <c r="N629" s="4" t="s">
        <v>41</v>
      </c>
      <c r="O629" s="4" t="s">
        <v>105</v>
      </c>
      <c r="P629" s="4" t="s">
        <v>1346</v>
      </c>
      <c r="Q629" s="9">
        <v>42.048000000000002</v>
      </c>
      <c r="R629" s="3">
        <v>9</v>
      </c>
      <c r="S629" s="9">
        <v>0.2</v>
      </c>
      <c r="T629" s="9">
        <v>5.2560000000000002</v>
      </c>
    </row>
    <row r="630" spans="1:20" x14ac:dyDescent="0.3">
      <c r="A630" s="4" t="s">
        <v>3254</v>
      </c>
      <c r="B630" s="5">
        <v>42253</v>
      </c>
      <c r="C630" s="5">
        <v>42255</v>
      </c>
      <c r="D630" s="4" t="s">
        <v>144</v>
      </c>
      <c r="E630" s="4" t="s">
        <v>3255</v>
      </c>
      <c r="F630" s="4" t="s">
        <v>3256</v>
      </c>
      <c r="G630" s="4" t="s">
        <v>36</v>
      </c>
      <c r="H630" s="4" t="s">
        <v>25</v>
      </c>
      <c r="I630" s="4" t="s">
        <v>3257</v>
      </c>
      <c r="J630" s="4" t="s">
        <v>38</v>
      </c>
      <c r="K630" s="3">
        <v>92253</v>
      </c>
      <c r="L630" s="4" t="s">
        <v>39</v>
      </c>
      <c r="M630" s="4" t="s">
        <v>350</v>
      </c>
      <c r="N630" s="4" t="s">
        <v>149</v>
      </c>
      <c r="O630" s="4" t="s">
        <v>182</v>
      </c>
      <c r="P630" s="4" t="s">
        <v>351</v>
      </c>
      <c r="Q630" s="9">
        <v>46.32</v>
      </c>
      <c r="R630" s="3">
        <v>4</v>
      </c>
      <c r="S630" s="9">
        <v>0</v>
      </c>
      <c r="T630" s="9">
        <v>18.064800000000002</v>
      </c>
    </row>
    <row r="631" spans="1:20" x14ac:dyDescent="0.3">
      <c r="A631" s="4" t="s">
        <v>3258</v>
      </c>
      <c r="B631" s="5">
        <v>42490</v>
      </c>
      <c r="C631" s="5">
        <v>42494</v>
      </c>
      <c r="D631" s="4" t="s">
        <v>45</v>
      </c>
      <c r="E631" s="4" t="s">
        <v>3259</v>
      </c>
      <c r="F631" s="4" t="s">
        <v>3260</v>
      </c>
      <c r="G631" s="4" t="s">
        <v>36</v>
      </c>
      <c r="H631" s="4" t="s">
        <v>25</v>
      </c>
      <c r="I631" s="4" t="s">
        <v>462</v>
      </c>
      <c r="J631" s="4" t="s">
        <v>234</v>
      </c>
      <c r="K631" s="3">
        <v>85254</v>
      </c>
      <c r="L631" s="4" t="s">
        <v>39</v>
      </c>
      <c r="M631" s="4" t="s">
        <v>3261</v>
      </c>
      <c r="N631" s="4" t="s">
        <v>30</v>
      </c>
      <c r="O631" s="4" t="s">
        <v>57</v>
      </c>
      <c r="P631" s="4" t="s">
        <v>3262</v>
      </c>
      <c r="Q631" s="9">
        <v>111.88800000000001</v>
      </c>
      <c r="R631" s="3">
        <v>7</v>
      </c>
      <c r="S631" s="9">
        <v>0.2</v>
      </c>
      <c r="T631" s="9">
        <v>22.377600000000001</v>
      </c>
    </row>
    <row r="632" spans="1:20" x14ac:dyDescent="0.3">
      <c r="A632" s="4" t="s">
        <v>3263</v>
      </c>
      <c r="B632" s="5">
        <v>41908</v>
      </c>
      <c r="C632" s="5">
        <v>41913</v>
      </c>
      <c r="D632" s="4" t="s">
        <v>21</v>
      </c>
      <c r="E632" s="4" t="s">
        <v>3264</v>
      </c>
      <c r="F632" s="4" t="s">
        <v>3265</v>
      </c>
      <c r="G632" s="4" t="s">
        <v>36</v>
      </c>
      <c r="H632" s="4" t="s">
        <v>25</v>
      </c>
      <c r="I632" s="4" t="s">
        <v>117</v>
      </c>
      <c r="J632" s="4" t="s">
        <v>118</v>
      </c>
      <c r="K632" s="3">
        <v>19134</v>
      </c>
      <c r="L632" s="4" t="s">
        <v>119</v>
      </c>
      <c r="M632" s="4" t="s">
        <v>2109</v>
      </c>
      <c r="N632" s="4" t="s">
        <v>41</v>
      </c>
      <c r="O632" s="4" t="s">
        <v>83</v>
      </c>
      <c r="P632" s="4" t="s">
        <v>2110</v>
      </c>
      <c r="Q632" s="9">
        <v>143.952</v>
      </c>
      <c r="R632" s="3">
        <v>3</v>
      </c>
      <c r="S632" s="9">
        <v>0.2</v>
      </c>
      <c r="T632" s="9">
        <v>14.395200000000001</v>
      </c>
    </row>
    <row r="633" spans="1:20" x14ac:dyDescent="0.3">
      <c r="A633" s="4" t="s">
        <v>3266</v>
      </c>
      <c r="B633" s="5">
        <v>43090</v>
      </c>
      <c r="C633" s="5">
        <v>43093</v>
      </c>
      <c r="D633" s="4" t="s">
        <v>144</v>
      </c>
      <c r="E633" s="4" t="s">
        <v>3267</v>
      </c>
      <c r="F633" s="4" t="s">
        <v>3268</v>
      </c>
      <c r="G633" s="4" t="s">
        <v>24</v>
      </c>
      <c r="H633" s="4" t="s">
        <v>25</v>
      </c>
      <c r="I633" s="4" t="s">
        <v>2850</v>
      </c>
      <c r="J633" s="4" t="s">
        <v>27</v>
      </c>
      <c r="K633" s="3">
        <v>42104</v>
      </c>
      <c r="L633" s="4" t="s">
        <v>28</v>
      </c>
      <c r="M633" s="4" t="s">
        <v>3269</v>
      </c>
      <c r="N633" s="4" t="s">
        <v>149</v>
      </c>
      <c r="O633" s="4" t="s">
        <v>182</v>
      </c>
      <c r="P633" s="4" t="s">
        <v>3270</v>
      </c>
      <c r="Q633" s="9">
        <v>71</v>
      </c>
      <c r="R633" s="3">
        <v>4</v>
      </c>
      <c r="S633" s="9">
        <v>0</v>
      </c>
      <c r="T633" s="9">
        <v>27.69</v>
      </c>
    </row>
    <row r="634" spans="1:20" x14ac:dyDescent="0.3">
      <c r="A634" s="4" t="s">
        <v>3271</v>
      </c>
      <c r="B634" s="5">
        <v>42594</v>
      </c>
      <c r="C634" s="5">
        <v>42597</v>
      </c>
      <c r="D634" s="4" t="s">
        <v>21</v>
      </c>
      <c r="E634" s="4" t="s">
        <v>3272</v>
      </c>
      <c r="F634" s="4" t="s">
        <v>3273</v>
      </c>
      <c r="G634" s="4" t="s">
        <v>24</v>
      </c>
      <c r="H634" s="4" t="s">
        <v>25</v>
      </c>
      <c r="I634" s="4" t="s">
        <v>3274</v>
      </c>
      <c r="J634" s="4" t="s">
        <v>80</v>
      </c>
      <c r="K634" s="3">
        <v>75007</v>
      </c>
      <c r="L634" s="4" t="s">
        <v>81</v>
      </c>
      <c r="M634" s="4" t="s">
        <v>3275</v>
      </c>
      <c r="N634" s="4" t="s">
        <v>149</v>
      </c>
      <c r="O634" s="4" t="s">
        <v>182</v>
      </c>
      <c r="P634" s="4" t="s">
        <v>3276</v>
      </c>
      <c r="Q634" s="9">
        <v>1399.944</v>
      </c>
      <c r="R634" s="3">
        <v>7</v>
      </c>
      <c r="S634" s="9">
        <v>0.2</v>
      </c>
      <c r="T634" s="9">
        <v>52.497900000000001</v>
      </c>
    </row>
    <row r="635" spans="1:20" x14ac:dyDescent="0.3">
      <c r="A635" s="4" t="s">
        <v>3277</v>
      </c>
      <c r="B635" s="5">
        <v>42525</v>
      </c>
      <c r="C635" s="5">
        <v>42525</v>
      </c>
      <c r="D635" s="4" t="s">
        <v>894</v>
      </c>
      <c r="E635" s="4" t="s">
        <v>3278</v>
      </c>
      <c r="F635" s="4" t="s">
        <v>3279</v>
      </c>
      <c r="G635" s="4" t="s">
        <v>24</v>
      </c>
      <c r="H635" s="4" t="s">
        <v>25</v>
      </c>
      <c r="I635" s="4" t="s">
        <v>208</v>
      </c>
      <c r="J635" s="4" t="s">
        <v>209</v>
      </c>
      <c r="K635" s="3">
        <v>10035</v>
      </c>
      <c r="L635" s="4" t="s">
        <v>119</v>
      </c>
      <c r="M635" s="4" t="s">
        <v>2114</v>
      </c>
      <c r="N635" s="4" t="s">
        <v>41</v>
      </c>
      <c r="O635" s="4" t="s">
        <v>65</v>
      </c>
      <c r="P635" s="4" t="s">
        <v>142</v>
      </c>
      <c r="Q635" s="9">
        <v>14.94</v>
      </c>
      <c r="R635" s="3">
        <v>3</v>
      </c>
      <c r="S635" s="9">
        <v>0</v>
      </c>
      <c r="T635" s="9">
        <v>7.0217999999999998</v>
      </c>
    </row>
    <row r="636" spans="1:20" x14ac:dyDescent="0.3">
      <c r="A636" s="4" t="s">
        <v>3280</v>
      </c>
      <c r="B636" s="5">
        <v>41989</v>
      </c>
      <c r="C636" s="5">
        <v>41994</v>
      </c>
      <c r="D636" s="4" t="s">
        <v>45</v>
      </c>
      <c r="E636" s="4" t="s">
        <v>3281</v>
      </c>
      <c r="F636" s="4" t="s">
        <v>3282</v>
      </c>
      <c r="G636" s="4" t="s">
        <v>36</v>
      </c>
      <c r="H636" s="4" t="s">
        <v>25</v>
      </c>
      <c r="I636" s="4" t="s">
        <v>1056</v>
      </c>
      <c r="J636" s="4" t="s">
        <v>49</v>
      </c>
      <c r="K636" s="3">
        <v>32216</v>
      </c>
      <c r="L636" s="4" t="s">
        <v>28</v>
      </c>
      <c r="M636" s="4" t="s">
        <v>3283</v>
      </c>
      <c r="N636" s="4" t="s">
        <v>41</v>
      </c>
      <c r="O636" s="4" t="s">
        <v>73</v>
      </c>
      <c r="P636" s="4" t="s">
        <v>3284</v>
      </c>
      <c r="Q636" s="9">
        <v>1.167</v>
      </c>
      <c r="R636" s="3">
        <v>1</v>
      </c>
      <c r="S636" s="9">
        <v>0.7</v>
      </c>
      <c r="T636" s="9">
        <v>-0.85580000000000001</v>
      </c>
    </row>
    <row r="637" spans="1:20" x14ac:dyDescent="0.3">
      <c r="A637" s="4" t="s">
        <v>3285</v>
      </c>
      <c r="B637" s="5">
        <v>42488</v>
      </c>
      <c r="C637" s="5">
        <v>42495</v>
      </c>
      <c r="D637" s="4" t="s">
        <v>45</v>
      </c>
      <c r="E637" s="4" t="s">
        <v>3286</v>
      </c>
      <c r="F637" s="4" t="s">
        <v>3287</v>
      </c>
      <c r="G637" s="4" t="s">
        <v>36</v>
      </c>
      <c r="H637" s="4" t="s">
        <v>25</v>
      </c>
      <c r="I637" s="4" t="s">
        <v>37</v>
      </c>
      <c r="J637" s="4" t="s">
        <v>38</v>
      </c>
      <c r="K637" s="3">
        <v>90045</v>
      </c>
      <c r="L637" s="4" t="s">
        <v>39</v>
      </c>
      <c r="M637" s="4" t="s">
        <v>3288</v>
      </c>
      <c r="N637" s="4" t="s">
        <v>30</v>
      </c>
      <c r="O637" s="4" t="s">
        <v>121</v>
      </c>
      <c r="P637" s="4" t="s">
        <v>3289</v>
      </c>
      <c r="Q637" s="9">
        <v>41.567999999999998</v>
      </c>
      <c r="R637" s="3">
        <v>2</v>
      </c>
      <c r="S637" s="9">
        <v>0.2</v>
      </c>
      <c r="T637" s="9">
        <v>2.5979999999999999</v>
      </c>
    </row>
    <row r="638" spans="1:20" x14ac:dyDescent="0.3">
      <c r="A638" s="4" t="s">
        <v>3290</v>
      </c>
      <c r="B638" s="5">
        <v>41755</v>
      </c>
      <c r="C638" s="5">
        <v>41762</v>
      </c>
      <c r="D638" s="4" t="s">
        <v>45</v>
      </c>
      <c r="E638" s="4" t="s">
        <v>3291</v>
      </c>
      <c r="F638" s="4" t="s">
        <v>3292</v>
      </c>
      <c r="G638" s="4" t="s">
        <v>36</v>
      </c>
      <c r="H638" s="4" t="s">
        <v>25</v>
      </c>
      <c r="I638" s="4" t="s">
        <v>37</v>
      </c>
      <c r="J638" s="4" t="s">
        <v>38</v>
      </c>
      <c r="K638" s="3">
        <v>90049</v>
      </c>
      <c r="L638" s="4" t="s">
        <v>39</v>
      </c>
      <c r="M638" s="4" t="s">
        <v>1021</v>
      </c>
      <c r="N638" s="4" t="s">
        <v>30</v>
      </c>
      <c r="O638" s="4" t="s">
        <v>121</v>
      </c>
      <c r="P638" s="4" t="s">
        <v>1022</v>
      </c>
      <c r="Q638" s="9">
        <v>230.28</v>
      </c>
      <c r="R638" s="3">
        <v>3</v>
      </c>
      <c r="S638" s="9">
        <v>0.2</v>
      </c>
      <c r="T638" s="9">
        <v>23.027999999999999</v>
      </c>
    </row>
    <row r="639" spans="1:20" x14ac:dyDescent="0.3">
      <c r="A639" s="4" t="s">
        <v>3293</v>
      </c>
      <c r="B639" s="5">
        <v>41976</v>
      </c>
      <c r="C639" s="5">
        <v>41979</v>
      </c>
      <c r="D639" s="4" t="s">
        <v>21</v>
      </c>
      <c r="E639" s="4" t="s">
        <v>3294</v>
      </c>
      <c r="F639" s="4" t="s">
        <v>3295</v>
      </c>
      <c r="G639" s="4" t="s">
        <v>36</v>
      </c>
      <c r="H639" s="4" t="s">
        <v>25</v>
      </c>
      <c r="I639" s="4" t="s">
        <v>3029</v>
      </c>
      <c r="J639" s="4" t="s">
        <v>440</v>
      </c>
      <c r="K639" s="3">
        <v>63116</v>
      </c>
      <c r="L639" s="4" t="s">
        <v>81</v>
      </c>
      <c r="M639" s="4" t="s">
        <v>3296</v>
      </c>
      <c r="N639" s="4" t="s">
        <v>41</v>
      </c>
      <c r="O639" s="4" t="s">
        <v>65</v>
      </c>
      <c r="P639" s="4" t="s">
        <v>3297</v>
      </c>
      <c r="Q639" s="9">
        <v>25.92</v>
      </c>
      <c r="R639" s="3">
        <v>4</v>
      </c>
      <c r="S639" s="9">
        <v>0</v>
      </c>
      <c r="T639" s="9">
        <v>12.441599999999999</v>
      </c>
    </row>
    <row r="640" spans="1:20" x14ac:dyDescent="0.3">
      <c r="A640" s="4" t="s">
        <v>3298</v>
      </c>
      <c r="B640" s="5">
        <v>43030</v>
      </c>
      <c r="C640" s="5">
        <v>43032</v>
      </c>
      <c r="D640" s="4" t="s">
        <v>144</v>
      </c>
      <c r="E640" s="4" t="s">
        <v>3299</v>
      </c>
      <c r="F640" s="4" t="s">
        <v>3300</v>
      </c>
      <c r="G640" s="4" t="s">
        <v>78</v>
      </c>
      <c r="H640" s="4" t="s">
        <v>25</v>
      </c>
      <c r="I640" s="4" t="s">
        <v>208</v>
      </c>
      <c r="J640" s="4" t="s">
        <v>209</v>
      </c>
      <c r="K640" s="3">
        <v>10024</v>
      </c>
      <c r="L640" s="4" t="s">
        <v>119</v>
      </c>
      <c r="M640" s="4" t="s">
        <v>3301</v>
      </c>
      <c r="N640" s="4" t="s">
        <v>149</v>
      </c>
      <c r="O640" s="4" t="s">
        <v>1630</v>
      </c>
      <c r="P640" s="4" t="s">
        <v>3302</v>
      </c>
      <c r="Q640" s="9">
        <v>11199.968000000001</v>
      </c>
      <c r="R640" s="3">
        <v>4</v>
      </c>
      <c r="S640" s="9">
        <v>0.2</v>
      </c>
      <c r="T640" s="9">
        <v>3919.9888000000001</v>
      </c>
    </row>
    <row r="641" spans="1:20" x14ac:dyDescent="0.3">
      <c r="A641" s="4" t="s">
        <v>3303</v>
      </c>
      <c r="B641" s="5">
        <v>42870</v>
      </c>
      <c r="C641" s="5">
        <v>42875</v>
      </c>
      <c r="D641" s="4" t="s">
        <v>45</v>
      </c>
      <c r="E641" s="4" t="s">
        <v>3304</v>
      </c>
      <c r="F641" s="4" t="s">
        <v>3305</v>
      </c>
      <c r="G641" s="4" t="s">
        <v>24</v>
      </c>
      <c r="H641" s="4" t="s">
        <v>25</v>
      </c>
      <c r="I641" s="4" t="s">
        <v>70</v>
      </c>
      <c r="J641" s="4" t="s">
        <v>71</v>
      </c>
      <c r="K641" s="3">
        <v>98103</v>
      </c>
      <c r="L641" s="4" t="s">
        <v>39</v>
      </c>
      <c r="M641" s="4" t="s">
        <v>3306</v>
      </c>
      <c r="N641" s="4" t="s">
        <v>30</v>
      </c>
      <c r="O641" s="4" t="s">
        <v>57</v>
      </c>
      <c r="P641" s="4" t="s">
        <v>3307</v>
      </c>
      <c r="Q641" s="9">
        <v>39.96</v>
      </c>
      <c r="R641" s="3">
        <v>2</v>
      </c>
      <c r="S641" s="9">
        <v>0</v>
      </c>
      <c r="T641" s="9">
        <v>17.1828</v>
      </c>
    </row>
    <row r="642" spans="1:20" x14ac:dyDescent="0.3">
      <c r="A642" s="4" t="s">
        <v>3308</v>
      </c>
      <c r="B642" s="5">
        <v>42231</v>
      </c>
      <c r="C642" s="5">
        <v>42235</v>
      </c>
      <c r="D642" s="4" t="s">
        <v>45</v>
      </c>
      <c r="E642" s="4" t="s">
        <v>3309</v>
      </c>
      <c r="F642" s="4" t="s">
        <v>3310</v>
      </c>
      <c r="G642" s="4" t="s">
        <v>36</v>
      </c>
      <c r="H642" s="4" t="s">
        <v>25</v>
      </c>
      <c r="I642" s="4" t="s">
        <v>37</v>
      </c>
      <c r="J642" s="4" t="s">
        <v>38</v>
      </c>
      <c r="K642" s="3">
        <v>90045</v>
      </c>
      <c r="L642" s="4" t="s">
        <v>39</v>
      </c>
      <c r="M642" s="4" t="s">
        <v>1989</v>
      </c>
      <c r="N642" s="4" t="s">
        <v>41</v>
      </c>
      <c r="O642" s="4" t="s">
        <v>91</v>
      </c>
      <c r="P642" s="4" t="s">
        <v>1990</v>
      </c>
      <c r="Q642" s="9">
        <v>323.10000000000002</v>
      </c>
      <c r="R642" s="3">
        <v>2</v>
      </c>
      <c r="S642" s="9">
        <v>0</v>
      </c>
      <c r="T642" s="9">
        <v>61.389000000000003</v>
      </c>
    </row>
    <row r="643" spans="1:20" x14ac:dyDescent="0.3">
      <c r="A643" s="4" t="s">
        <v>3311</v>
      </c>
      <c r="B643" s="5">
        <v>42898</v>
      </c>
      <c r="C643" s="5">
        <v>42904</v>
      </c>
      <c r="D643" s="4" t="s">
        <v>45</v>
      </c>
      <c r="E643" s="4" t="s">
        <v>3312</v>
      </c>
      <c r="F643" s="4" t="s">
        <v>3313</v>
      </c>
      <c r="G643" s="4" t="s">
        <v>24</v>
      </c>
      <c r="H643" s="4" t="s">
        <v>25</v>
      </c>
      <c r="I643" s="4" t="s">
        <v>208</v>
      </c>
      <c r="J643" s="4" t="s">
        <v>209</v>
      </c>
      <c r="K643" s="3">
        <v>10035</v>
      </c>
      <c r="L643" s="4" t="s">
        <v>119</v>
      </c>
      <c r="M643" s="4" t="s">
        <v>3314</v>
      </c>
      <c r="N643" s="4" t="s">
        <v>41</v>
      </c>
      <c r="O643" s="4" t="s">
        <v>65</v>
      </c>
      <c r="P643" s="4" t="s">
        <v>3315</v>
      </c>
      <c r="Q643" s="9">
        <v>19.04</v>
      </c>
      <c r="R643" s="3">
        <v>4</v>
      </c>
      <c r="S643" s="9">
        <v>0</v>
      </c>
      <c r="T643" s="9">
        <v>9.3295999999999992</v>
      </c>
    </row>
    <row r="644" spans="1:20" x14ac:dyDescent="0.3">
      <c r="A644" s="4" t="s">
        <v>3316</v>
      </c>
      <c r="B644" s="5">
        <v>42839</v>
      </c>
      <c r="C644" s="5">
        <v>42840</v>
      </c>
      <c r="D644" s="4" t="s">
        <v>144</v>
      </c>
      <c r="E644" s="4" t="s">
        <v>3317</v>
      </c>
      <c r="F644" s="4" t="s">
        <v>3318</v>
      </c>
      <c r="G644" s="4" t="s">
        <v>78</v>
      </c>
      <c r="H644" s="4" t="s">
        <v>25</v>
      </c>
      <c r="I644" s="4" t="s">
        <v>240</v>
      </c>
      <c r="J644" s="4" t="s">
        <v>440</v>
      </c>
      <c r="K644" s="3">
        <v>65807</v>
      </c>
      <c r="L644" s="4" t="s">
        <v>81</v>
      </c>
      <c r="M644" s="4" t="s">
        <v>3319</v>
      </c>
      <c r="N644" s="4" t="s">
        <v>41</v>
      </c>
      <c r="O644" s="4" t="s">
        <v>73</v>
      </c>
      <c r="P644" s="4" t="s">
        <v>3320</v>
      </c>
      <c r="Q644" s="9">
        <v>8.76</v>
      </c>
      <c r="R644" s="3">
        <v>2</v>
      </c>
      <c r="S644" s="9">
        <v>0</v>
      </c>
      <c r="T644" s="9">
        <v>4.2047999999999996</v>
      </c>
    </row>
    <row r="645" spans="1:20" x14ac:dyDescent="0.3">
      <c r="A645" s="4" t="s">
        <v>3321</v>
      </c>
      <c r="B645" s="5">
        <v>42644</v>
      </c>
      <c r="C645" s="5">
        <v>42644</v>
      </c>
      <c r="D645" s="4" t="s">
        <v>894</v>
      </c>
      <c r="E645" s="4" t="s">
        <v>3322</v>
      </c>
      <c r="F645" s="4" t="s">
        <v>3323</v>
      </c>
      <c r="G645" s="4" t="s">
        <v>24</v>
      </c>
      <c r="H645" s="4" t="s">
        <v>25</v>
      </c>
      <c r="I645" s="4" t="s">
        <v>3324</v>
      </c>
      <c r="J645" s="4" t="s">
        <v>80</v>
      </c>
      <c r="K645" s="3">
        <v>79109</v>
      </c>
      <c r="L645" s="4" t="s">
        <v>81</v>
      </c>
      <c r="M645" s="4" t="s">
        <v>1443</v>
      </c>
      <c r="N645" s="4" t="s">
        <v>149</v>
      </c>
      <c r="O645" s="4" t="s">
        <v>182</v>
      </c>
      <c r="P645" s="4" t="s">
        <v>1444</v>
      </c>
      <c r="Q645" s="9">
        <v>79.512</v>
      </c>
      <c r="R645" s="3">
        <v>3</v>
      </c>
      <c r="S645" s="9">
        <v>0.2</v>
      </c>
      <c r="T645" s="9">
        <v>20.8719</v>
      </c>
    </row>
    <row r="646" spans="1:20" x14ac:dyDescent="0.3">
      <c r="A646" s="4" t="s">
        <v>3325</v>
      </c>
      <c r="B646" s="5">
        <v>42241</v>
      </c>
      <c r="C646" s="5">
        <v>42246</v>
      </c>
      <c r="D646" s="4" t="s">
        <v>45</v>
      </c>
      <c r="E646" s="4" t="s">
        <v>3326</v>
      </c>
      <c r="F646" s="4" t="s">
        <v>3327</v>
      </c>
      <c r="G646" s="4" t="s">
        <v>78</v>
      </c>
      <c r="H646" s="4" t="s">
        <v>25</v>
      </c>
      <c r="I646" s="4" t="s">
        <v>37</v>
      </c>
      <c r="J646" s="4" t="s">
        <v>38</v>
      </c>
      <c r="K646" s="3">
        <v>90045</v>
      </c>
      <c r="L646" s="4" t="s">
        <v>39</v>
      </c>
      <c r="M646" s="4" t="s">
        <v>120</v>
      </c>
      <c r="N646" s="4" t="s">
        <v>30</v>
      </c>
      <c r="O646" s="4" t="s">
        <v>121</v>
      </c>
      <c r="P646" s="4" t="s">
        <v>122</v>
      </c>
      <c r="Q646" s="9">
        <v>40.783999999999999</v>
      </c>
      <c r="R646" s="3">
        <v>1</v>
      </c>
      <c r="S646" s="9">
        <v>0.2</v>
      </c>
      <c r="T646" s="9">
        <v>4.5881999999999996</v>
      </c>
    </row>
    <row r="647" spans="1:20" x14ac:dyDescent="0.3">
      <c r="A647" s="4" t="s">
        <v>3328</v>
      </c>
      <c r="B647" s="5">
        <v>41891</v>
      </c>
      <c r="C647" s="5">
        <v>41894</v>
      </c>
      <c r="D647" s="4" t="s">
        <v>21</v>
      </c>
      <c r="E647" s="4" t="s">
        <v>3329</v>
      </c>
      <c r="F647" s="4" t="s">
        <v>3330</v>
      </c>
      <c r="G647" s="4" t="s">
        <v>36</v>
      </c>
      <c r="H647" s="4" t="s">
        <v>25</v>
      </c>
      <c r="I647" s="4" t="s">
        <v>867</v>
      </c>
      <c r="J647" s="4" t="s">
        <v>868</v>
      </c>
      <c r="K647" s="3">
        <v>1852</v>
      </c>
      <c r="L647" s="4" t="s">
        <v>119</v>
      </c>
      <c r="M647" s="4" t="s">
        <v>3331</v>
      </c>
      <c r="N647" s="4" t="s">
        <v>41</v>
      </c>
      <c r="O647" s="4" t="s">
        <v>65</v>
      </c>
      <c r="P647" s="4" t="s">
        <v>3332</v>
      </c>
      <c r="Q647" s="9">
        <v>166.44</v>
      </c>
      <c r="R647" s="3">
        <v>3</v>
      </c>
      <c r="S647" s="9">
        <v>0</v>
      </c>
      <c r="T647" s="9">
        <v>79.891199999999998</v>
      </c>
    </row>
    <row r="648" spans="1:20" x14ac:dyDescent="0.3">
      <c r="A648" s="4" t="s">
        <v>3333</v>
      </c>
      <c r="B648" s="5">
        <v>43072</v>
      </c>
      <c r="C648" s="5">
        <v>43072</v>
      </c>
      <c r="D648" s="4" t="s">
        <v>894</v>
      </c>
      <c r="E648" s="4" t="s">
        <v>3334</v>
      </c>
      <c r="F648" s="4" t="s">
        <v>3335</v>
      </c>
      <c r="G648" s="4" t="s">
        <v>24</v>
      </c>
      <c r="H648" s="4" t="s">
        <v>25</v>
      </c>
      <c r="I648" s="4" t="s">
        <v>688</v>
      </c>
      <c r="J648" s="4" t="s">
        <v>38</v>
      </c>
      <c r="K648" s="3">
        <v>92024</v>
      </c>
      <c r="L648" s="4" t="s">
        <v>39</v>
      </c>
      <c r="M648" s="4" t="s">
        <v>3336</v>
      </c>
      <c r="N648" s="4" t="s">
        <v>41</v>
      </c>
      <c r="O648" s="4" t="s">
        <v>65</v>
      </c>
      <c r="P648" s="4" t="s">
        <v>3337</v>
      </c>
      <c r="Q648" s="9">
        <v>166.44</v>
      </c>
      <c r="R648" s="3">
        <v>3</v>
      </c>
      <c r="S648" s="9">
        <v>0</v>
      </c>
      <c r="T648" s="9">
        <v>79.891199999999998</v>
      </c>
    </row>
    <row r="649" spans="1:20" x14ac:dyDescent="0.3">
      <c r="A649" s="4" t="s">
        <v>3338</v>
      </c>
      <c r="B649" s="5">
        <v>41811</v>
      </c>
      <c r="C649" s="5">
        <v>41811</v>
      </c>
      <c r="D649" s="4" t="s">
        <v>894</v>
      </c>
      <c r="E649" s="4" t="s">
        <v>3339</v>
      </c>
      <c r="F649" s="4" t="s">
        <v>3340</v>
      </c>
      <c r="G649" s="4" t="s">
        <v>24</v>
      </c>
      <c r="H649" s="4" t="s">
        <v>25</v>
      </c>
      <c r="I649" s="4" t="s">
        <v>2292</v>
      </c>
      <c r="J649" s="4" t="s">
        <v>343</v>
      </c>
      <c r="K649" s="3">
        <v>81001</v>
      </c>
      <c r="L649" s="4" t="s">
        <v>39</v>
      </c>
      <c r="M649" s="4" t="s">
        <v>3341</v>
      </c>
      <c r="N649" s="4" t="s">
        <v>41</v>
      </c>
      <c r="O649" s="4" t="s">
        <v>73</v>
      </c>
      <c r="P649" s="4" t="s">
        <v>3342</v>
      </c>
      <c r="Q649" s="9">
        <v>11.087999999999999</v>
      </c>
      <c r="R649" s="3">
        <v>7</v>
      </c>
      <c r="S649" s="9">
        <v>0.7</v>
      </c>
      <c r="T649" s="9">
        <v>-8.1311999999999998</v>
      </c>
    </row>
    <row r="650" spans="1:20" x14ac:dyDescent="0.3">
      <c r="A650" s="4" t="s">
        <v>3343</v>
      </c>
      <c r="B650" s="5">
        <v>42407</v>
      </c>
      <c r="C650" s="5">
        <v>42409</v>
      </c>
      <c r="D650" s="4" t="s">
        <v>144</v>
      </c>
      <c r="E650" s="4" t="s">
        <v>3344</v>
      </c>
      <c r="F650" s="4" t="s">
        <v>3345</v>
      </c>
      <c r="G650" s="4" t="s">
        <v>24</v>
      </c>
      <c r="H650" s="4" t="s">
        <v>25</v>
      </c>
      <c r="I650" s="4" t="s">
        <v>1678</v>
      </c>
      <c r="J650" s="4" t="s">
        <v>374</v>
      </c>
      <c r="K650" s="3">
        <v>43130</v>
      </c>
      <c r="L650" s="4" t="s">
        <v>119</v>
      </c>
      <c r="M650" s="4" t="s">
        <v>3346</v>
      </c>
      <c r="N650" s="4" t="s">
        <v>41</v>
      </c>
      <c r="O650" s="4" t="s">
        <v>65</v>
      </c>
      <c r="P650" s="4" t="s">
        <v>3347</v>
      </c>
      <c r="Q650" s="9">
        <v>30.352</v>
      </c>
      <c r="R650" s="3">
        <v>2</v>
      </c>
      <c r="S650" s="9">
        <v>0.2</v>
      </c>
      <c r="T650" s="9">
        <v>10.623200000000001</v>
      </c>
    </row>
    <row r="651" spans="1:20" x14ac:dyDescent="0.3">
      <c r="A651" s="4" t="s">
        <v>3348</v>
      </c>
      <c r="B651" s="5">
        <v>42973</v>
      </c>
      <c r="C651" s="5">
        <v>42979</v>
      </c>
      <c r="D651" s="4" t="s">
        <v>45</v>
      </c>
      <c r="E651" s="4" t="s">
        <v>3349</v>
      </c>
      <c r="F651" s="4" t="s">
        <v>3350</v>
      </c>
      <c r="G651" s="4" t="s">
        <v>78</v>
      </c>
      <c r="H651" s="4" t="s">
        <v>25</v>
      </c>
      <c r="I651" s="4" t="s">
        <v>373</v>
      </c>
      <c r="J651" s="4" t="s">
        <v>882</v>
      </c>
      <c r="K651" s="3">
        <v>31907</v>
      </c>
      <c r="L651" s="4" t="s">
        <v>28</v>
      </c>
      <c r="M651" s="4" t="s">
        <v>1005</v>
      </c>
      <c r="N651" s="4" t="s">
        <v>149</v>
      </c>
      <c r="O651" s="4" t="s">
        <v>182</v>
      </c>
      <c r="P651" s="4" t="s">
        <v>1006</v>
      </c>
      <c r="Q651" s="9">
        <v>71.98</v>
      </c>
      <c r="R651" s="3">
        <v>2</v>
      </c>
      <c r="S651" s="9">
        <v>0</v>
      </c>
      <c r="T651" s="9">
        <v>15.1158</v>
      </c>
    </row>
    <row r="652" spans="1:20" x14ac:dyDescent="0.3">
      <c r="A652" s="4" t="s">
        <v>3351</v>
      </c>
      <c r="B652" s="5">
        <v>41916</v>
      </c>
      <c r="C652" s="5">
        <v>41920</v>
      </c>
      <c r="D652" s="4" t="s">
        <v>45</v>
      </c>
      <c r="E652" s="4" t="s">
        <v>3352</v>
      </c>
      <c r="F652" s="4" t="s">
        <v>3353</v>
      </c>
      <c r="G652" s="4" t="s">
        <v>24</v>
      </c>
      <c r="H652" s="4" t="s">
        <v>25</v>
      </c>
      <c r="I652" s="4" t="s">
        <v>3354</v>
      </c>
      <c r="J652" s="4" t="s">
        <v>38</v>
      </c>
      <c r="K652" s="3">
        <v>94591</v>
      </c>
      <c r="L652" s="4" t="s">
        <v>39</v>
      </c>
      <c r="M652" s="4" t="s">
        <v>3355</v>
      </c>
      <c r="N652" s="4" t="s">
        <v>41</v>
      </c>
      <c r="O652" s="4" t="s">
        <v>42</v>
      </c>
      <c r="P652" s="4" t="s">
        <v>3356</v>
      </c>
      <c r="Q652" s="9">
        <v>14.45</v>
      </c>
      <c r="R652" s="3">
        <v>5</v>
      </c>
      <c r="S652" s="9">
        <v>0</v>
      </c>
      <c r="T652" s="9">
        <v>6.7915000000000001</v>
      </c>
    </row>
    <row r="653" spans="1:20" x14ac:dyDescent="0.3">
      <c r="A653" s="4" t="s">
        <v>3357</v>
      </c>
      <c r="B653" s="5">
        <v>42779</v>
      </c>
      <c r="C653" s="5">
        <v>42785</v>
      </c>
      <c r="D653" s="4" t="s">
        <v>45</v>
      </c>
      <c r="E653" s="4" t="s">
        <v>3358</v>
      </c>
      <c r="F653" s="4" t="s">
        <v>3359</v>
      </c>
      <c r="G653" s="4" t="s">
        <v>24</v>
      </c>
      <c r="H653" s="4" t="s">
        <v>25</v>
      </c>
      <c r="I653" s="4" t="s">
        <v>70</v>
      </c>
      <c r="J653" s="4" t="s">
        <v>71</v>
      </c>
      <c r="K653" s="3">
        <v>98105</v>
      </c>
      <c r="L653" s="4" t="s">
        <v>39</v>
      </c>
      <c r="M653" s="4" t="s">
        <v>474</v>
      </c>
      <c r="N653" s="4" t="s">
        <v>41</v>
      </c>
      <c r="O653" s="4" t="s">
        <v>105</v>
      </c>
      <c r="P653" s="4" t="s">
        <v>475</v>
      </c>
      <c r="Q653" s="9">
        <v>6.63</v>
      </c>
      <c r="R653" s="3">
        <v>3</v>
      </c>
      <c r="S653" s="9">
        <v>0</v>
      </c>
      <c r="T653" s="9">
        <v>1.7901</v>
      </c>
    </row>
    <row r="654" spans="1:20" x14ac:dyDescent="0.3">
      <c r="A654" s="4" t="s">
        <v>3360</v>
      </c>
      <c r="B654" s="5">
        <v>41947</v>
      </c>
      <c r="C654" s="5">
        <v>41951</v>
      </c>
      <c r="D654" s="4" t="s">
        <v>45</v>
      </c>
      <c r="E654" s="4" t="s">
        <v>3361</v>
      </c>
      <c r="F654" s="4" t="s">
        <v>3362</v>
      </c>
      <c r="G654" s="4" t="s">
        <v>24</v>
      </c>
      <c r="H654" s="4" t="s">
        <v>25</v>
      </c>
      <c r="I654" s="4" t="s">
        <v>688</v>
      </c>
      <c r="J654" s="4" t="s">
        <v>38</v>
      </c>
      <c r="K654" s="3">
        <v>92037</v>
      </c>
      <c r="L654" s="4" t="s">
        <v>39</v>
      </c>
      <c r="M654" s="4" t="s">
        <v>3363</v>
      </c>
      <c r="N654" s="4" t="s">
        <v>30</v>
      </c>
      <c r="O654" s="4" t="s">
        <v>57</v>
      </c>
      <c r="P654" s="4" t="s">
        <v>3364</v>
      </c>
      <c r="Q654" s="9">
        <v>35.340000000000003</v>
      </c>
      <c r="R654" s="3">
        <v>2</v>
      </c>
      <c r="S654" s="9">
        <v>0</v>
      </c>
      <c r="T654" s="9">
        <v>13.4292</v>
      </c>
    </row>
    <row r="655" spans="1:20" x14ac:dyDescent="0.3">
      <c r="A655" s="4" t="s">
        <v>3365</v>
      </c>
      <c r="B655" s="5">
        <v>42342</v>
      </c>
      <c r="C655" s="5">
        <v>42346</v>
      </c>
      <c r="D655" s="4" t="s">
        <v>45</v>
      </c>
      <c r="E655" s="4" t="s">
        <v>3366</v>
      </c>
      <c r="F655" s="4" t="s">
        <v>3367</v>
      </c>
      <c r="G655" s="4" t="s">
        <v>24</v>
      </c>
      <c r="H655" s="4" t="s">
        <v>25</v>
      </c>
      <c r="I655" s="4" t="s">
        <v>3368</v>
      </c>
      <c r="J655" s="4" t="s">
        <v>49</v>
      </c>
      <c r="K655" s="3">
        <v>32303</v>
      </c>
      <c r="L655" s="4" t="s">
        <v>28</v>
      </c>
      <c r="M655" s="4" t="s">
        <v>3369</v>
      </c>
      <c r="N655" s="4" t="s">
        <v>41</v>
      </c>
      <c r="O655" s="4" t="s">
        <v>73</v>
      </c>
      <c r="P655" s="4" t="s">
        <v>3370</v>
      </c>
      <c r="Q655" s="9">
        <v>8.2260000000000009</v>
      </c>
      <c r="R655" s="3">
        <v>3</v>
      </c>
      <c r="S655" s="9">
        <v>0.7</v>
      </c>
      <c r="T655" s="9">
        <v>-6.0324</v>
      </c>
    </row>
    <row r="656" spans="1:20" x14ac:dyDescent="0.3">
      <c r="A656" s="4" t="s">
        <v>3371</v>
      </c>
      <c r="B656" s="5">
        <v>42111</v>
      </c>
      <c r="C656" s="5">
        <v>42115</v>
      </c>
      <c r="D656" s="4" t="s">
        <v>45</v>
      </c>
      <c r="E656" s="4" t="s">
        <v>3372</v>
      </c>
      <c r="F656" s="4" t="s">
        <v>3373</v>
      </c>
      <c r="G656" s="4" t="s">
        <v>24</v>
      </c>
      <c r="H656" s="4" t="s">
        <v>25</v>
      </c>
      <c r="I656" s="4" t="s">
        <v>103</v>
      </c>
      <c r="J656" s="4" t="s">
        <v>38</v>
      </c>
      <c r="K656" s="3">
        <v>94122</v>
      </c>
      <c r="L656" s="4" t="s">
        <v>39</v>
      </c>
      <c r="M656" s="4" t="s">
        <v>3374</v>
      </c>
      <c r="N656" s="4" t="s">
        <v>41</v>
      </c>
      <c r="O656" s="4" t="s">
        <v>105</v>
      </c>
      <c r="P656" s="4" t="s">
        <v>3375</v>
      </c>
      <c r="Q656" s="9">
        <v>5.56</v>
      </c>
      <c r="R656" s="3">
        <v>2</v>
      </c>
      <c r="S656" s="9">
        <v>0</v>
      </c>
      <c r="T656" s="9">
        <v>2.2240000000000002</v>
      </c>
    </row>
    <row r="657" spans="1:20" x14ac:dyDescent="0.3">
      <c r="A657" s="4" t="s">
        <v>3376</v>
      </c>
      <c r="B657" s="5">
        <v>42440</v>
      </c>
      <c r="C657" s="5">
        <v>42444</v>
      </c>
      <c r="D657" s="4" t="s">
        <v>45</v>
      </c>
      <c r="E657" s="4" t="s">
        <v>3377</v>
      </c>
      <c r="F657" s="4" t="s">
        <v>3378</v>
      </c>
      <c r="G657" s="4" t="s">
        <v>78</v>
      </c>
      <c r="H657" s="4" t="s">
        <v>25</v>
      </c>
      <c r="I657" s="4" t="s">
        <v>373</v>
      </c>
      <c r="J657" s="4" t="s">
        <v>882</v>
      </c>
      <c r="K657" s="3">
        <v>31907</v>
      </c>
      <c r="L657" s="4" t="s">
        <v>28</v>
      </c>
      <c r="M657" s="4" t="s">
        <v>3379</v>
      </c>
      <c r="N657" s="4" t="s">
        <v>30</v>
      </c>
      <c r="O657" s="4" t="s">
        <v>57</v>
      </c>
      <c r="P657" s="4" t="s">
        <v>3380</v>
      </c>
      <c r="Q657" s="9">
        <v>76.92</v>
      </c>
      <c r="R657" s="3">
        <v>4</v>
      </c>
      <c r="S657" s="9">
        <v>0</v>
      </c>
      <c r="T657" s="9">
        <v>31.537199999999999</v>
      </c>
    </row>
    <row r="658" spans="1:20" x14ac:dyDescent="0.3">
      <c r="A658" s="4" t="s">
        <v>3381</v>
      </c>
      <c r="B658" s="5">
        <v>41785</v>
      </c>
      <c r="C658" s="5">
        <v>41788</v>
      </c>
      <c r="D658" s="4" t="s">
        <v>144</v>
      </c>
      <c r="E658" s="4" t="s">
        <v>3382</v>
      </c>
      <c r="F658" s="4" t="s">
        <v>3383</v>
      </c>
      <c r="G658" s="4" t="s">
        <v>78</v>
      </c>
      <c r="H658" s="4" t="s">
        <v>25</v>
      </c>
      <c r="I658" s="4" t="s">
        <v>2328</v>
      </c>
      <c r="J658" s="4" t="s">
        <v>97</v>
      </c>
      <c r="K658" s="3">
        <v>84107</v>
      </c>
      <c r="L658" s="4" t="s">
        <v>39</v>
      </c>
      <c r="M658" s="4" t="s">
        <v>3384</v>
      </c>
      <c r="N658" s="4" t="s">
        <v>41</v>
      </c>
      <c r="O658" s="4" t="s">
        <v>65</v>
      </c>
      <c r="P658" s="4" t="s">
        <v>3385</v>
      </c>
      <c r="Q658" s="9">
        <v>48.4</v>
      </c>
      <c r="R658" s="3">
        <v>5</v>
      </c>
      <c r="S658" s="9">
        <v>0</v>
      </c>
      <c r="T658" s="9">
        <v>23.231999999999999</v>
      </c>
    </row>
    <row r="659" spans="1:20" x14ac:dyDescent="0.3">
      <c r="A659" s="4" t="s">
        <v>3386</v>
      </c>
      <c r="B659" s="5">
        <v>42096</v>
      </c>
      <c r="C659" s="5">
        <v>42101</v>
      </c>
      <c r="D659" s="4" t="s">
        <v>45</v>
      </c>
      <c r="E659" s="4" t="s">
        <v>3387</v>
      </c>
      <c r="F659" s="4" t="s">
        <v>3388</v>
      </c>
      <c r="G659" s="4" t="s">
        <v>24</v>
      </c>
      <c r="H659" s="4" t="s">
        <v>25</v>
      </c>
      <c r="I659" s="4" t="s">
        <v>608</v>
      </c>
      <c r="J659" s="4" t="s">
        <v>80</v>
      </c>
      <c r="K659" s="3">
        <v>75220</v>
      </c>
      <c r="L659" s="4" t="s">
        <v>81</v>
      </c>
      <c r="M659" s="4" t="s">
        <v>3389</v>
      </c>
      <c r="N659" s="4" t="s">
        <v>41</v>
      </c>
      <c r="O659" s="4" t="s">
        <v>83</v>
      </c>
      <c r="P659" s="4" t="s">
        <v>3390</v>
      </c>
      <c r="Q659" s="9">
        <v>32.192</v>
      </c>
      <c r="R659" s="3">
        <v>2</v>
      </c>
      <c r="S659" s="9">
        <v>0.8</v>
      </c>
      <c r="T659" s="9">
        <v>-80.48</v>
      </c>
    </row>
    <row r="660" spans="1:20" x14ac:dyDescent="0.3">
      <c r="A660" s="4" t="s">
        <v>3391</v>
      </c>
      <c r="B660" s="5">
        <v>43042</v>
      </c>
      <c r="C660" s="5">
        <v>43047</v>
      </c>
      <c r="D660" s="4" t="s">
        <v>45</v>
      </c>
      <c r="E660" s="4" t="s">
        <v>3392</v>
      </c>
      <c r="F660" s="4" t="s">
        <v>3393</v>
      </c>
      <c r="G660" s="4" t="s">
        <v>24</v>
      </c>
      <c r="H660" s="4" t="s">
        <v>25</v>
      </c>
      <c r="I660" s="4" t="s">
        <v>3394</v>
      </c>
      <c r="J660" s="4" t="s">
        <v>500</v>
      </c>
      <c r="K660" s="3">
        <v>88001</v>
      </c>
      <c r="L660" s="4" t="s">
        <v>39</v>
      </c>
      <c r="M660" s="4" t="s">
        <v>316</v>
      </c>
      <c r="N660" s="4" t="s">
        <v>30</v>
      </c>
      <c r="O660" s="4" t="s">
        <v>57</v>
      </c>
      <c r="P660" s="4" t="s">
        <v>317</v>
      </c>
      <c r="Q660" s="9">
        <v>41.37</v>
      </c>
      <c r="R660" s="3">
        <v>3</v>
      </c>
      <c r="S660" s="9">
        <v>0</v>
      </c>
      <c r="T660" s="9">
        <v>17.375399999999999</v>
      </c>
    </row>
    <row r="661" spans="1:20" x14ac:dyDescent="0.3">
      <c r="A661" s="4" t="s">
        <v>3395</v>
      </c>
      <c r="B661" s="5">
        <v>42210</v>
      </c>
      <c r="C661" s="5">
        <v>42212</v>
      </c>
      <c r="D661" s="4" t="s">
        <v>21</v>
      </c>
      <c r="E661" s="4" t="s">
        <v>3396</v>
      </c>
      <c r="F661" s="4" t="s">
        <v>3397</v>
      </c>
      <c r="G661" s="4" t="s">
        <v>24</v>
      </c>
      <c r="H661" s="4" t="s">
        <v>25</v>
      </c>
      <c r="I661" s="4" t="s">
        <v>70</v>
      </c>
      <c r="J661" s="4" t="s">
        <v>71</v>
      </c>
      <c r="K661" s="3">
        <v>98115</v>
      </c>
      <c r="L661" s="4" t="s">
        <v>39</v>
      </c>
      <c r="M661" s="4" t="s">
        <v>3398</v>
      </c>
      <c r="N661" s="4" t="s">
        <v>41</v>
      </c>
      <c r="O661" s="4" t="s">
        <v>211</v>
      </c>
      <c r="P661" s="4" t="s">
        <v>3399</v>
      </c>
      <c r="Q661" s="9">
        <v>9.42</v>
      </c>
      <c r="R661" s="3">
        <v>2</v>
      </c>
      <c r="S661" s="9">
        <v>0</v>
      </c>
      <c r="T661" s="9">
        <v>0.47099999999999997</v>
      </c>
    </row>
    <row r="662" spans="1:20" x14ac:dyDescent="0.3">
      <c r="A662" s="4" t="s">
        <v>3400</v>
      </c>
      <c r="B662" s="5">
        <v>42248</v>
      </c>
      <c r="C662" s="5">
        <v>42255</v>
      </c>
      <c r="D662" s="4" t="s">
        <v>45</v>
      </c>
      <c r="E662" s="4" t="s">
        <v>3401</v>
      </c>
      <c r="F662" s="4" t="s">
        <v>3402</v>
      </c>
      <c r="G662" s="4" t="s">
        <v>78</v>
      </c>
      <c r="H662" s="4" t="s">
        <v>25</v>
      </c>
      <c r="I662" s="4" t="s">
        <v>456</v>
      </c>
      <c r="J662" s="4" t="s">
        <v>868</v>
      </c>
      <c r="K662" s="3">
        <v>2038</v>
      </c>
      <c r="L662" s="4" t="s">
        <v>119</v>
      </c>
      <c r="M662" s="4" t="s">
        <v>2481</v>
      </c>
      <c r="N662" s="4" t="s">
        <v>41</v>
      </c>
      <c r="O662" s="4" t="s">
        <v>73</v>
      </c>
      <c r="P662" s="4" t="s">
        <v>2482</v>
      </c>
      <c r="Q662" s="9">
        <v>114.6</v>
      </c>
      <c r="R662" s="3">
        <v>5</v>
      </c>
      <c r="S662" s="9">
        <v>0</v>
      </c>
      <c r="T662" s="9">
        <v>51.57</v>
      </c>
    </row>
    <row r="663" spans="1:20" x14ac:dyDescent="0.3">
      <c r="A663" s="4" t="s">
        <v>3403</v>
      </c>
      <c r="B663" s="5">
        <v>42495</v>
      </c>
      <c r="C663" s="5">
        <v>42498</v>
      </c>
      <c r="D663" s="4" t="s">
        <v>144</v>
      </c>
      <c r="E663" s="4" t="s">
        <v>3404</v>
      </c>
      <c r="F663" s="4" t="s">
        <v>3405</v>
      </c>
      <c r="G663" s="4" t="s">
        <v>24</v>
      </c>
      <c r="H663" s="4" t="s">
        <v>25</v>
      </c>
      <c r="I663" s="4" t="s">
        <v>3406</v>
      </c>
      <c r="J663" s="4" t="s">
        <v>38</v>
      </c>
      <c r="K663" s="3">
        <v>92024</v>
      </c>
      <c r="L663" s="4" t="s">
        <v>39</v>
      </c>
      <c r="M663" s="4" t="s">
        <v>3407</v>
      </c>
      <c r="N663" s="4" t="s">
        <v>41</v>
      </c>
      <c r="O663" s="4" t="s">
        <v>73</v>
      </c>
      <c r="P663" s="4" t="s">
        <v>3408</v>
      </c>
      <c r="Q663" s="9">
        <v>6.72</v>
      </c>
      <c r="R663" s="3">
        <v>5</v>
      </c>
      <c r="S663" s="9">
        <v>0.2</v>
      </c>
      <c r="T663" s="9">
        <v>2.3519999999999999</v>
      </c>
    </row>
    <row r="664" spans="1:20" x14ac:dyDescent="0.3">
      <c r="A664" s="4" t="s">
        <v>3409</v>
      </c>
      <c r="B664" s="5">
        <v>42761</v>
      </c>
      <c r="C664" s="5">
        <v>42766</v>
      </c>
      <c r="D664" s="4" t="s">
        <v>21</v>
      </c>
      <c r="E664" s="4" t="s">
        <v>3410</v>
      </c>
      <c r="F664" s="4" t="s">
        <v>3411</v>
      </c>
      <c r="G664" s="4" t="s">
        <v>36</v>
      </c>
      <c r="H664" s="4" t="s">
        <v>25</v>
      </c>
      <c r="I664" s="4" t="s">
        <v>3412</v>
      </c>
      <c r="J664" s="4" t="s">
        <v>265</v>
      </c>
      <c r="K664" s="3">
        <v>35244</v>
      </c>
      <c r="L664" s="4" t="s">
        <v>28</v>
      </c>
      <c r="M664" s="4" t="s">
        <v>474</v>
      </c>
      <c r="N664" s="4" t="s">
        <v>41</v>
      </c>
      <c r="O664" s="4" t="s">
        <v>105</v>
      </c>
      <c r="P664" s="4" t="s">
        <v>475</v>
      </c>
      <c r="Q664" s="9">
        <v>15.47</v>
      </c>
      <c r="R664" s="3">
        <v>7</v>
      </c>
      <c r="S664" s="9">
        <v>0</v>
      </c>
      <c r="T664" s="9">
        <v>4.1768999999999998</v>
      </c>
    </row>
    <row r="665" spans="1:20" x14ac:dyDescent="0.3">
      <c r="A665" s="4" t="s">
        <v>3413</v>
      </c>
      <c r="B665" s="5">
        <v>42817</v>
      </c>
      <c r="C665" s="5">
        <v>42821</v>
      </c>
      <c r="D665" s="4" t="s">
        <v>45</v>
      </c>
      <c r="E665" s="4" t="s">
        <v>3414</v>
      </c>
      <c r="F665" s="4" t="s">
        <v>3415</v>
      </c>
      <c r="G665" s="4" t="s">
        <v>24</v>
      </c>
      <c r="H665" s="4" t="s">
        <v>25</v>
      </c>
      <c r="I665" s="4" t="s">
        <v>1141</v>
      </c>
      <c r="J665" s="4" t="s">
        <v>80</v>
      </c>
      <c r="K665" s="3">
        <v>77340</v>
      </c>
      <c r="L665" s="4" t="s">
        <v>81</v>
      </c>
      <c r="M665" s="4" t="s">
        <v>1147</v>
      </c>
      <c r="N665" s="4" t="s">
        <v>41</v>
      </c>
      <c r="O665" s="4" t="s">
        <v>91</v>
      </c>
      <c r="P665" s="4" t="s">
        <v>1148</v>
      </c>
      <c r="Q665" s="9">
        <v>143.72800000000001</v>
      </c>
      <c r="R665" s="3">
        <v>2</v>
      </c>
      <c r="S665" s="9">
        <v>0.2</v>
      </c>
      <c r="T665" s="9">
        <v>-32.338799999999999</v>
      </c>
    </row>
    <row r="666" spans="1:20" x14ac:dyDescent="0.3">
      <c r="A666" s="4" t="s">
        <v>3416</v>
      </c>
      <c r="B666" s="5">
        <v>42833</v>
      </c>
      <c r="C666" s="5">
        <v>42840</v>
      </c>
      <c r="D666" s="4" t="s">
        <v>45</v>
      </c>
      <c r="E666" s="4" t="s">
        <v>3417</v>
      </c>
      <c r="F666" s="4" t="s">
        <v>3418</v>
      </c>
      <c r="G666" s="4" t="s">
        <v>36</v>
      </c>
      <c r="H666" s="4" t="s">
        <v>25</v>
      </c>
      <c r="I666" s="4" t="s">
        <v>2150</v>
      </c>
      <c r="J666" s="4" t="s">
        <v>882</v>
      </c>
      <c r="K666" s="3">
        <v>30076</v>
      </c>
      <c r="L666" s="4" t="s">
        <v>28</v>
      </c>
      <c r="M666" s="4" t="s">
        <v>3419</v>
      </c>
      <c r="N666" s="4" t="s">
        <v>30</v>
      </c>
      <c r="O666" s="4" t="s">
        <v>57</v>
      </c>
      <c r="P666" s="4" t="s">
        <v>3420</v>
      </c>
      <c r="Q666" s="9">
        <v>56.28</v>
      </c>
      <c r="R666" s="3">
        <v>6</v>
      </c>
      <c r="S666" s="9">
        <v>0</v>
      </c>
      <c r="T666" s="9">
        <v>15.7584</v>
      </c>
    </row>
    <row r="667" spans="1:20" x14ac:dyDescent="0.3">
      <c r="A667" s="4" t="s">
        <v>3421</v>
      </c>
      <c r="B667" s="5">
        <v>43086</v>
      </c>
      <c r="C667" s="5">
        <v>43091</v>
      </c>
      <c r="D667" s="4" t="s">
        <v>45</v>
      </c>
      <c r="E667" s="4" t="s">
        <v>3422</v>
      </c>
      <c r="F667" s="4" t="s">
        <v>3423</v>
      </c>
      <c r="G667" s="4" t="s">
        <v>78</v>
      </c>
      <c r="H667" s="4" t="s">
        <v>25</v>
      </c>
      <c r="I667" s="4" t="s">
        <v>373</v>
      </c>
      <c r="J667" s="4" t="s">
        <v>202</v>
      </c>
      <c r="K667" s="3">
        <v>47201</v>
      </c>
      <c r="L667" s="4" t="s">
        <v>81</v>
      </c>
      <c r="M667" s="4" t="s">
        <v>1903</v>
      </c>
      <c r="N667" s="4" t="s">
        <v>41</v>
      </c>
      <c r="O667" s="4" t="s">
        <v>65</v>
      </c>
      <c r="P667" s="4" t="s">
        <v>1904</v>
      </c>
      <c r="Q667" s="9">
        <v>28.16</v>
      </c>
      <c r="R667" s="3">
        <v>4</v>
      </c>
      <c r="S667" s="9">
        <v>0</v>
      </c>
      <c r="T667" s="9">
        <v>13.235200000000001</v>
      </c>
    </row>
    <row r="668" spans="1:20" x14ac:dyDescent="0.3">
      <c r="A668" s="4" t="s">
        <v>3424</v>
      </c>
      <c r="B668" s="5">
        <v>42597</v>
      </c>
      <c r="C668" s="5">
        <v>42599</v>
      </c>
      <c r="D668" s="4" t="s">
        <v>21</v>
      </c>
      <c r="E668" s="4" t="s">
        <v>3425</v>
      </c>
      <c r="F668" s="4" t="s">
        <v>3426</v>
      </c>
      <c r="G668" s="4" t="s">
        <v>24</v>
      </c>
      <c r="H668" s="4" t="s">
        <v>25</v>
      </c>
      <c r="I668" s="4" t="s">
        <v>1162</v>
      </c>
      <c r="J668" s="4" t="s">
        <v>63</v>
      </c>
      <c r="K668" s="3">
        <v>28314</v>
      </c>
      <c r="L668" s="4" t="s">
        <v>28</v>
      </c>
      <c r="M668" s="4" t="s">
        <v>2851</v>
      </c>
      <c r="N668" s="4" t="s">
        <v>30</v>
      </c>
      <c r="O668" s="4" t="s">
        <v>121</v>
      </c>
      <c r="P668" s="4" t="s">
        <v>2852</v>
      </c>
      <c r="Q668" s="9">
        <v>225.29599999999999</v>
      </c>
      <c r="R668" s="3">
        <v>2</v>
      </c>
      <c r="S668" s="9">
        <v>0.2</v>
      </c>
      <c r="T668" s="9">
        <v>22.529599999999999</v>
      </c>
    </row>
    <row r="669" spans="1:20" x14ac:dyDescent="0.3">
      <c r="A669" s="4" t="s">
        <v>3427</v>
      </c>
      <c r="B669" s="5">
        <v>41720</v>
      </c>
      <c r="C669" s="5">
        <v>41724</v>
      </c>
      <c r="D669" s="4" t="s">
        <v>45</v>
      </c>
      <c r="E669" s="4" t="s">
        <v>3428</v>
      </c>
      <c r="F669" s="4" t="s">
        <v>3429</v>
      </c>
      <c r="G669" s="4" t="s">
        <v>36</v>
      </c>
      <c r="H669" s="4" t="s">
        <v>25</v>
      </c>
      <c r="I669" s="4" t="s">
        <v>909</v>
      </c>
      <c r="J669" s="4" t="s">
        <v>234</v>
      </c>
      <c r="K669" s="3">
        <v>85705</v>
      </c>
      <c r="L669" s="4" t="s">
        <v>39</v>
      </c>
      <c r="M669" s="4" t="s">
        <v>3430</v>
      </c>
      <c r="N669" s="4" t="s">
        <v>41</v>
      </c>
      <c r="O669" s="4" t="s">
        <v>65</v>
      </c>
      <c r="P669" s="4" t="s">
        <v>3431</v>
      </c>
      <c r="Q669" s="9">
        <v>74.352000000000004</v>
      </c>
      <c r="R669" s="3">
        <v>3</v>
      </c>
      <c r="S669" s="9">
        <v>0.2</v>
      </c>
      <c r="T669" s="9">
        <v>23.234999999999999</v>
      </c>
    </row>
    <row r="670" spans="1:20" x14ac:dyDescent="0.3">
      <c r="A670" s="4" t="s">
        <v>3432</v>
      </c>
      <c r="B670" s="5">
        <v>41758</v>
      </c>
      <c r="C670" s="5">
        <v>41760</v>
      </c>
      <c r="D670" s="4" t="s">
        <v>21</v>
      </c>
      <c r="E670" s="4" t="s">
        <v>3433</v>
      </c>
      <c r="F670" s="4" t="s">
        <v>3434</v>
      </c>
      <c r="G670" s="4" t="s">
        <v>24</v>
      </c>
      <c r="H670" s="4" t="s">
        <v>25</v>
      </c>
      <c r="I670" s="4" t="s">
        <v>3435</v>
      </c>
      <c r="J670" s="4" t="s">
        <v>543</v>
      </c>
      <c r="K670" s="3">
        <v>70601</v>
      </c>
      <c r="L670" s="4" t="s">
        <v>28</v>
      </c>
      <c r="M670" s="4" t="s">
        <v>3288</v>
      </c>
      <c r="N670" s="4" t="s">
        <v>30</v>
      </c>
      <c r="O670" s="4" t="s">
        <v>121</v>
      </c>
      <c r="P670" s="4" t="s">
        <v>3289</v>
      </c>
      <c r="Q670" s="9">
        <v>51.96</v>
      </c>
      <c r="R670" s="3">
        <v>2</v>
      </c>
      <c r="S670" s="9">
        <v>0</v>
      </c>
      <c r="T670" s="9">
        <v>12.99</v>
      </c>
    </row>
    <row r="671" spans="1:20" x14ac:dyDescent="0.3">
      <c r="A671" s="4" t="s">
        <v>3436</v>
      </c>
      <c r="B671" s="5">
        <v>42926</v>
      </c>
      <c r="C671" s="5">
        <v>42930</v>
      </c>
      <c r="D671" s="4" t="s">
        <v>21</v>
      </c>
      <c r="E671" s="4" t="s">
        <v>3437</v>
      </c>
      <c r="F671" s="4" t="s">
        <v>3438</v>
      </c>
      <c r="G671" s="4" t="s">
        <v>24</v>
      </c>
      <c r="H671" s="4" t="s">
        <v>25</v>
      </c>
      <c r="I671" s="4" t="s">
        <v>373</v>
      </c>
      <c r="J671" s="4" t="s">
        <v>882</v>
      </c>
      <c r="K671" s="3">
        <v>31907</v>
      </c>
      <c r="L671" s="4" t="s">
        <v>28</v>
      </c>
      <c r="M671" s="4" t="s">
        <v>3439</v>
      </c>
      <c r="N671" s="4" t="s">
        <v>30</v>
      </c>
      <c r="O671" s="4" t="s">
        <v>57</v>
      </c>
      <c r="P671" s="4" t="s">
        <v>3440</v>
      </c>
      <c r="Q671" s="9">
        <v>18.84</v>
      </c>
      <c r="R671" s="3">
        <v>3</v>
      </c>
      <c r="S671" s="9">
        <v>0</v>
      </c>
      <c r="T671" s="9">
        <v>7.9127999999999998</v>
      </c>
    </row>
    <row r="672" spans="1:20" x14ac:dyDescent="0.3">
      <c r="A672" s="4" t="s">
        <v>3441</v>
      </c>
      <c r="B672" s="5">
        <v>43051</v>
      </c>
      <c r="C672" s="5">
        <v>43051</v>
      </c>
      <c r="D672" s="4" t="s">
        <v>894</v>
      </c>
      <c r="E672" s="4" t="s">
        <v>3442</v>
      </c>
      <c r="F672" s="4" t="s">
        <v>3443</v>
      </c>
      <c r="G672" s="4" t="s">
        <v>78</v>
      </c>
      <c r="H672" s="4" t="s">
        <v>25</v>
      </c>
      <c r="I672" s="4" t="s">
        <v>3444</v>
      </c>
      <c r="J672" s="4" t="s">
        <v>234</v>
      </c>
      <c r="K672" s="3">
        <v>85301</v>
      </c>
      <c r="L672" s="4" t="s">
        <v>39</v>
      </c>
      <c r="M672" s="4" t="s">
        <v>631</v>
      </c>
      <c r="N672" s="4" t="s">
        <v>149</v>
      </c>
      <c r="O672" s="4" t="s">
        <v>182</v>
      </c>
      <c r="P672" s="4" t="s">
        <v>632</v>
      </c>
      <c r="Q672" s="9">
        <v>41.6</v>
      </c>
      <c r="R672" s="3">
        <v>4</v>
      </c>
      <c r="S672" s="9">
        <v>0.2</v>
      </c>
      <c r="T672" s="9">
        <v>13</v>
      </c>
    </row>
    <row r="673" spans="1:20" x14ac:dyDescent="0.3">
      <c r="A673" s="4" t="s">
        <v>3445</v>
      </c>
      <c r="B673" s="5">
        <v>42913</v>
      </c>
      <c r="C673" s="5">
        <v>42920</v>
      </c>
      <c r="D673" s="4" t="s">
        <v>45</v>
      </c>
      <c r="E673" s="4" t="s">
        <v>3446</v>
      </c>
      <c r="F673" s="4" t="s">
        <v>3447</v>
      </c>
      <c r="G673" s="4" t="s">
        <v>78</v>
      </c>
      <c r="H673" s="4" t="s">
        <v>25</v>
      </c>
      <c r="I673" s="4" t="s">
        <v>2902</v>
      </c>
      <c r="J673" s="4" t="s">
        <v>209</v>
      </c>
      <c r="K673" s="3">
        <v>13601</v>
      </c>
      <c r="L673" s="4" t="s">
        <v>119</v>
      </c>
      <c r="M673" s="4" t="s">
        <v>1701</v>
      </c>
      <c r="N673" s="4" t="s">
        <v>30</v>
      </c>
      <c r="O673" s="4" t="s">
        <v>121</v>
      </c>
      <c r="P673" s="4" t="s">
        <v>1702</v>
      </c>
      <c r="Q673" s="9">
        <v>191.64599999999999</v>
      </c>
      <c r="R673" s="3">
        <v>3</v>
      </c>
      <c r="S673" s="9">
        <v>0.1</v>
      </c>
      <c r="T673" s="9">
        <v>31.940999999999999</v>
      </c>
    </row>
    <row r="674" spans="1:20" x14ac:dyDescent="0.3">
      <c r="A674" s="4" t="s">
        <v>3448</v>
      </c>
      <c r="B674" s="5">
        <v>43085</v>
      </c>
      <c r="C674" s="5">
        <v>43090</v>
      </c>
      <c r="D674" s="4" t="s">
        <v>21</v>
      </c>
      <c r="E674" s="4" t="s">
        <v>3449</v>
      </c>
      <c r="F674" s="4" t="s">
        <v>3450</v>
      </c>
      <c r="G674" s="4" t="s">
        <v>36</v>
      </c>
      <c r="H674" s="4" t="s">
        <v>25</v>
      </c>
      <c r="I674" s="4" t="s">
        <v>1598</v>
      </c>
      <c r="J674" s="4" t="s">
        <v>38</v>
      </c>
      <c r="K674" s="3">
        <v>92054</v>
      </c>
      <c r="L674" s="4" t="s">
        <v>39</v>
      </c>
      <c r="M674" s="4" t="s">
        <v>120</v>
      </c>
      <c r="N674" s="4" t="s">
        <v>30</v>
      </c>
      <c r="O674" s="4" t="s">
        <v>121</v>
      </c>
      <c r="P674" s="4" t="s">
        <v>122</v>
      </c>
      <c r="Q674" s="9">
        <v>81.567999999999998</v>
      </c>
      <c r="R674" s="3">
        <v>2</v>
      </c>
      <c r="S674" s="9">
        <v>0.2</v>
      </c>
      <c r="T674" s="9">
        <v>9.1763999999999992</v>
      </c>
    </row>
    <row r="675" spans="1:20" x14ac:dyDescent="0.3">
      <c r="A675" s="4" t="s">
        <v>3451</v>
      </c>
      <c r="B675" s="5">
        <v>42167</v>
      </c>
      <c r="C675" s="5">
        <v>42172</v>
      </c>
      <c r="D675" s="4" t="s">
        <v>45</v>
      </c>
      <c r="E675" s="4" t="s">
        <v>3452</v>
      </c>
      <c r="F675" s="4" t="s">
        <v>3453</v>
      </c>
      <c r="G675" s="4" t="s">
        <v>24</v>
      </c>
      <c r="H675" s="4" t="s">
        <v>25</v>
      </c>
      <c r="I675" s="4" t="s">
        <v>117</v>
      </c>
      <c r="J675" s="4" t="s">
        <v>118</v>
      </c>
      <c r="K675" s="3">
        <v>19134</v>
      </c>
      <c r="L675" s="4" t="s">
        <v>119</v>
      </c>
      <c r="M675" s="4" t="s">
        <v>3454</v>
      </c>
      <c r="N675" s="4" t="s">
        <v>41</v>
      </c>
      <c r="O675" s="4" t="s">
        <v>65</v>
      </c>
      <c r="P675" s="4" t="s">
        <v>3455</v>
      </c>
      <c r="Q675" s="9">
        <v>20.736000000000001</v>
      </c>
      <c r="R675" s="3">
        <v>4</v>
      </c>
      <c r="S675" s="9">
        <v>0.2</v>
      </c>
      <c r="T675" s="9">
        <v>7.2576000000000001</v>
      </c>
    </row>
    <row r="676" spans="1:20" x14ac:dyDescent="0.3">
      <c r="A676" s="4" t="s">
        <v>3456</v>
      </c>
      <c r="B676" s="5">
        <v>42515</v>
      </c>
      <c r="C676" s="5">
        <v>42520</v>
      </c>
      <c r="D676" s="4" t="s">
        <v>45</v>
      </c>
      <c r="E676" s="4" t="s">
        <v>3457</v>
      </c>
      <c r="F676" s="4" t="s">
        <v>3458</v>
      </c>
      <c r="G676" s="4" t="s">
        <v>78</v>
      </c>
      <c r="H676" s="4" t="s">
        <v>25</v>
      </c>
      <c r="I676" s="4" t="s">
        <v>373</v>
      </c>
      <c r="J676" s="4" t="s">
        <v>882</v>
      </c>
      <c r="K676" s="3">
        <v>31907</v>
      </c>
      <c r="L676" s="4" t="s">
        <v>28</v>
      </c>
      <c r="M676" s="4" t="s">
        <v>3459</v>
      </c>
      <c r="N676" s="4" t="s">
        <v>30</v>
      </c>
      <c r="O676" s="4" t="s">
        <v>57</v>
      </c>
      <c r="P676" s="4" t="s">
        <v>3460</v>
      </c>
      <c r="Q676" s="9">
        <v>24.96</v>
      </c>
      <c r="R676" s="3">
        <v>4</v>
      </c>
      <c r="S676" s="9">
        <v>0</v>
      </c>
      <c r="T676" s="9">
        <v>6.24</v>
      </c>
    </row>
    <row r="677" spans="1:20" x14ac:dyDescent="0.3">
      <c r="A677" s="4" t="s">
        <v>3461</v>
      </c>
      <c r="B677" s="5">
        <v>42621</v>
      </c>
      <c r="C677" s="5">
        <v>42623</v>
      </c>
      <c r="D677" s="4" t="s">
        <v>144</v>
      </c>
      <c r="E677" s="4" t="s">
        <v>3462</v>
      </c>
      <c r="F677" s="4" t="s">
        <v>3463</v>
      </c>
      <c r="G677" s="4" t="s">
        <v>78</v>
      </c>
      <c r="H677" s="4" t="s">
        <v>25</v>
      </c>
      <c r="I677" s="4" t="s">
        <v>208</v>
      </c>
      <c r="J677" s="4" t="s">
        <v>209</v>
      </c>
      <c r="K677" s="3">
        <v>10011</v>
      </c>
      <c r="L677" s="4" t="s">
        <v>119</v>
      </c>
      <c r="M677" s="4" t="s">
        <v>3464</v>
      </c>
      <c r="N677" s="4" t="s">
        <v>41</v>
      </c>
      <c r="O677" s="4" t="s">
        <v>83</v>
      </c>
      <c r="P677" s="4" t="s">
        <v>3465</v>
      </c>
      <c r="Q677" s="9">
        <v>207.48</v>
      </c>
      <c r="R677" s="3">
        <v>1</v>
      </c>
      <c r="S677" s="9">
        <v>0</v>
      </c>
      <c r="T677" s="9">
        <v>62.244</v>
      </c>
    </row>
    <row r="678" spans="1:20" x14ac:dyDescent="0.3">
      <c r="A678" s="4" t="s">
        <v>3466</v>
      </c>
      <c r="B678" s="5">
        <v>42842</v>
      </c>
      <c r="C678" s="5">
        <v>42848</v>
      </c>
      <c r="D678" s="4" t="s">
        <v>45</v>
      </c>
      <c r="E678" s="4" t="s">
        <v>3467</v>
      </c>
      <c r="F678" s="4" t="s">
        <v>3468</v>
      </c>
      <c r="G678" s="4" t="s">
        <v>78</v>
      </c>
      <c r="H678" s="4" t="s">
        <v>25</v>
      </c>
      <c r="I678" s="4" t="s">
        <v>1757</v>
      </c>
      <c r="J678" s="4" t="s">
        <v>343</v>
      </c>
      <c r="K678" s="3">
        <v>80027</v>
      </c>
      <c r="L678" s="4" t="s">
        <v>39</v>
      </c>
      <c r="M678" s="4" t="s">
        <v>1057</v>
      </c>
      <c r="N678" s="4" t="s">
        <v>41</v>
      </c>
      <c r="O678" s="4" t="s">
        <v>73</v>
      </c>
      <c r="P678" s="4" t="s">
        <v>1058</v>
      </c>
      <c r="Q678" s="9">
        <v>12.03</v>
      </c>
      <c r="R678" s="3">
        <v>5</v>
      </c>
      <c r="S678" s="9">
        <v>0.7</v>
      </c>
      <c r="T678" s="9">
        <v>-9.2230000000000008</v>
      </c>
    </row>
    <row r="679" spans="1:20" x14ac:dyDescent="0.3">
      <c r="A679" s="4" t="s">
        <v>3469</v>
      </c>
      <c r="B679" s="5">
        <v>43056</v>
      </c>
      <c r="C679" s="5">
        <v>43062</v>
      </c>
      <c r="D679" s="4" t="s">
        <v>45</v>
      </c>
      <c r="E679" s="4" t="s">
        <v>3470</v>
      </c>
      <c r="F679" s="4" t="s">
        <v>3471</v>
      </c>
      <c r="G679" s="4" t="s">
        <v>24</v>
      </c>
      <c r="H679" s="4" t="s">
        <v>25</v>
      </c>
      <c r="I679" s="4" t="s">
        <v>2079</v>
      </c>
      <c r="J679" s="4" t="s">
        <v>80</v>
      </c>
      <c r="K679" s="3">
        <v>78521</v>
      </c>
      <c r="L679" s="4" t="s">
        <v>81</v>
      </c>
      <c r="M679" s="4" t="s">
        <v>3083</v>
      </c>
      <c r="N679" s="4" t="s">
        <v>30</v>
      </c>
      <c r="O679" s="4" t="s">
        <v>31</v>
      </c>
      <c r="P679" s="4" t="s">
        <v>3084</v>
      </c>
      <c r="Q679" s="9">
        <v>327.7328</v>
      </c>
      <c r="R679" s="3">
        <v>2</v>
      </c>
      <c r="S679" s="9">
        <v>0.32</v>
      </c>
      <c r="T679" s="9">
        <v>-14.4588</v>
      </c>
    </row>
    <row r="680" spans="1:20" x14ac:dyDescent="0.3">
      <c r="A680" s="4" t="s">
        <v>3472</v>
      </c>
      <c r="B680" s="5">
        <v>42268</v>
      </c>
      <c r="C680" s="5">
        <v>42274</v>
      </c>
      <c r="D680" s="4" t="s">
        <v>45</v>
      </c>
      <c r="E680" s="4" t="s">
        <v>3473</v>
      </c>
      <c r="F680" s="4" t="s">
        <v>3474</v>
      </c>
      <c r="G680" s="4" t="s">
        <v>36</v>
      </c>
      <c r="H680" s="4" t="s">
        <v>25</v>
      </c>
      <c r="I680" s="4" t="s">
        <v>3475</v>
      </c>
      <c r="J680" s="4" t="s">
        <v>188</v>
      </c>
      <c r="K680" s="3">
        <v>48146</v>
      </c>
      <c r="L680" s="4" t="s">
        <v>81</v>
      </c>
      <c r="M680" s="4" t="s">
        <v>3476</v>
      </c>
      <c r="N680" s="4" t="s">
        <v>30</v>
      </c>
      <c r="O680" s="4" t="s">
        <v>31</v>
      </c>
      <c r="P680" s="4" t="s">
        <v>3477</v>
      </c>
      <c r="Q680" s="9">
        <v>194.32</v>
      </c>
      <c r="R680" s="3">
        <v>4</v>
      </c>
      <c r="S680" s="9">
        <v>0</v>
      </c>
      <c r="T680" s="9">
        <v>31.091200000000001</v>
      </c>
    </row>
    <row r="681" spans="1:20" x14ac:dyDescent="0.3">
      <c r="A681" s="4" t="s">
        <v>3478</v>
      </c>
      <c r="B681" s="5">
        <v>42827</v>
      </c>
      <c r="C681" s="5">
        <v>42829</v>
      </c>
      <c r="D681" s="4" t="s">
        <v>144</v>
      </c>
      <c r="E681" s="4" t="s">
        <v>3479</v>
      </c>
      <c r="F681" s="4" t="s">
        <v>3480</v>
      </c>
      <c r="G681" s="4" t="s">
        <v>78</v>
      </c>
      <c r="H681" s="4" t="s">
        <v>25</v>
      </c>
      <c r="I681" s="4" t="s">
        <v>373</v>
      </c>
      <c r="J681" s="4" t="s">
        <v>882</v>
      </c>
      <c r="K681" s="3">
        <v>31907</v>
      </c>
      <c r="L681" s="4" t="s">
        <v>28</v>
      </c>
      <c r="M681" s="4" t="s">
        <v>403</v>
      </c>
      <c r="N681" s="4" t="s">
        <v>30</v>
      </c>
      <c r="O681" s="4" t="s">
        <v>51</v>
      </c>
      <c r="P681" s="4" t="s">
        <v>404</v>
      </c>
      <c r="Q681" s="9">
        <v>411.8</v>
      </c>
      <c r="R681" s="3">
        <v>2</v>
      </c>
      <c r="S681" s="9">
        <v>0</v>
      </c>
      <c r="T681" s="9">
        <v>70.006</v>
      </c>
    </row>
    <row r="682" spans="1:20" x14ac:dyDescent="0.3">
      <c r="A682" s="4" t="s">
        <v>3481</v>
      </c>
      <c r="B682" s="5">
        <v>42469</v>
      </c>
      <c r="C682" s="5">
        <v>42474</v>
      </c>
      <c r="D682" s="4" t="s">
        <v>21</v>
      </c>
      <c r="E682" s="4" t="s">
        <v>3482</v>
      </c>
      <c r="F682" s="4" t="s">
        <v>3483</v>
      </c>
      <c r="G682" s="4" t="s">
        <v>78</v>
      </c>
      <c r="H682" s="4" t="s">
        <v>25</v>
      </c>
      <c r="I682" s="4" t="s">
        <v>651</v>
      </c>
      <c r="J682" s="4" t="s">
        <v>188</v>
      </c>
      <c r="K682" s="3">
        <v>48227</v>
      </c>
      <c r="L682" s="4" t="s">
        <v>81</v>
      </c>
      <c r="M682" s="4" t="s">
        <v>3484</v>
      </c>
      <c r="N682" s="4" t="s">
        <v>149</v>
      </c>
      <c r="O682" s="4" t="s">
        <v>150</v>
      </c>
      <c r="P682" s="4" t="s">
        <v>3485</v>
      </c>
      <c r="Q682" s="9">
        <v>517.9</v>
      </c>
      <c r="R682" s="3">
        <v>2</v>
      </c>
      <c r="S682" s="9">
        <v>0</v>
      </c>
      <c r="T682" s="9">
        <v>134.654</v>
      </c>
    </row>
    <row r="683" spans="1:20" x14ac:dyDescent="0.3">
      <c r="A683" s="4" t="s">
        <v>3486</v>
      </c>
      <c r="B683" s="5">
        <v>42797</v>
      </c>
      <c r="C683" s="5">
        <v>42801</v>
      </c>
      <c r="D683" s="4" t="s">
        <v>45</v>
      </c>
      <c r="E683" s="4" t="s">
        <v>3487</v>
      </c>
      <c r="F683" s="4" t="s">
        <v>3488</v>
      </c>
      <c r="G683" s="4" t="s">
        <v>24</v>
      </c>
      <c r="H683" s="4" t="s">
        <v>25</v>
      </c>
      <c r="I683" s="4" t="s">
        <v>608</v>
      </c>
      <c r="J683" s="4" t="s">
        <v>80</v>
      </c>
      <c r="K683" s="3">
        <v>75081</v>
      </c>
      <c r="L683" s="4" t="s">
        <v>81</v>
      </c>
      <c r="M683" s="4" t="s">
        <v>3489</v>
      </c>
      <c r="N683" s="4" t="s">
        <v>41</v>
      </c>
      <c r="O683" s="4" t="s">
        <v>65</v>
      </c>
      <c r="P683" s="4" t="s">
        <v>3490</v>
      </c>
      <c r="Q683" s="9">
        <v>26.88</v>
      </c>
      <c r="R683" s="3">
        <v>8</v>
      </c>
      <c r="S683" s="9">
        <v>0.2</v>
      </c>
      <c r="T683" s="9">
        <v>9.7439999999999998</v>
      </c>
    </row>
    <row r="684" spans="1:20" x14ac:dyDescent="0.3">
      <c r="A684" s="4" t="s">
        <v>3491</v>
      </c>
      <c r="B684" s="5">
        <v>42807</v>
      </c>
      <c r="C684" s="5">
        <v>42812</v>
      </c>
      <c r="D684" s="4" t="s">
        <v>21</v>
      </c>
      <c r="E684" s="4" t="s">
        <v>3492</v>
      </c>
      <c r="F684" s="4" t="s">
        <v>3493</v>
      </c>
      <c r="G684" s="4" t="s">
        <v>78</v>
      </c>
      <c r="H684" s="4" t="s">
        <v>25</v>
      </c>
      <c r="I684" s="4" t="s">
        <v>3193</v>
      </c>
      <c r="J684" s="4" t="s">
        <v>500</v>
      </c>
      <c r="K684" s="3">
        <v>87105</v>
      </c>
      <c r="L684" s="4" t="s">
        <v>39</v>
      </c>
      <c r="M684" s="4" t="s">
        <v>3494</v>
      </c>
      <c r="N684" s="4" t="s">
        <v>41</v>
      </c>
      <c r="O684" s="4" t="s">
        <v>91</v>
      </c>
      <c r="P684" s="4" t="s">
        <v>3495</v>
      </c>
      <c r="Q684" s="9">
        <v>90.8</v>
      </c>
      <c r="R684" s="3">
        <v>8</v>
      </c>
      <c r="S684" s="9">
        <v>0</v>
      </c>
      <c r="T684" s="9">
        <v>25.423999999999999</v>
      </c>
    </row>
    <row r="685" spans="1:20" x14ac:dyDescent="0.3">
      <c r="A685" s="4" t="s">
        <v>3496</v>
      </c>
      <c r="B685" s="5">
        <v>42982</v>
      </c>
      <c r="C685" s="5">
        <v>42983</v>
      </c>
      <c r="D685" s="4" t="s">
        <v>144</v>
      </c>
      <c r="E685" s="4" t="s">
        <v>3497</v>
      </c>
      <c r="F685" s="4" t="s">
        <v>3498</v>
      </c>
      <c r="G685" s="4" t="s">
        <v>78</v>
      </c>
      <c r="H685" s="4" t="s">
        <v>25</v>
      </c>
      <c r="I685" s="4" t="s">
        <v>3499</v>
      </c>
      <c r="J685" s="4" t="s">
        <v>38</v>
      </c>
      <c r="K685" s="3">
        <v>92307</v>
      </c>
      <c r="L685" s="4" t="s">
        <v>39</v>
      </c>
      <c r="M685" s="4" t="s">
        <v>1541</v>
      </c>
      <c r="N685" s="4" t="s">
        <v>41</v>
      </c>
      <c r="O685" s="4" t="s">
        <v>65</v>
      </c>
      <c r="P685" s="4" t="s">
        <v>1542</v>
      </c>
      <c r="Q685" s="9">
        <v>12.96</v>
      </c>
      <c r="R685" s="3">
        <v>2</v>
      </c>
      <c r="S685" s="9">
        <v>0</v>
      </c>
      <c r="T685" s="9">
        <v>6.2207999999999997</v>
      </c>
    </row>
    <row r="686" spans="1:20" x14ac:dyDescent="0.3">
      <c r="A686" s="4" t="s">
        <v>3500</v>
      </c>
      <c r="B686" s="5">
        <v>43091</v>
      </c>
      <c r="C686" s="5">
        <v>43096</v>
      </c>
      <c r="D686" s="4" t="s">
        <v>21</v>
      </c>
      <c r="E686" s="4" t="s">
        <v>3501</v>
      </c>
      <c r="F686" s="4" t="s">
        <v>3502</v>
      </c>
      <c r="G686" s="4" t="s">
        <v>36</v>
      </c>
      <c r="H686" s="4" t="s">
        <v>25</v>
      </c>
      <c r="I686" s="4" t="s">
        <v>2281</v>
      </c>
      <c r="J686" s="4" t="s">
        <v>983</v>
      </c>
      <c r="K686" s="3">
        <v>2908</v>
      </c>
      <c r="L686" s="4" t="s">
        <v>119</v>
      </c>
      <c r="M686" s="4" t="s">
        <v>3503</v>
      </c>
      <c r="N686" s="4" t="s">
        <v>41</v>
      </c>
      <c r="O686" s="4" t="s">
        <v>1324</v>
      </c>
      <c r="P686" s="4" t="s">
        <v>3504</v>
      </c>
      <c r="Q686" s="9">
        <v>695.16</v>
      </c>
      <c r="R686" s="3">
        <v>6</v>
      </c>
      <c r="S686" s="9">
        <v>0</v>
      </c>
      <c r="T686" s="9">
        <v>34.758000000000003</v>
      </c>
    </row>
    <row r="687" spans="1:20" x14ac:dyDescent="0.3">
      <c r="A687" s="4" t="s">
        <v>3505</v>
      </c>
      <c r="B687" s="5">
        <v>42817</v>
      </c>
      <c r="C687" s="5">
        <v>42823</v>
      </c>
      <c r="D687" s="4" t="s">
        <v>45</v>
      </c>
      <c r="E687" s="4" t="s">
        <v>3506</v>
      </c>
      <c r="F687" s="4" t="s">
        <v>3507</v>
      </c>
      <c r="G687" s="4" t="s">
        <v>24</v>
      </c>
      <c r="H687" s="4" t="s">
        <v>25</v>
      </c>
      <c r="I687" s="4" t="s">
        <v>208</v>
      </c>
      <c r="J687" s="4" t="s">
        <v>209</v>
      </c>
      <c r="K687" s="3">
        <v>10024</v>
      </c>
      <c r="L687" s="4" t="s">
        <v>119</v>
      </c>
      <c r="M687" s="4" t="s">
        <v>3508</v>
      </c>
      <c r="N687" s="4" t="s">
        <v>41</v>
      </c>
      <c r="O687" s="4" t="s">
        <v>65</v>
      </c>
      <c r="P687" s="4" t="s">
        <v>3509</v>
      </c>
      <c r="Q687" s="9">
        <v>25.68</v>
      </c>
      <c r="R687" s="3">
        <v>6</v>
      </c>
      <c r="S687" s="9">
        <v>0</v>
      </c>
      <c r="T687" s="9">
        <v>11.555999999999999</v>
      </c>
    </row>
    <row r="688" spans="1:20" x14ac:dyDescent="0.3">
      <c r="A688" s="4" t="s">
        <v>3510</v>
      </c>
      <c r="B688" s="5">
        <v>42986</v>
      </c>
      <c r="C688" s="5">
        <v>42990</v>
      </c>
      <c r="D688" s="4" t="s">
        <v>45</v>
      </c>
      <c r="E688" s="4" t="s">
        <v>3511</v>
      </c>
      <c r="F688" s="4" t="s">
        <v>3512</v>
      </c>
      <c r="G688" s="4" t="s">
        <v>24</v>
      </c>
      <c r="H688" s="4" t="s">
        <v>25</v>
      </c>
      <c r="I688" s="4" t="s">
        <v>117</v>
      </c>
      <c r="J688" s="4" t="s">
        <v>118</v>
      </c>
      <c r="K688" s="3">
        <v>19134</v>
      </c>
      <c r="L688" s="4" t="s">
        <v>119</v>
      </c>
      <c r="M688" s="4" t="s">
        <v>3513</v>
      </c>
      <c r="N688" s="4" t="s">
        <v>149</v>
      </c>
      <c r="O688" s="4" t="s">
        <v>150</v>
      </c>
      <c r="P688" s="4" t="s">
        <v>3514</v>
      </c>
      <c r="Q688" s="9">
        <v>258.52800000000002</v>
      </c>
      <c r="R688" s="3">
        <v>2</v>
      </c>
      <c r="S688" s="9">
        <v>0.4</v>
      </c>
      <c r="T688" s="9">
        <v>-47.396799999999999</v>
      </c>
    </row>
    <row r="689" spans="1:20" x14ac:dyDescent="0.3">
      <c r="A689" s="4" t="s">
        <v>3515</v>
      </c>
      <c r="B689" s="5">
        <v>41875</v>
      </c>
      <c r="C689" s="5">
        <v>41877</v>
      </c>
      <c r="D689" s="4" t="s">
        <v>144</v>
      </c>
      <c r="E689" s="4" t="s">
        <v>3516</v>
      </c>
      <c r="F689" s="4" t="s">
        <v>3517</v>
      </c>
      <c r="G689" s="4" t="s">
        <v>36</v>
      </c>
      <c r="H689" s="4" t="s">
        <v>25</v>
      </c>
      <c r="I689" s="4" t="s">
        <v>1598</v>
      </c>
      <c r="J689" s="4" t="s">
        <v>209</v>
      </c>
      <c r="K689" s="3">
        <v>11572</v>
      </c>
      <c r="L689" s="4" t="s">
        <v>119</v>
      </c>
      <c r="M689" s="4" t="s">
        <v>3518</v>
      </c>
      <c r="N689" s="4" t="s">
        <v>30</v>
      </c>
      <c r="O689" s="4" t="s">
        <v>57</v>
      </c>
      <c r="P689" s="4" t="s">
        <v>3519</v>
      </c>
      <c r="Q689" s="9">
        <v>13.28</v>
      </c>
      <c r="R689" s="3">
        <v>2</v>
      </c>
      <c r="S689" s="9">
        <v>0</v>
      </c>
      <c r="T689" s="9">
        <v>6.3743999999999996</v>
      </c>
    </row>
    <row r="690" spans="1:20" x14ac:dyDescent="0.3">
      <c r="A690" s="4" t="s">
        <v>3520</v>
      </c>
      <c r="B690" s="5">
        <v>42777</v>
      </c>
      <c r="C690" s="5">
        <v>42779</v>
      </c>
      <c r="D690" s="4" t="s">
        <v>21</v>
      </c>
      <c r="E690" s="4" t="s">
        <v>3521</v>
      </c>
      <c r="F690" s="4" t="s">
        <v>3522</v>
      </c>
      <c r="G690" s="4" t="s">
        <v>36</v>
      </c>
      <c r="H690" s="4" t="s">
        <v>25</v>
      </c>
      <c r="I690" s="4" t="s">
        <v>70</v>
      </c>
      <c r="J690" s="4" t="s">
        <v>71</v>
      </c>
      <c r="K690" s="3">
        <v>98105</v>
      </c>
      <c r="L690" s="4" t="s">
        <v>39</v>
      </c>
      <c r="M690" s="4" t="s">
        <v>3523</v>
      </c>
      <c r="N690" s="4" t="s">
        <v>30</v>
      </c>
      <c r="O690" s="4" t="s">
        <v>121</v>
      </c>
      <c r="P690" s="4" t="s">
        <v>3524</v>
      </c>
      <c r="Q690" s="9">
        <v>963.13599999999997</v>
      </c>
      <c r="R690" s="3">
        <v>4</v>
      </c>
      <c r="S690" s="9">
        <v>0.2</v>
      </c>
      <c r="T690" s="9">
        <v>108.3528</v>
      </c>
    </row>
    <row r="691" spans="1:20" x14ac:dyDescent="0.3">
      <c r="A691" s="4" t="s">
        <v>3525</v>
      </c>
      <c r="B691" s="5">
        <v>41854</v>
      </c>
      <c r="C691" s="5">
        <v>41856</v>
      </c>
      <c r="D691" s="4" t="s">
        <v>21</v>
      </c>
      <c r="E691" s="4" t="s">
        <v>3526</v>
      </c>
      <c r="F691" s="4" t="s">
        <v>3527</v>
      </c>
      <c r="G691" s="4" t="s">
        <v>78</v>
      </c>
      <c r="H691" s="4" t="s">
        <v>25</v>
      </c>
      <c r="I691" s="4" t="s">
        <v>3444</v>
      </c>
      <c r="J691" s="4" t="s">
        <v>234</v>
      </c>
      <c r="K691" s="3">
        <v>85301</v>
      </c>
      <c r="L691" s="4" t="s">
        <v>39</v>
      </c>
      <c r="M691" s="4" t="s">
        <v>3528</v>
      </c>
      <c r="N691" s="4" t="s">
        <v>41</v>
      </c>
      <c r="O691" s="4" t="s">
        <v>65</v>
      </c>
      <c r="P691" s="4" t="s">
        <v>3529</v>
      </c>
      <c r="Q691" s="9">
        <v>93.024000000000001</v>
      </c>
      <c r="R691" s="3">
        <v>3</v>
      </c>
      <c r="S691" s="9">
        <v>0.2</v>
      </c>
      <c r="T691" s="9">
        <v>33.721200000000003</v>
      </c>
    </row>
    <row r="692" spans="1:20" x14ac:dyDescent="0.3">
      <c r="A692" s="4" t="s">
        <v>3530</v>
      </c>
      <c r="B692" s="5">
        <v>41894</v>
      </c>
      <c r="C692" s="5">
        <v>41898</v>
      </c>
      <c r="D692" s="4" t="s">
        <v>21</v>
      </c>
      <c r="E692" s="4" t="s">
        <v>3531</v>
      </c>
      <c r="F692" s="4" t="s">
        <v>3532</v>
      </c>
      <c r="G692" s="4" t="s">
        <v>24</v>
      </c>
      <c r="H692" s="4" t="s">
        <v>25</v>
      </c>
      <c r="I692" s="4" t="s">
        <v>140</v>
      </c>
      <c r="J692" s="4" t="s">
        <v>80</v>
      </c>
      <c r="K692" s="3">
        <v>77070</v>
      </c>
      <c r="L692" s="4" t="s">
        <v>81</v>
      </c>
      <c r="M692" s="4" t="s">
        <v>3533</v>
      </c>
      <c r="N692" s="4" t="s">
        <v>41</v>
      </c>
      <c r="O692" s="4" t="s">
        <v>73</v>
      </c>
      <c r="P692" s="4" t="s">
        <v>3534</v>
      </c>
      <c r="Q692" s="9">
        <v>5.18</v>
      </c>
      <c r="R692" s="3">
        <v>5</v>
      </c>
      <c r="S692" s="9">
        <v>0.8</v>
      </c>
      <c r="T692" s="9">
        <v>-8.0289999999999999</v>
      </c>
    </row>
    <row r="693" spans="1:20" x14ac:dyDescent="0.3">
      <c r="A693" s="4" t="s">
        <v>3535</v>
      </c>
      <c r="B693" s="5">
        <v>41883</v>
      </c>
      <c r="C693" s="5">
        <v>41886</v>
      </c>
      <c r="D693" s="4" t="s">
        <v>144</v>
      </c>
      <c r="E693" s="4" t="s">
        <v>3536</v>
      </c>
      <c r="F693" s="4" t="s">
        <v>3537</v>
      </c>
      <c r="G693" s="4" t="s">
        <v>24</v>
      </c>
      <c r="H693" s="4" t="s">
        <v>25</v>
      </c>
      <c r="I693" s="4" t="s">
        <v>140</v>
      </c>
      <c r="J693" s="4" t="s">
        <v>80</v>
      </c>
      <c r="K693" s="3">
        <v>77036</v>
      </c>
      <c r="L693" s="4" t="s">
        <v>81</v>
      </c>
      <c r="M693" s="4" t="s">
        <v>2470</v>
      </c>
      <c r="N693" s="4" t="s">
        <v>41</v>
      </c>
      <c r="O693" s="4" t="s">
        <v>73</v>
      </c>
      <c r="P693" s="4" t="s">
        <v>2471</v>
      </c>
      <c r="Q693" s="9">
        <v>3.6480000000000001</v>
      </c>
      <c r="R693" s="3">
        <v>3</v>
      </c>
      <c r="S693" s="9">
        <v>0.8</v>
      </c>
      <c r="T693" s="9">
        <v>-6.0191999999999997</v>
      </c>
    </row>
    <row r="694" spans="1:20" x14ac:dyDescent="0.3">
      <c r="A694" s="4" t="s">
        <v>3538</v>
      </c>
      <c r="B694" s="5">
        <v>43087</v>
      </c>
      <c r="C694" s="5">
        <v>43091</v>
      </c>
      <c r="D694" s="4" t="s">
        <v>45</v>
      </c>
      <c r="E694" s="4" t="s">
        <v>3539</v>
      </c>
      <c r="F694" s="4" t="s">
        <v>3540</v>
      </c>
      <c r="G694" s="4" t="s">
        <v>36</v>
      </c>
      <c r="H694" s="4" t="s">
        <v>25</v>
      </c>
      <c r="I694" s="4" t="s">
        <v>117</v>
      </c>
      <c r="J694" s="4" t="s">
        <v>118</v>
      </c>
      <c r="K694" s="3">
        <v>19134</v>
      </c>
      <c r="L694" s="4" t="s">
        <v>119</v>
      </c>
      <c r="M694" s="4" t="s">
        <v>3541</v>
      </c>
      <c r="N694" s="4" t="s">
        <v>41</v>
      </c>
      <c r="O694" s="4" t="s">
        <v>105</v>
      </c>
      <c r="P694" s="4" t="s">
        <v>3542</v>
      </c>
      <c r="Q694" s="9">
        <v>18.704000000000001</v>
      </c>
      <c r="R694" s="3">
        <v>7</v>
      </c>
      <c r="S694" s="9">
        <v>0.2</v>
      </c>
      <c r="T694" s="9">
        <v>2.3380000000000001</v>
      </c>
    </row>
    <row r="695" spans="1:20" x14ac:dyDescent="0.3">
      <c r="A695" s="4" t="s">
        <v>3543</v>
      </c>
      <c r="B695" s="5">
        <v>42492</v>
      </c>
      <c r="C695" s="5">
        <v>42492</v>
      </c>
      <c r="D695" s="4" t="s">
        <v>894</v>
      </c>
      <c r="E695" s="4" t="s">
        <v>3544</v>
      </c>
      <c r="F695" s="4" t="s">
        <v>3545</v>
      </c>
      <c r="G695" s="4" t="s">
        <v>24</v>
      </c>
      <c r="H695" s="4" t="s">
        <v>25</v>
      </c>
      <c r="I695" s="4" t="s">
        <v>208</v>
      </c>
      <c r="J695" s="4" t="s">
        <v>209</v>
      </c>
      <c r="K695" s="3">
        <v>10024</v>
      </c>
      <c r="L695" s="4" t="s">
        <v>119</v>
      </c>
      <c r="M695" s="4" t="s">
        <v>989</v>
      </c>
      <c r="N695" s="4" t="s">
        <v>41</v>
      </c>
      <c r="O695" s="4" t="s">
        <v>91</v>
      </c>
      <c r="P695" s="4" t="s">
        <v>990</v>
      </c>
      <c r="Q695" s="9">
        <v>44.94</v>
      </c>
      <c r="R695" s="3">
        <v>3</v>
      </c>
      <c r="S695" s="9">
        <v>0</v>
      </c>
      <c r="T695" s="9">
        <v>12.5832</v>
      </c>
    </row>
    <row r="696" spans="1:20" x14ac:dyDescent="0.3">
      <c r="A696" s="4" t="s">
        <v>3546</v>
      </c>
      <c r="B696" s="5">
        <v>42694</v>
      </c>
      <c r="C696" s="5">
        <v>42701</v>
      </c>
      <c r="D696" s="4" t="s">
        <v>45</v>
      </c>
      <c r="E696" s="4" t="s">
        <v>3547</v>
      </c>
      <c r="F696" s="4" t="s">
        <v>3548</v>
      </c>
      <c r="G696" s="4" t="s">
        <v>36</v>
      </c>
      <c r="H696" s="4" t="s">
        <v>25</v>
      </c>
      <c r="I696" s="4" t="s">
        <v>140</v>
      </c>
      <c r="J696" s="4" t="s">
        <v>80</v>
      </c>
      <c r="K696" s="3">
        <v>77095</v>
      </c>
      <c r="L696" s="4" t="s">
        <v>81</v>
      </c>
      <c r="M696" s="4" t="s">
        <v>3549</v>
      </c>
      <c r="N696" s="4" t="s">
        <v>30</v>
      </c>
      <c r="O696" s="4" t="s">
        <v>121</v>
      </c>
      <c r="P696" s="4" t="s">
        <v>3550</v>
      </c>
      <c r="Q696" s="9">
        <v>318.43</v>
      </c>
      <c r="R696" s="3">
        <v>5</v>
      </c>
      <c r="S696" s="9">
        <v>0.3</v>
      </c>
      <c r="T696" s="9">
        <v>-77.332999999999998</v>
      </c>
    </row>
    <row r="697" spans="1:20" x14ac:dyDescent="0.3">
      <c r="A697" s="4" t="s">
        <v>3551</v>
      </c>
      <c r="B697" s="5">
        <v>43070</v>
      </c>
      <c r="C697" s="5">
        <v>43074</v>
      </c>
      <c r="D697" s="4" t="s">
        <v>45</v>
      </c>
      <c r="E697" s="4" t="s">
        <v>3552</v>
      </c>
      <c r="F697" s="4" t="s">
        <v>3553</v>
      </c>
      <c r="G697" s="4" t="s">
        <v>24</v>
      </c>
      <c r="H697" s="4" t="s">
        <v>25</v>
      </c>
      <c r="I697" s="4" t="s">
        <v>561</v>
      </c>
      <c r="J697" s="4" t="s">
        <v>80</v>
      </c>
      <c r="K697" s="3">
        <v>75051</v>
      </c>
      <c r="L697" s="4" t="s">
        <v>81</v>
      </c>
      <c r="M697" s="4" t="s">
        <v>3554</v>
      </c>
      <c r="N697" s="4" t="s">
        <v>149</v>
      </c>
      <c r="O697" s="4" t="s">
        <v>150</v>
      </c>
      <c r="P697" s="4" t="s">
        <v>3555</v>
      </c>
      <c r="Q697" s="9">
        <v>219.8</v>
      </c>
      <c r="R697" s="3">
        <v>5</v>
      </c>
      <c r="S697" s="9">
        <v>0.2</v>
      </c>
      <c r="T697" s="9">
        <v>24.727499999999999</v>
      </c>
    </row>
    <row r="698" spans="1:20" x14ac:dyDescent="0.3">
      <c r="A698" s="4" t="s">
        <v>3556</v>
      </c>
      <c r="B698" s="5">
        <v>42842</v>
      </c>
      <c r="C698" s="5">
        <v>42844</v>
      </c>
      <c r="D698" s="4" t="s">
        <v>144</v>
      </c>
      <c r="E698" s="4" t="s">
        <v>3557</v>
      </c>
      <c r="F698" s="4" t="s">
        <v>3558</v>
      </c>
      <c r="G698" s="4" t="s">
        <v>24</v>
      </c>
      <c r="H698" s="4" t="s">
        <v>25</v>
      </c>
      <c r="I698" s="4" t="s">
        <v>117</v>
      </c>
      <c r="J698" s="4" t="s">
        <v>118</v>
      </c>
      <c r="K698" s="3">
        <v>19120</v>
      </c>
      <c r="L698" s="4" t="s">
        <v>119</v>
      </c>
      <c r="M698" s="4" t="s">
        <v>3559</v>
      </c>
      <c r="N698" s="4" t="s">
        <v>30</v>
      </c>
      <c r="O698" s="4" t="s">
        <v>57</v>
      </c>
      <c r="P698" s="4" t="s">
        <v>3560</v>
      </c>
      <c r="Q698" s="9">
        <v>60.311999999999998</v>
      </c>
      <c r="R698" s="3">
        <v>3</v>
      </c>
      <c r="S698" s="9">
        <v>0.2</v>
      </c>
      <c r="T698" s="9">
        <v>5.2773000000000003</v>
      </c>
    </row>
    <row r="699" spans="1:20" x14ac:dyDescent="0.3">
      <c r="A699" s="4" t="s">
        <v>3561</v>
      </c>
      <c r="B699" s="5">
        <v>42687</v>
      </c>
      <c r="C699" s="5">
        <v>42691</v>
      </c>
      <c r="D699" s="4" t="s">
        <v>45</v>
      </c>
      <c r="E699" s="4" t="s">
        <v>3562</v>
      </c>
      <c r="F699" s="4" t="s">
        <v>3563</v>
      </c>
      <c r="G699" s="4" t="s">
        <v>78</v>
      </c>
      <c r="H699" s="4" t="s">
        <v>25</v>
      </c>
      <c r="I699" s="4" t="s">
        <v>3564</v>
      </c>
      <c r="J699" s="4" t="s">
        <v>162</v>
      </c>
      <c r="K699" s="3">
        <v>60035</v>
      </c>
      <c r="L699" s="4" t="s">
        <v>81</v>
      </c>
      <c r="M699" s="4" t="s">
        <v>3565</v>
      </c>
      <c r="N699" s="4" t="s">
        <v>41</v>
      </c>
      <c r="O699" s="4" t="s">
        <v>73</v>
      </c>
      <c r="P699" s="4" t="s">
        <v>3566</v>
      </c>
      <c r="Q699" s="9">
        <v>3.1360000000000001</v>
      </c>
      <c r="R699" s="3">
        <v>2</v>
      </c>
      <c r="S699" s="9">
        <v>0.8</v>
      </c>
      <c r="T699" s="9">
        <v>-4.7039999999999997</v>
      </c>
    </row>
    <row r="700" spans="1:20" x14ac:dyDescent="0.3">
      <c r="A700" s="4" t="s">
        <v>3567</v>
      </c>
      <c r="B700" s="5">
        <v>41957</v>
      </c>
      <c r="C700" s="5">
        <v>41958</v>
      </c>
      <c r="D700" s="4" t="s">
        <v>144</v>
      </c>
      <c r="E700" s="4" t="s">
        <v>3568</v>
      </c>
      <c r="F700" s="4" t="s">
        <v>3569</v>
      </c>
      <c r="G700" s="4" t="s">
        <v>36</v>
      </c>
      <c r="H700" s="4" t="s">
        <v>25</v>
      </c>
      <c r="I700" s="4" t="s">
        <v>446</v>
      </c>
      <c r="J700" s="4" t="s">
        <v>80</v>
      </c>
      <c r="K700" s="3">
        <v>77506</v>
      </c>
      <c r="L700" s="4" t="s">
        <v>81</v>
      </c>
      <c r="M700" s="4" t="s">
        <v>3570</v>
      </c>
      <c r="N700" s="4" t="s">
        <v>41</v>
      </c>
      <c r="O700" s="4" t="s">
        <v>65</v>
      </c>
      <c r="P700" s="4" t="s">
        <v>3571</v>
      </c>
      <c r="Q700" s="9">
        <v>20.736000000000001</v>
      </c>
      <c r="R700" s="3">
        <v>4</v>
      </c>
      <c r="S700" s="9">
        <v>0.2</v>
      </c>
      <c r="T700" s="9">
        <v>7.2576000000000001</v>
      </c>
    </row>
    <row r="701" spans="1:20" x14ac:dyDescent="0.3">
      <c r="A701" s="4" t="s">
        <v>3572</v>
      </c>
      <c r="B701" s="5">
        <v>41781</v>
      </c>
      <c r="C701" s="5">
        <v>41788</v>
      </c>
      <c r="D701" s="4" t="s">
        <v>45</v>
      </c>
      <c r="E701" s="4" t="s">
        <v>3573</v>
      </c>
      <c r="F701" s="4" t="s">
        <v>3574</v>
      </c>
      <c r="G701" s="4" t="s">
        <v>24</v>
      </c>
      <c r="H701" s="4" t="s">
        <v>25</v>
      </c>
      <c r="I701" s="4" t="s">
        <v>264</v>
      </c>
      <c r="J701" s="4" t="s">
        <v>265</v>
      </c>
      <c r="K701" s="3">
        <v>35601</v>
      </c>
      <c r="L701" s="4" t="s">
        <v>28</v>
      </c>
      <c r="M701" s="4" t="s">
        <v>2204</v>
      </c>
      <c r="N701" s="4" t="s">
        <v>149</v>
      </c>
      <c r="O701" s="4" t="s">
        <v>150</v>
      </c>
      <c r="P701" s="4" t="s">
        <v>2205</v>
      </c>
      <c r="Q701" s="9">
        <v>135.97999999999999</v>
      </c>
      <c r="R701" s="3">
        <v>2</v>
      </c>
      <c r="S701" s="9">
        <v>0</v>
      </c>
      <c r="T701" s="9">
        <v>33.994999999999997</v>
      </c>
    </row>
    <row r="702" spans="1:20" x14ac:dyDescent="0.3">
      <c r="A702" s="4" t="s">
        <v>3575</v>
      </c>
      <c r="B702" s="5">
        <v>41993</v>
      </c>
      <c r="C702" s="5">
        <v>41998</v>
      </c>
      <c r="D702" s="4" t="s">
        <v>45</v>
      </c>
      <c r="E702" s="4" t="s">
        <v>3576</v>
      </c>
      <c r="F702" s="4" t="s">
        <v>3577</v>
      </c>
      <c r="G702" s="4" t="s">
        <v>24</v>
      </c>
      <c r="H702" s="4" t="s">
        <v>25</v>
      </c>
      <c r="I702" s="4" t="s">
        <v>657</v>
      </c>
      <c r="J702" s="4" t="s">
        <v>253</v>
      </c>
      <c r="K702" s="3">
        <v>38401</v>
      </c>
      <c r="L702" s="4" t="s">
        <v>28</v>
      </c>
      <c r="M702" s="4" t="s">
        <v>3578</v>
      </c>
      <c r="N702" s="4" t="s">
        <v>41</v>
      </c>
      <c r="O702" s="4" t="s">
        <v>83</v>
      </c>
      <c r="P702" s="4" t="s">
        <v>3579</v>
      </c>
      <c r="Q702" s="9">
        <v>43.512</v>
      </c>
      <c r="R702" s="3">
        <v>7</v>
      </c>
      <c r="S702" s="9">
        <v>0.2</v>
      </c>
      <c r="T702" s="9">
        <v>3.8073000000000001</v>
      </c>
    </row>
    <row r="703" spans="1:20" x14ac:dyDescent="0.3">
      <c r="A703" s="4" t="s">
        <v>3580</v>
      </c>
      <c r="B703" s="5">
        <v>42968</v>
      </c>
      <c r="C703" s="5">
        <v>42969</v>
      </c>
      <c r="D703" s="4" t="s">
        <v>144</v>
      </c>
      <c r="E703" s="4" t="s">
        <v>3581</v>
      </c>
      <c r="F703" s="4" t="s">
        <v>3582</v>
      </c>
      <c r="G703" s="4" t="s">
        <v>24</v>
      </c>
      <c r="H703" s="4" t="s">
        <v>25</v>
      </c>
      <c r="I703" s="4" t="s">
        <v>2118</v>
      </c>
      <c r="J703" s="4" t="s">
        <v>38</v>
      </c>
      <c r="K703" s="3">
        <v>94601</v>
      </c>
      <c r="L703" s="4" t="s">
        <v>39</v>
      </c>
      <c r="M703" s="4" t="s">
        <v>2034</v>
      </c>
      <c r="N703" s="4" t="s">
        <v>41</v>
      </c>
      <c r="O703" s="4" t="s">
        <v>105</v>
      </c>
      <c r="P703" s="4" t="s">
        <v>2035</v>
      </c>
      <c r="Q703" s="9">
        <v>17.12</v>
      </c>
      <c r="R703" s="3">
        <v>4</v>
      </c>
      <c r="S703" s="9">
        <v>0</v>
      </c>
      <c r="T703" s="9">
        <v>4.9648000000000003</v>
      </c>
    </row>
    <row r="704" spans="1:20" x14ac:dyDescent="0.3">
      <c r="A704" s="4" t="s">
        <v>3583</v>
      </c>
      <c r="B704" s="5">
        <v>41670</v>
      </c>
      <c r="C704" s="5">
        <v>41672</v>
      </c>
      <c r="D704" s="4" t="s">
        <v>144</v>
      </c>
      <c r="E704" s="4" t="s">
        <v>3584</v>
      </c>
      <c r="F704" s="4" t="s">
        <v>3585</v>
      </c>
      <c r="G704" s="4" t="s">
        <v>24</v>
      </c>
      <c r="H704" s="4" t="s">
        <v>25</v>
      </c>
      <c r="I704" s="4" t="s">
        <v>1436</v>
      </c>
      <c r="J704" s="4" t="s">
        <v>38</v>
      </c>
      <c r="K704" s="3">
        <v>92691</v>
      </c>
      <c r="L704" s="4" t="s">
        <v>39</v>
      </c>
      <c r="M704" s="4" t="s">
        <v>3586</v>
      </c>
      <c r="N704" s="4" t="s">
        <v>30</v>
      </c>
      <c r="O704" s="4" t="s">
        <v>31</v>
      </c>
      <c r="P704" s="4" t="s">
        <v>3587</v>
      </c>
      <c r="Q704" s="9">
        <v>290.666</v>
      </c>
      <c r="R704" s="3">
        <v>2</v>
      </c>
      <c r="S704" s="9">
        <v>0.15</v>
      </c>
      <c r="T704" s="9">
        <v>3.4196</v>
      </c>
    </row>
    <row r="705" spans="1:20" x14ac:dyDescent="0.3">
      <c r="A705" s="4" t="s">
        <v>3588</v>
      </c>
      <c r="B705" s="5">
        <v>42675</v>
      </c>
      <c r="C705" s="5">
        <v>42678</v>
      </c>
      <c r="D705" s="4" t="s">
        <v>144</v>
      </c>
      <c r="E705" s="4" t="s">
        <v>3589</v>
      </c>
      <c r="F705" s="4" t="s">
        <v>3590</v>
      </c>
      <c r="G705" s="4" t="s">
        <v>36</v>
      </c>
      <c r="H705" s="4" t="s">
        <v>25</v>
      </c>
      <c r="I705" s="4" t="s">
        <v>3591</v>
      </c>
      <c r="J705" s="4" t="s">
        <v>80</v>
      </c>
      <c r="K705" s="3">
        <v>77301</v>
      </c>
      <c r="L705" s="4" t="s">
        <v>81</v>
      </c>
      <c r="M705" s="4" t="s">
        <v>3592</v>
      </c>
      <c r="N705" s="4" t="s">
        <v>41</v>
      </c>
      <c r="O705" s="4" t="s">
        <v>91</v>
      </c>
      <c r="P705" s="4" t="s">
        <v>3593</v>
      </c>
      <c r="Q705" s="9">
        <v>111.672</v>
      </c>
      <c r="R705" s="3">
        <v>9</v>
      </c>
      <c r="S705" s="9">
        <v>0.2</v>
      </c>
      <c r="T705" s="9">
        <v>6.9794999999999998</v>
      </c>
    </row>
    <row r="706" spans="1:20" x14ac:dyDescent="0.3">
      <c r="A706" s="4" t="s">
        <v>3594</v>
      </c>
      <c r="B706" s="5">
        <v>41964</v>
      </c>
      <c r="C706" s="5">
        <v>41969</v>
      </c>
      <c r="D706" s="4" t="s">
        <v>45</v>
      </c>
      <c r="E706" s="4" t="s">
        <v>3595</v>
      </c>
      <c r="F706" s="4" t="s">
        <v>3596</v>
      </c>
      <c r="G706" s="4" t="s">
        <v>36</v>
      </c>
      <c r="H706" s="4" t="s">
        <v>25</v>
      </c>
      <c r="I706" s="4" t="s">
        <v>1332</v>
      </c>
      <c r="J706" s="4" t="s">
        <v>27</v>
      </c>
      <c r="K706" s="3">
        <v>40475</v>
      </c>
      <c r="L706" s="4" t="s">
        <v>28</v>
      </c>
      <c r="M706" s="4" t="s">
        <v>1933</v>
      </c>
      <c r="N706" s="4" t="s">
        <v>149</v>
      </c>
      <c r="O706" s="4" t="s">
        <v>150</v>
      </c>
      <c r="P706" s="4" t="s">
        <v>1934</v>
      </c>
      <c r="Q706" s="9">
        <v>36.99</v>
      </c>
      <c r="R706" s="3">
        <v>1</v>
      </c>
      <c r="S706" s="9">
        <v>0</v>
      </c>
      <c r="T706" s="9">
        <v>9.9872999999999994</v>
      </c>
    </row>
    <row r="707" spans="1:20" x14ac:dyDescent="0.3">
      <c r="A707" s="4" t="s">
        <v>3597</v>
      </c>
      <c r="B707" s="5">
        <v>42580</v>
      </c>
      <c r="C707" s="5">
        <v>42584</v>
      </c>
      <c r="D707" s="4" t="s">
        <v>45</v>
      </c>
      <c r="E707" s="4" t="s">
        <v>3598</v>
      </c>
      <c r="F707" s="4" t="s">
        <v>3599</v>
      </c>
      <c r="G707" s="4" t="s">
        <v>36</v>
      </c>
      <c r="H707" s="4" t="s">
        <v>25</v>
      </c>
      <c r="I707" s="4" t="s">
        <v>117</v>
      </c>
      <c r="J707" s="4" t="s">
        <v>118</v>
      </c>
      <c r="K707" s="3">
        <v>19140</v>
      </c>
      <c r="L707" s="4" t="s">
        <v>119</v>
      </c>
      <c r="M707" s="4" t="s">
        <v>189</v>
      </c>
      <c r="N707" s="4" t="s">
        <v>41</v>
      </c>
      <c r="O707" s="4" t="s">
        <v>91</v>
      </c>
      <c r="P707" s="4" t="s">
        <v>190</v>
      </c>
      <c r="Q707" s="9">
        <v>84.784000000000006</v>
      </c>
      <c r="R707" s="3">
        <v>2</v>
      </c>
      <c r="S707" s="9">
        <v>0.2</v>
      </c>
      <c r="T707" s="9">
        <v>-16.956800000000001</v>
      </c>
    </row>
    <row r="708" spans="1:20" x14ac:dyDescent="0.3">
      <c r="A708" s="4" t="s">
        <v>3600</v>
      </c>
      <c r="B708" s="5">
        <v>42588</v>
      </c>
      <c r="C708" s="5">
        <v>42589</v>
      </c>
      <c r="D708" s="4" t="s">
        <v>144</v>
      </c>
      <c r="E708" s="4" t="s">
        <v>3601</v>
      </c>
      <c r="F708" s="4" t="s">
        <v>3602</v>
      </c>
      <c r="G708" s="4" t="s">
        <v>36</v>
      </c>
      <c r="H708" s="4" t="s">
        <v>25</v>
      </c>
      <c r="I708" s="4" t="s">
        <v>208</v>
      </c>
      <c r="J708" s="4" t="s">
        <v>209</v>
      </c>
      <c r="K708" s="3">
        <v>10024</v>
      </c>
      <c r="L708" s="4" t="s">
        <v>119</v>
      </c>
      <c r="M708" s="4" t="s">
        <v>3603</v>
      </c>
      <c r="N708" s="4" t="s">
        <v>41</v>
      </c>
      <c r="O708" s="4" t="s">
        <v>65</v>
      </c>
      <c r="P708" s="4" t="s">
        <v>142</v>
      </c>
      <c r="Q708" s="9">
        <v>70.88</v>
      </c>
      <c r="R708" s="3">
        <v>2</v>
      </c>
      <c r="S708" s="9">
        <v>0</v>
      </c>
      <c r="T708" s="9">
        <v>33.313600000000001</v>
      </c>
    </row>
    <row r="709" spans="1:20" x14ac:dyDescent="0.3">
      <c r="A709" s="4" t="s">
        <v>3604</v>
      </c>
      <c r="B709" s="5">
        <v>42699</v>
      </c>
      <c r="C709" s="5">
        <v>42704</v>
      </c>
      <c r="D709" s="4" t="s">
        <v>45</v>
      </c>
      <c r="E709" s="4" t="s">
        <v>3605</v>
      </c>
      <c r="F709" s="4" t="s">
        <v>3606</v>
      </c>
      <c r="G709" s="4" t="s">
        <v>78</v>
      </c>
      <c r="H709" s="4" t="s">
        <v>25</v>
      </c>
      <c r="I709" s="4" t="s">
        <v>1056</v>
      </c>
      <c r="J709" s="4" t="s">
        <v>49</v>
      </c>
      <c r="K709" s="3">
        <v>32216</v>
      </c>
      <c r="L709" s="4" t="s">
        <v>28</v>
      </c>
      <c r="M709" s="4" t="s">
        <v>3607</v>
      </c>
      <c r="N709" s="4" t="s">
        <v>41</v>
      </c>
      <c r="O709" s="4" t="s">
        <v>65</v>
      </c>
      <c r="P709" s="4" t="s">
        <v>3608</v>
      </c>
      <c r="Q709" s="9">
        <v>5.08</v>
      </c>
      <c r="R709" s="3">
        <v>1</v>
      </c>
      <c r="S709" s="9">
        <v>0.2</v>
      </c>
      <c r="T709" s="9">
        <v>1.651</v>
      </c>
    </row>
    <row r="710" spans="1:20" x14ac:dyDescent="0.3">
      <c r="A710" s="4" t="s">
        <v>3609</v>
      </c>
      <c r="B710" s="5">
        <v>42100</v>
      </c>
      <c r="C710" s="5">
        <v>42104</v>
      </c>
      <c r="D710" s="4" t="s">
        <v>45</v>
      </c>
      <c r="E710" s="4" t="s">
        <v>3610</v>
      </c>
      <c r="F710" s="4" t="s">
        <v>3611</v>
      </c>
      <c r="G710" s="4" t="s">
        <v>24</v>
      </c>
      <c r="H710" s="4" t="s">
        <v>25</v>
      </c>
      <c r="I710" s="4" t="s">
        <v>1056</v>
      </c>
      <c r="J710" s="4" t="s">
        <v>63</v>
      </c>
      <c r="K710" s="3">
        <v>28540</v>
      </c>
      <c r="L710" s="4" t="s">
        <v>28</v>
      </c>
      <c r="M710" s="4" t="s">
        <v>1781</v>
      </c>
      <c r="N710" s="4" t="s">
        <v>41</v>
      </c>
      <c r="O710" s="4" t="s">
        <v>65</v>
      </c>
      <c r="P710" s="4" t="s">
        <v>1782</v>
      </c>
      <c r="Q710" s="9">
        <v>47.951999999999998</v>
      </c>
      <c r="R710" s="3">
        <v>3</v>
      </c>
      <c r="S710" s="9">
        <v>0.2</v>
      </c>
      <c r="T710" s="9">
        <v>16.183800000000002</v>
      </c>
    </row>
    <row r="711" spans="1:20" x14ac:dyDescent="0.3">
      <c r="A711" s="4" t="s">
        <v>3612</v>
      </c>
      <c r="B711" s="5">
        <v>42835</v>
      </c>
      <c r="C711" s="5">
        <v>42835</v>
      </c>
      <c r="D711" s="4" t="s">
        <v>894</v>
      </c>
      <c r="E711" s="4" t="s">
        <v>3613</v>
      </c>
      <c r="F711" s="4" t="s">
        <v>3614</v>
      </c>
      <c r="G711" s="4" t="s">
        <v>24</v>
      </c>
      <c r="H711" s="4" t="s">
        <v>25</v>
      </c>
      <c r="I711" s="4" t="s">
        <v>1592</v>
      </c>
      <c r="J711" s="4" t="s">
        <v>80</v>
      </c>
      <c r="K711" s="3">
        <v>78745</v>
      </c>
      <c r="L711" s="4" t="s">
        <v>81</v>
      </c>
      <c r="M711" s="4" t="s">
        <v>3615</v>
      </c>
      <c r="N711" s="4" t="s">
        <v>41</v>
      </c>
      <c r="O711" s="4" t="s">
        <v>65</v>
      </c>
      <c r="P711" s="4" t="s">
        <v>3616</v>
      </c>
      <c r="Q711" s="9">
        <v>10.368</v>
      </c>
      <c r="R711" s="3">
        <v>2</v>
      </c>
      <c r="S711" s="9">
        <v>0.2</v>
      </c>
      <c r="T711" s="9">
        <v>3.6288</v>
      </c>
    </row>
    <row r="712" spans="1:20" x14ac:dyDescent="0.3">
      <c r="A712" s="4" t="s">
        <v>3617</v>
      </c>
      <c r="B712" s="5">
        <v>41810</v>
      </c>
      <c r="C712" s="5">
        <v>41814</v>
      </c>
      <c r="D712" s="4" t="s">
        <v>45</v>
      </c>
      <c r="E712" s="4" t="s">
        <v>3618</v>
      </c>
      <c r="F712" s="4" t="s">
        <v>3619</v>
      </c>
      <c r="G712" s="4" t="s">
        <v>24</v>
      </c>
      <c r="H712" s="4" t="s">
        <v>25</v>
      </c>
      <c r="I712" s="4" t="s">
        <v>3620</v>
      </c>
      <c r="J712" s="4" t="s">
        <v>80</v>
      </c>
      <c r="K712" s="3">
        <v>75023</v>
      </c>
      <c r="L712" s="4" t="s">
        <v>81</v>
      </c>
      <c r="M712" s="4" t="s">
        <v>3621</v>
      </c>
      <c r="N712" s="4" t="s">
        <v>149</v>
      </c>
      <c r="O712" s="4" t="s">
        <v>150</v>
      </c>
      <c r="P712" s="4" t="s">
        <v>3622</v>
      </c>
      <c r="Q712" s="9">
        <v>201.584</v>
      </c>
      <c r="R712" s="3">
        <v>2</v>
      </c>
      <c r="S712" s="9">
        <v>0.2</v>
      </c>
      <c r="T712" s="9">
        <v>20.1584</v>
      </c>
    </row>
    <row r="713" spans="1:20" x14ac:dyDescent="0.3">
      <c r="A713" s="4" t="s">
        <v>3623</v>
      </c>
      <c r="B713" s="5">
        <v>43079</v>
      </c>
      <c r="C713" s="5">
        <v>43084</v>
      </c>
      <c r="D713" s="4" t="s">
        <v>21</v>
      </c>
      <c r="E713" s="4" t="s">
        <v>3624</v>
      </c>
      <c r="F713" s="4" t="s">
        <v>3625</v>
      </c>
      <c r="G713" s="4" t="s">
        <v>78</v>
      </c>
      <c r="H713" s="4" t="s">
        <v>25</v>
      </c>
      <c r="I713" s="4" t="s">
        <v>1032</v>
      </c>
      <c r="J713" s="4" t="s">
        <v>1033</v>
      </c>
      <c r="K713" s="3">
        <v>39212</v>
      </c>
      <c r="L713" s="4" t="s">
        <v>28</v>
      </c>
      <c r="M713" s="4" t="s">
        <v>3626</v>
      </c>
      <c r="N713" s="4" t="s">
        <v>149</v>
      </c>
      <c r="O713" s="4" t="s">
        <v>182</v>
      </c>
      <c r="P713" s="4" t="s">
        <v>3627</v>
      </c>
      <c r="Q713" s="9">
        <v>599.97</v>
      </c>
      <c r="R713" s="3">
        <v>3</v>
      </c>
      <c r="S713" s="9">
        <v>0</v>
      </c>
      <c r="T713" s="9">
        <v>257.9871</v>
      </c>
    </row>
    <row r="714" spans="1:20" x14ac:dyDescent="0.3">
      <c r="A714" s="4" t="s">
        <v>3628</v>
      </c>
      <c r="B714" s="5">
        <v>42915</v>
      </c>
      <c r="C714" s="5">
        <v>42920</v>
      </c>
      <c r="D714" s="4" t="s">
        <v>45</v>
      </c>
      <c r="E714" s="4" t="s">
        <v>3629</v>
      </c>
      <c r="F714" s="4" t="s">
        <v>3630</v>
      </c>
      <c r="G714" s="4" t="s">
        <v>36</v>
      </c>
      <c r="H714" s="4" t="s">
        <v>25</v>
      </c>
      <c r="I714" s="4" t="s">
        <v>3631</v>
      </c>
      <c r="J714" s="4" t="s">
        <v>80</v>
      </c>
      <c r="K714" s="3">
        <v>75150</v>
      </c>
      <c r="L714" s="4" t="s">
        <v>81</v>
      </c>
      <c r="M714" s="4" t="s">
        <v>1711</v>
      </c>
      <c r="N714" s="4" t="s">
        <v>41</v>
      </c>
      <c r="O714" s="4" t="s">
        <v>65</v>
      </c>
      <c r="P714" s="4" t="s">
        <v>1712</v>
      </c>
      <c r="Q714" s="9">
        <v>5.1840000000000002</v>
      </c>
      <c r="R714" s="3">
        <v>1</v>
      </c>
      <c r="S714" s="9">
        <v>0.2</v>
      </c>
      <c r="T714" s="9">
        <v>1.8144</v>
      </c>
    </row>
    <row r="715" spans="1:20" x14ac:dyDescent="0.3">
      <c r="A715" s="4" t="s">
        <v>3632</v>
      </c>
      <c r="B715" s="5">
        <v>41960</v>
      </c>
      <c r="C715" s="5">
        <v>41967</v>
      </c>
      <c r="D715" s="4" t="s">
        <v>45</v>
      </c>
      <c r="E715" s="4" t="s">
        <v>3633</v>
      </c>
      <c r="F715" s="4" t="s">
        <v>3634</v>
      </c>
      <c r="G715" s="4" t="s">
        <v>24</v>
      </c>
      <c r="H715" s="4" t="s">
        <v>25</v>
      </c>
      <c r="I715" s="4" t="s">
        <v>117</v>
      </c>
      <c r="J715" s="4" t="s">
        <v>118</v>
      </c>
      <c r="K715" s="3">
        <v>19143</v>
      </c>
      <c r="L715" s="4" t="s">
        <v>119</v>
      </c>
      <c r="M715" s="4" t="s">
        <v>3635</v>
      </c>
      <c r="N715" s="4" t="s">
        <v>41</v>
      </c>
      <c r="O715" s="4" t="s">
        <v>65</v>
      </c>
      <c r="P715" s="4" t="s">
        <v>3636</v>
      </c>
      <c r="Q715" s="9">
        <v>12.448</v>
      </c>
      <c r="R715" s="3">
        <v>2</v>
      </c>
      <c r="S715" s="9">
        <v>0.2</v>
      </c>
      <c r="T715" s="9">
        <v>3.89</v>
      </c>
    </row>
    <row r="716" spans="1:20" x14ac:dyDescent="0.3">
      <c r="A716" s="4" t="s">
        <v>3637</v>
      </c>
      <c r="B716" s="5">
        <v>42703</v>
      </c>
      <c r="C716" s="5">
        <v>42705</v>
      </c>
      <c r="D716" s="4" t="s">
        <v>21</v>
      </c>
      <c r="E716" s="4" t="s">
        <v>3638</v>
      </c>
      <c r="F716" s="4" t="s">
        <v>3639</v>
      </c>
      <c r="G716" s="4" t="s">
        <v>36</v>
      </c>
      <c r="H716" s="4" t="s">
        <v>25</v>
      </c>
      <c r="I716" s="4" t="s">
        <v>608</v>
      </c>
      <c r="J716" s="4" t="s">
        <v>80</v>
      </c>
      <c r="K716" s="3">
        <v>75217</v>
      </c>
      <c r="L716" s="4" t="s">
        <v>81</v>
      </c>
      <c r="M716" s="4" t="s">
        <v>3640</v>
      </c>
      <c r="N716" s="4" t="s">
        <v>149</v>
      </c>
      <c r="O716" s="4" t="s">
        <v>182</v>
      </c>
      <c r="P716" s="4" t="s">
        <v>3641</v>
      </c>
      <c r="Q716" s="9">
        <v>58.415999999999997</v>
      </c>
      <c r="R716" s="3">
        <v>2</v>
      </c>
      <c r="S716" s="9">
        <v>0.2</v>
      </c>
      <c r="T716" s="9">
        <v>16.794599999999999</v>
      </c>
    </row>
    <row r="717" spans="1:20" x14ac:dyDescent="0.3">
      <c r="A717" s="4" t="s">
        <v>3642</v>
      </c>
      <c r="B717" s="5">
        <v>42858</v>
      </c>
      <c r="C717" s="5">
        <v>42863</v>
      </c>
      <c r="D717" s="4" t="s">
        <v>21</v>
      </c>
      <c r="E717" s="4" t="s">
        <v>3643</v>
      </c>
      <c r="F717" s="4" t="s">
        <v>3644</v>
      </c>
      <c r="G717" s="4" t="s">
        <v>36</v>
      </c>
      <c r="H717" s="4" t="s">
        <v>25</v>
      </c>
      <c r="I717" s="4" t="s">
        <v>37</v>
      </c>
      <c r="J717" s="4" t="s">
        <v>38</v>
      </c>
      <c r="K717" s="3">
        <v>90004</v>
      </c>
      <c r="L717" s="4" t="s">
        <v>39</v>
      </c>
      <c r="M717" s="4" t="s">
        <v>3645</v>
      </c>
      <c r="N717" s="4" t="s">
        <v>41</v>
      </c>
      <c r="O717" s="4" t="s">
        <v>91</v>
      </c>
      <c r="P717" s="4" t="s">
        <v>3646</v>
      </c>
      <c r="Q717" s="9">
        <v>69.52</v>
      </c>
      <c r="R717" s="3">
        <v>2</v>
      </c>
      <c r="S717" s="9">
        <v>0</v>
      </c>
      <c r="T717" s="9">
        <v>19.465599999999998</v>
      </c>
    </row>
    <row r="718" spans="1:20" x14ac:dyDescent="0.3">
      <c r="A718" s="4" t="s">
        <v>3647</v>
      </c>
      <c r="B718" s="5">
        <v>42378</v>
      </c>
      <c r="C718" s="5">
        <v>42382</v>
      </c>
      <c r="D718" s="4" t="s">
        <v>21</v>
      </c>
      <c r="E718" s="4" t="s">
        <v>3648</v>
      </c>
      <c r="F718" s="4" t="s">
        <v>3649</v>
      </c>
      <c r="G718" s="4" t="s">
        <v>36</v>
      </c>
      <c r="H718" s="4" t="s">
        <v>25</v>
      </c>
      <c r="I718" s="4" t="s">
        <v>2070</v>
      </c>
      <c r="J718" s="4" t="s">
        <v>374</v>
      </c>
      <c r="K718" s="3">
        <v>43615</v>
      </c>
      <c r="L718" s="4" t="s">
        <v>119</v>
      </c>
      <c r="M718" s="4" t="s">
        <v>3650</v>
      </c>
      <c r="N718" s="4" t="s">
        <v>30</v>
      </c>
      <c r="O718" s="4" t="s">
        <v>57</v>
      </c>
      <c r="P718" s="4" t="s">
        <v>3651</v>
      </c>
      <c r="Q718" s="9">
        <v>15.167999999999999</v>
      </c>
      <c r="R718" s="3">
        <v>2</v>
      </c>
      <c r="S718" s="9">
        <v>0.2</v>
      </c>
      <c r="T718" s="9">
        <v>3.7919999999999998</v>
      </c>
    </row>
    <row r="719" spans="1:20" x14ac:dyDescent="0.3">
      <c r="A719" s="4" t="s">
        <v>3652</v>
      </c>
      <c r="B719" s="5">
        <v>42800</v>
      </c>
      <c r="C719" s="5">
        <v>42805</v>
      </c>
      <c r="D719" s="4" t="s">
        <v>21</v>
      </c>
      <c r="E719" s="4" t="s">
        <v>3653</v>
      </c>
      <c r="F719" s="4" t="s">
        <v>3654</v>
      </c>
      <c r="G719" s="4" t="s">
        <v>24</v>
      </c>
      <c r="H719" s="4" t="s">
        <v>25</v>
      </c>
      <c r="I719" s="4" t="s">
        <v>208</v>
      </c>
      <c r="J719" s="4" t="s">
        <v>209</v>
      </c>
      <c r="K719" s="3">
        <v>10011</v>
      </c>
      <c r="L719" s="4" t="s">
        <v>119</v>
      </c>
      <c r="M719" s="4" t="s">
        <v>3655</v>
      </c>
      <c r="N719" s="4" t="s">
        <v>41</v>
      </c>
      <c r="O719" s="4" t="s">
        <v>65</v>
      </c>
      <c r="P719" s="4" t="s">
        <v>3656</v>
      </c>
      <c r="Q719" s="9">
        <v>26.38</v>
      </c>
      <c r="R719" s="3">
        <v>1</v>
      </c>
      <c r="S719" s="9">
        <v>0</v>
      </c>
      <c r="T719" s="9">
        <v>12.1348</v>
      </c>
    </row>
    <row r="720" spans="1:20" x14ac:dyDescent="0.3">
      <c r="A720" s="4" t="s">
        <v>3657</v>
      </c>
      <c r="B720" s="5">
        <v>42446</v>
      </c>
      <c r="C720" s="5">
        <v>42446</v>
      </c>
      <c r="D720" s="4" t="s">
        <v>894</v>
      </c>
      <c r="E720" s="4" t="s">
        <v>3658</v>
      </c>
      <c r="F720" s="4" t="s">
        <v>3659</v>
      </c>
      <c r="G720" s="4" t="s">
        <v>24</v>
      </c>
      <c r="H720" s="4" t="s">
        <v>25</v>
      </c>
      <c r="I720" s="4" t="s">
        <v>450</v>
      </c>
      <c r="J720" s="4" t="s">
        <v>195</v>
      </c>
      <c r="K720" s="3">
        <v>19711</v>
      </c>
      <c r="L720" s="4" t="s">
        <v>119</v>
      </c>
      <c r="M720" s="4" t="s">
        <v>3660</v>
      </c>
      <c r="N720" s="4" t="s">
        <v>149</v>
      </c>
      <c r="O720" s="4" t="s">
        <v>150</v>
      </c>
      <c r="P720" s="4" t="s">
        <v>3661</v>
      </c>
      <c r="Q720" s="9">
        <v>129.97999999999999</v>
      </c>
      <c r="R720" s="3">
        <v>2</v>
      </c>
      <c r="S720" s="9">
        <v>0</v>
      </c>
      <c r="T720" s="9">
        <v>62.3904</v>
      </c>
    </row>
    <row r="721" spans="1:20" x14ac:dyDescent="0.3">
      <c r="A721" s="4" t="s">
        <v>3662</v>
      </c>
      <c r="B721" s="5">
        <v>41666</v>
      </c>
      <c r="C721" s="5">
        <v>41672</v>
      </c>
      <c r="D721" s="4" t="s">
        <v>45</v>
      </c>
      <c r="E721" s="4" t="s">
        <v>3663</v>
      </c>
      <c r="F721" s="4" t="s">
        <v>3664</v>
      </c>
      <c r="G721" s="4" t="s">
        <v>24</v>
      </c>
      <c r="H721" s="4" t="s">
        <v>25</v>
      </c>
      <c r="I721" s="4" t="s">
        <v>688</v>
      </c>
      <c r="J721" s="4" t="s">
        <v>38</v>
      </c>
      <c r="K721" s="3">
        <v>92037</v>
      </c>
      <c r="L721" s="4" t="s">
        <v>39</v>
      </c>
      <c r="M721" s="4" t="s">
        <v>3665</v>
      </c>
      <c r="N721" s="4" t="s">
        <v>41</v>
      </c>
      <c r="O721" s="4" t="s">
        <v>91</v>
      </c>
      <c r="P721" s="4" t="s">
        <v>3666</v>
      </c>
      <c r="Q721" s="9">
        <v>57.23</v>
      </c>
      <c r="R721" s="3">
        <v>1</v>
      </c>
      <c r="S721" s="9">
        <v>0</v>
      </c>
      <c r="T721" s="9">
        <v>14.307499999999999</v>
      </c>
    </row>
    <row r="722" spans="1:20" x14ac:dyDescent="0.3">
      <c r="A722" s="4" t="s">
        <v>3667</v>
      </c>
      <c r="B722" s="5">
        <v>42657</v>
      </c>
      <c r="C722" s="5">
        <v>42663</v>
      </c>
      <c r="D722" s="4" t="s">
        <v>45</v>
      </c>
      <c r="E722" s="4" t="s">
        <v>3668</v>
      </c>
      <c r="F722" s="4" t="s">
        <v>3669</v>
      </c>
      <c r="G722" s="4" t="s">
        <v>24</v>
      </c>
      <c r="H722" s="4" t="s">
        <v>25</v>
      </c>
      <c r="I722" s="4" t="s">
        <v>1056</v>
      </c>
      <c r="J722" s="4" t="s">
        <v>63</v>
      </c>
      <c r="K722" s="3">
        <v>28540</v>
      </c>
      <c r="L722" s="4" t="s">
        <v>28</v>
      </c>
      <c r="M722" s="4" t="s">
        <v>3670</v>
      </c>
      <c r="N722" s="4" t="s">
        <v>30</v>
      </c>
      <c r="O722" s="4" t="s">
        <v>121</v>
      </c>
      <c r="P722" s="4" t="s">
        <v>3671</v>
      </c>
      <c r="Q722" s="9">
        <v>102.592</v>
      </c>
      <c r="R722" s="3">
        <v>1</v>
      </c>
      <c r="S722" s="9">
        <v>0.2</v>
      </c>
      <c r="T722" s="9">
        <v>10.2592</v>
      </c>
    </row>
    <row r="723" spans="1:20" x14ac:dyDescent="0.3">
      <c r="A723" s="4" t="s">
        <v>3672</v>
      </c>
      <c r="B723" s="5">
        <v>42322</v>
      </c>
      <c r="C723" s="5">
        <v>42327</v>
      </c>
      <c r="D723" s="4" t="s">
        <v>45</v>
      </c>
      <c r="E723" s="4" t="s">
        <v>3673</v>
      </c>
      <c r="F723" s="4" t="s">
        <v>3674</v>
      </c>
      <c r="G723" s="4" t="s">
        <v>24</v>
      </c>
      <c r="H723" s="4" t="s">
        <v>25</v>
      </c>
      <c r="I723" s="4" t="s">
        <v>194</v>
      </c>
      <c r="J723" s="4" t="s">
        <v>195</v>
      </c>
      <c r="K723" s="3">
        <v>19901</v>
      </c>
      <c r="L723" s="4" t="s">
        <v>119</v>
      </c>
      <c r="M723" s="4" t="s">
        <v>3675</v>
      </c>
      <c r="N723" s="4" t="s">
        <v>30</v>
      </c>
      <c r="O723" s="4" t="s">
        <v>57</v>
      </c>
      <c r="P723" s="4" t="s">
        <v>3676</v>
      </c>
      <c r="Q723" s="9">
        <v>76.14</v>
      </c>
      <c r="R723" s="3">
        <v>3</v>
      </c>
      <c r="S723" s="9">
        <v>0</v>
      </c>
      <c r="T723" s="9">
        <v>26.649000000000001</v>
      </c>
    </row>
    <row r="724" spans="1:20" x14ac:dyDescent="0.3">
      <c r="A724" s="4" t="s">
        <v>3677</v>
      </c>
      <c r="B724" s="5">
        <v>41798</v>
      </c>
      <c r="C724" s="5">
        <v>41802</v>
      </c>
      <c r="D724" s="4" t="s">
        <v>45</v>
      </c>
      <c r="E724" s="4" t="s">
        <v>3678</v>
      </c>
      <c r="F724" s="4" t="s">
        <v>3679</v>
      </c>
      <c r="G724" s="4" t="s">
        <v>36</v>
      </c>
      <c r="H724" s="4" t="s">
        <v>25</v>
      </c>
      <c r="I724" s="4" t="s">
        <v>385</v>
      </c>
      <c r="J724" s="4" t="s">
        <v>253</v>
      </c>
      <c r="K724" s="3">
        <v>37620</v>
      </c>
      <c r="L724" s="4" t="s">
        <v>28</v>
      </c>
      <c r="M724" s="4" t="s">
        <v>1701</v>
      </c>
      <c r="N724" s="4" t="s">
        <v>30</v>
      </c>
      <c r="O724" s="4" t="s">
        <v>121</v>
      </c>
      <c r="P724" s="4" t="s">
        <v>1702</v>
      </c>
      <c r="Q724" s="9">
        <v>170.352</v>
      </c>
      <c r="R724" s="3">
        <v>3</v>
      </c>
      <c r="S724" s="9">
        <v>0.2</v>
      </c>
      <c r="T724" s="9">
        <v>10.647</v>
      </c>
    </row>
    <row r="725" spans="1:20" x14ac:dyDescent="0.3">
      <c r="A725" s="4" t="s">
        <v>3680</v>
      </c>
      <c r="B725" s="5">
        <v>42268</v>
      </c>
      <c r="C725" s="5">
        <v>42268</v>
      </c>
      <c r="D725" s="4" t="s">
        <v>894</v>
      </c>
      <c r="E725" s="4" t="s">
        <v>3681</v>
      </c>
      <c r="F725" s="4" t="s">
        <v>3682</v>
      </c>
      <c r="G725" s="4" t="s">
        <v>78</v>
      </c>
      <c r="H725" s="4" t="s">
        <v>25</v>
      </c>
      <c r="I725" s="4" t="s">
        <v>915</v>
      </c>
      <c r="J725" s="4" t="s">
        <v>868</v>
      </c>
      <c r="K725" s="3">
        <v>2169</v>
      </c>
      <c r="L725" s="4" t="s">
        <v>119</v>
      </c>
      <c r="M725" s="4" t="s">
        <v>3683</v>
      </c>
      <c r="N725" s="4" t="s">
        <v>30</v>
      </c>
      <c r="O725" s="4" t="s">
        <v>57</v>
      </c>
      <c r="P725" s="4" t="s">
        <v>3684</v>
      </c>
      <c r="Q725" s="9">
        <v>85.3</v>
      </c>
      <c r="R725" s="3">
        <v>2</v>
      </c>
      <c r="S725" s="9">
        <v>0</v>
      </c>
      <c r="T725" s="9">
        <v>14.500999999999999</v>
      </c>
    </row>
    <row r="726" spans="1:20" x14ac:dyDescent="0.3">
      <c r="A726" s="4" t="s">
        <v>3685</v>
      </c>
      <c r="B726" s="5">
        <v>42170</v>
      </c>
      <c r="C726" s="5">
        <v>42175</v>
      </c>
      <c r="D726" s="4" t="s">
        <v>45</v>
      </c>
      <c r="E726" s="4" t="s">
        <v>3686</v>
      </c>
      <c r="F726" s="4" t="s">
        <v>3687</v>
      </c>
      <c r="G726" s="4" t="s">
        <v>24</v>
      </c>
      <c r="H726" s="4" t="s">
        <v>25</v>
      </c>
      <c r="I726" s="4" t="s">
        <v>233</v>
      </c>
      <c r="J726" s="4" t="s">
        <v>234</v>
      </c>
      <c r="K726" s="3">
        <v>85234</v>
      </c>
      <c r="L726" s="4" t="s">
        <v>39</v>
      </c>
      <c r="M726" s="4" t="s">
        <v>3688</v>
      </c>
      <c r="N726" s="4" t="s">
        <v>41</v>
      </c>
      <c r="O726" s="4" t="s">
        <v>65</v>
      </c>
      <c r="P726" s="4" t="s">
        <v>3689</v>
      </c>
      <c r="Q726" s="9">
        <v>9.5679999999999996</v>
      </c>
      <c r="R726" s="3">
        <v>2</v>
      </c>
      <c r="S726" s="9">
        <v>0.2</v>
      </c>
      <c r="T726" s="9">
        <v>2.99</v>
      </c>
    </row>
    <row r="727" spans="1:20" x14ac:dyDescent="0.3">
      <c r="A727" s="4" t="s">
        <v>3690</v>
      </c>
      <c r="B727" s="5">
        <v>42099</v>
      </c>
      <c r="C727" s="5">
        <v>42104</v>
      </c>
      <c r="D727" s="4" t="s">
        <v>45</v>
      </c>
      <c r="E727" s="4" t="s">
        <v>3691</v>
      </c>
      <c r="F727" s="4" t="s">
        <v>3692</v>
      </c>
      <c r="G727" s="4" t="s">
        <v>78</v>
      </c>
      <c r="H727" s="4" t="s">
        <v>25</v>
      </c>
      <c r="I727" s="4" t="s">
        <v>117</v>
      </c>
      <c r="J727" s="4" t="s">
        <v>118</v>
      </c>
      <c r="K727" s="3">
        <v>19143</v>
      </c>
      <c r="L727" s="4" t="s">
        <v>119</v>
      </c>
      <c r="M727" s="4" t="s">
        <v>3693</v>
      </c>
      <c r="N727" s="4" t="s">
        <v>41</v>
      </c>
      <c r="O727" s="4" t="s">
        <v>83</v>
      </c>
      <c r="P727" s="4" t="s">
        <v>3694</v>
      </c>
      <c r="Q727" s="9">
        <v>98.111999999999995</v>
      </c>
      <c r="R727" s="3">
        <v>7</v>
      </c>
      <c r="S727" s="9">
        <v>0.2</v>
      </c>
      <c r="T727" s="9">
        <v>18.396000000000001</v>
      </c>
    </row>
    <row r="728" spans="1:20" x14ac:dyDescent="0.3">
      <c r="A728" s="4" t="s">
        <v>3695</v>
      </c>
      <c r="B728" s="5">
        <v>42544</v>
      </c>
      <c r="C728" s="5">
        <v>42551</v>
      </c>
      <c r="D728" s="4" t="s">
        <v>45</v>
      </c>
      <c r="E728" s="4" t="s">
        <v>3696</v>
      </c>
      <c r="F728" s="4" t="s">
        <v>3697</v>
      </c>
      <c r="G728" s="4" t="s">
        <v>24</v>
      </c>
      <c r="H728" s="4" t="s">
        <v>25</v>
      </c>
      <c r="I728" s="4" t="s">
        <v>2220</v>
      </c>
      <c r="J728" s="4" t="s">
        <v>209</v>
      </c>
      <c r="K728" s="3">
        <v>14215</v>
      </c>
      <c r="L728" s="4" t="s">
        <v>119</v>
      </c>
      <c r="M728" s="4" t="s">
        <v>3698</v>
      </c>
      <c r="N728" s="4" t="s">
        <v>41</v>
      </c>
      <c r="O728" s="4" t="s">
        <v>1324</v>
      </c>
      <c r="P728" s="4" t="s">
        <v>3699</v>
      </c>
      <c r="Q728" s="9">
        <v>835.17</v>
      </c>
      <c r="R728" s="3">
        <v>7</v>
      </c>
      <c r="S728" s="9">
        <v>0</v>
      </c>
      <c r="T728" s="9">
        <v>16.703399999999998</v>
      </c>
    </row>
    <row r="729" spans="1:20" x14ac:dyDescent="0.3">
      <c r="A729" s="4" t="s">
        <v>3700</v>
      </c>
      <c r="B729" s="5">
        <v>41965</v>
      </c>
      <c r="C729" s="5">
        <v>41969</v>
      </c>
      <c r="D729" s="4" t="s">
        <v>45</v>
      </c>
      <c r="E729" s="4" t="s">
        <v>3701</v>
      </c>
      <c r="F729" s="4" t="s">
        <v>3702</v>
      </c>
      <c r="G729" s="4" t="s">
        <v>24</v>
      </c>
      <c r="H729" s="4" t="s">
        <v>25</v>
      </c>
      <c r="I729" s="4" t="s">
        <v>37</v>
      </c>
      <c r="J729" s="4" t="s">
        <v>38</v>
      </c>
      <c r="K729" s="3">
        <v>90036</v>
      </c>
      <c r="L729" s="4" t="s">
        <v>39</v>
      </c>
      <c r="M729" s="4" t="s">
        <v>3688</v>
      </c>
      <c r="N729" s="4" t="s">
        <v>41</v>
      </c>
      <c r="O729" s="4" t="s">
        <v>65</v>
      </c>
      <c r="P729" s="4" t="s">
        <v>3689</v>
      </c>
      <c r="Q729" s="9">
        <v>53.82</v>
      </c>
      <c r="R729" s="3">
        <v>9</v>
      </c>
      <c r="S729" s="9">
        <v>0</v>
      </c>
      <c r="T729" s="9">
        <v>24.219000000000001</v>
      </c>
    </row>
    <row r="730" spans="1:20" x14ac:dyDescent="0.3">
      <c r="A730" s="4" t="s">
        <v>3703</v>
      </c>
      <c r="B730" s="5">
        <v>42477</v>
      </c>
      <c r="C730" s="5">
        <v>42482</v>
      </c>
      <c r="D730" s="4" t="s">
        <v>45</v>
      </c>
      <c r="E730" s="4" t="s">
        <v>3704</v>
      </c>
      <c r="F730" s="4" t="s">
        <v>3705</v>
      </c>
      <c r="G730" s="4" t="s">
        <v>36</v>
      </c>
      <c r="H730" s="4" t="s">
        <v>25</v>
      </c>
      <c r="I730" s="4" t="s">
        <v>657</v>
      </c>
      <c r="J730" s="4" t="s">
        <v>253</v>
      </c>
      <c r="K730" s="3">
        <v>38401</v>
      </c>
      <c r="L730" s="4" t="s">
        <v>28</v>
      </c>
      <c r="M730" s="4" t="s">
        <v>3706</v>
      </c>
      <c r="N730" s="4" t="s">
        <v>30</v>
      </c>
      <c r="O730" s="4" t="s">
        <v>57</v>
      </c>
      <c r="P730" s="4" t="s">
        <v>3707</v>
      </c>
      <c r="Q730" s="9">
        <v>79.12</v>
      </c>
      <c r="R730" s="3">
        <v>5</v>
      </c>
      <c r="S730" s="9">
        <v>0.2</v>
      </c>
      <c r="T730" s="9">
        <v>13.846</v>
      </c>
    </row>
    <row r="731" spans="1:20" x14ac:dyDescent="0.3">
      <c r="A731" s="4" t="s">
        <v>3708</v>
      </c>
      <c r="B731" s="5">
        <v>42071</v>
      </c>
      <c r="C731" s="5">
        <v>42075</v>
      </c>
      <c r="D731" s="4" t="s">
        <v>45</v>
      </c>
      <c r="E731" s="4" t="s">
        <v>3709</v>
      </c>
      <c r="F731" s="4" t="s">
        <v>3710</v>
      </c>
      <c r="G731" s="4" t="s">
        <v>24</v>
      </c>
      <c r="H731" s="4" t="s">
        <v>25</v>
      </c>
      <c r="I731" s="4" t="s">
        <v>2800</v>
      </c>
      <c r="J731" s="4" t="s">
        <v>89</v>
      </c>
      <c r="K731" s="3">
        <v>53142</v>
      </c>
      <c r="L731" s="4" t="s">
        <v>81</v>
      </c>
      <c r="M731" s="4" t="s">
        <v>3711</v>
      </c>
      <c r="N731" s="4" t="s">
        <v>30</v>
      </c>
      <c r="O731" s="4" t="s">
        <v>31</v>
      </c>
      <c r="P731" s="4" t="s">
        <v>3712</v>
      </c>
      <c r="Q731" s="9">
        <v>512.94000000000005</v>
      </c>
      <c r="R731" s="3">
        <v>3</v>
      </c>
      <c r="S731" s="9">
        <v>0</v>
      </c>
      <c r="T731" s="9">
        <v>97.458600000000004</v>
      </c>
    </row>
    <row r="732" spans="1:20" x14ac:dyDescent="0.3">
      <c r="A732" s="4" t="s">
        <v>3713</v>
      </c>
      <c r="B732" s="5">
        <v>42348</v>
      </c>
      <c r="C732" s="5">
        <v>42354</v>
      </c>
      <c r="D732" s="4" t="s">
        <v>45</v>
      </c>
      <c r="E732" s="4" t="s">
        <v>3714</v>
      </c>
      <c r="F732" s="4" t="s">
        <v>3715</v>
      </c>
      <c r="G732" s="4" t="s">
        <v>24</v>
      </c>
      <c r="H732" s="4" t="s">
        <v>25</v>
      </c>
      <c r="I732" s="4" t="s">
        <v>2150</v>
      </c>
      <c r="J732" s="4" t="s">
        <v>882</v>
      </c>
      <c r="K732" s="3">
        <v>30076</v>
      </c>
      <c r="L732" s="4" t="s">
        <v>28</v>
      </c>
      <c r="M732" s="4" t="s">
        <v>3716</v>
      </c>
      <c r="N732" s="4" t="s">
        <v>41</v>
      </c>
      <c r="O732" s="4" t="s">
        <v>105</v>
      </c>
      <c r="P732" s="4" t="s">
        <v>3184</v>
      </c>
      <c r="Q732" s="9">
        <v>1.78</v>
      </c>
      <c r="R732" s="3">
        <v>1</v>
      </c>
      <c r="S732" s="9">
        <v>0</v>
      </c>
      <c r="T732" s="9">
        <v>0.49840000000000001</v>
      </c>
    </row>
    <row r="733" spans="1:20" x14ac:dyDescent="0.3">
      <c r="A733" s="4" t="s">
        <v>3717</v>
      </c>
      <c r="B733" s="5">
        <v>41812</v>
      </c>
      <c r="C733" s="5">
        <v>41817</v>
      </c>
      <c r="D733" s="4" t="s">
        <v>45</v>
      </c>
      <c r="E733" s="4" t="s">
        <v>3718</v>
      </c>
      <c r="F733" s="4" t="s">
        <v>3719</v>
      </c>
      <c r="G733" s="4" t="s">
        <v>24</v>
      </c>
      <c r="H733" s="4" t="s">
        <v>25</v>
      </c>
      <c r="I733" s="4" t="s">
        <v>1531</v>
      </c>
      <c r="J733" s="4" t="s">
        <v>118</v>
      </c>
      <c r="K733" s="3">
        <v>19013</v>
      </c>
      <c r="L733" s="4" t="s">
        <v>119</v>
      </c>
      <c r="M733" s="4" t="s">
        <v>3720</v>
      </c>
      <c r="N733" s="4" t="s">
        <v>30</v>
      </c>
      <c r="O733" s="4" t="s">
        <v>121</v>
      </c>
      <c r="P733" s="4" t="s">
        <v>3721</v>
      </c>
      <c r="Q733" s="9">
        <v>170.05799999999999</v>
      </c>
      <c r="R733" s="3">
        <v>3</v>
      </c>
      <c r="S733" s="9">
        <v>0.3</v>
      </c>
      <c r="T733" s="9">
        <v>-4.8587999999999996</v>
      </c>
    </row>
    <row r="734" spans="1:20" x14ac:dyDescent="0.3">
      <c r="A734" s="4" t="s">
        <v>3722</v>
      </c>
      <c r="B734" s="5">
        <v>42604</v>
      </c>
      <c r="C734" s="5">
        <v>42608</v>
      </c>
      <c r="D734" s="4" t="s">
        <v>45</v>
      </c>
      <c r="E734" s="4" t="s">
        <v>3723</v>
      </c>
      <c r="F734" s="4" t="s">
        <v>3724</v>
      </c>
      <c r="G734" s="4" t="s">
        <v>24</v>
      </c>
      <c r="H734" s="4" t="s">
        <v>25</v>
      </c>
      <c r="I734" s="4" t="s">
        <v>140</v>
      </c>
      <c r="J734" s="4" t="s">
        <v>80</v>
      </c>
      <c r="K734" s="3">
        <v>77041</v>
      </c>
      <c r="L734" s="4" t="s">
        <v>81</v>
      </c>
      <c r="M734" s="4" t="s">
        <v>3725</v>
      </c>
      <c r="N734" s="4" t="s">
        <v>41</v>
      </c>
      <c r="O734" s="4" t="s">
        <v>73</v>
      </c>
      <c r="P734" s="4" t="s">
        <v>3726</v>
      </c>
      <c r="Q734" s="9">
        <v>4.3120000000000003</v>
      </c>
      <c r="R734" s="3">
        <v>2</v>
      </c>
      <c r="S734" s="9">
        <v>0.8</v>
      </c>
      <c r="T734" s="9">
        <v>-6.8992000000000004</v>
      </c>
    </row>
    <row r="735" spans="1:20" x14ac:dyDescent="0.3">
      <c r="A735" s="4" t="s">
        <v>3727</v>
      </c>
      <c r="B735" s="5">
        <v>42869</v>
      </c>
      <c r="C735" s="5">
        <v>42873</v>
      </c>
      <c r="D735" s="4" t="s">
        <v>45</v>
      </c>
      <c r="E735" s="4" t="s">
        <v>3728</v>
      </c>
      <c r="F735" s="4" t="s">
        <v>3729</v>
      </c>
      <c r="G735" s="4" t="s">
        <v>24</v>
      </c>
      <c r="H735" s="4" t="s">
        <v>25</v>
      </c>
      <c r="I735" s="4" t="s">
        <v>208</v>
      </c>
      <c r="J735" s="4" t="s">
        <v>209</v>
      </c>
      <c r="K735" s="3">
        <v>10035</v>
      </c>
      <c r="L735" s="4" t="s">
        <v>119</v>
      </c>
      <c r="M735" s="4" t="s">
        <v>3730</v>
      </c>
      <c r="N735" s="4" t="s">
        <v>149</v>
      </c>
      <c r="O735" s="4" t="s">
        <v>150</v>
      </c>
      <c r="P735" s="4" t="s">
        <v>3731</v>
      </c>
      <c r="Q735" s="9">
        <v>539.97</v>
      </c>
      <c r="R735" s="3">
        <v>3</v>
      </c>
      <c r="S735" s="9">
        <v>0</v>
      </c>
      <c r="T735" s="9">
        <v>134.99250000000001</v>
      </c>
    </row>
    <row r="736" spans="1:20" x14ac:dyDescent="0.3">
      <c r="A736" s="4" t="s">
        <v>3732</v>
      </c>
      <c r="B736" s="5">
        <v>42749</v>
      </c>
      <c r="C736" s="5">
        <v>42751</v>
      </c>
      <c r="D736" s="4" t="s">
        <v>144</v>
      </c>
      <c r="E736" s="4" t="s">
        <v>3733</v>
      </c>
      <c r="F736" s="4" t="s">
        <v>3734</v>
      </c>
      <c r="G736" s="4" t="s">
        <v>36</v>
      </c>
      <c r="H736" s="4" t="s">
        <v>25</v>
      </c>
      <c r="I736" s="4" t="s">
        <v>342</v>
      </c>
      <c r="J736" s="4" t="s">
        <v>343</v>
      </c>
      <c r="K736" s="3">
        <v>80013</v>
      </c>
      <c r="L736" s="4" t="s">
        <v>39</v>
      </c>
      <c r="M736" s="4" t="s">
        <v>2856</v>
      </c>
      <c r="N736" s="4" t="s">
        <v>149</v>
      </c>
      <c r="O736" s="4" t="s">
        <v>182</v>
      </c>
      <c r="P736" s="4" t="s">
        <v>2857</v>
      </c>
      <c r="Q736" s="9">
        <v>169.06399999999999</v>
      </c>
      <c r="R736" s="3">
        <v>7</v>
      </c>
      <c r="S736" s="9">
        <v>0.2</v>
      </c>
      <c r="T736" s="9">
        <v>-14.793100000000001</v>
      </c>
    </row>
    <row r="737" spans="1:20" x14ac:dyDescent="0.3">
      <c r="A737" s="4" t="s">
        <v>3735</v>
      </c>
      <c r="B737" s="5">
        <v>42337</v>
      </c>
      <c r="C737" s="5">
        <v>42338</v>
      </c>
      <c r="D737" s="4" t="s">
        <v>144</v>
      </c>
      <c r="E737" s="4" t="s">
        <v>3736</v>
      </c>
      <c r="F737" s="4" t="s">
        <v>3737</v>
      </c>
      <c r="G737" s="4" t="s">
        <v>78</v>
      </c>
      <c r="H737" s="4" t="s">
        <v>25</v>
      </c>
      <c r="I737" s="4" t="s">
        <v>1721</v>
      </c>
      <c r="J737" s="4" t="s">
        <v>38</v>
      </c>
      <c r="K737" s="3">
        <v>92704</v>
      </c>
      <c r="L737" s="4" t="s">
        <v>39</v>
      </c>
      <c r="M737" s="4" t="s">
        <v>3738</v>
      </c>
      <c r="N737" s="4" t="s">
        <v>41</v>
      </c>
      <c r="O737" s="4" t="s">
        <v>105</v>
      </c>
      <c r="P737" s="4" t="s">
        <v>3739</v>
      </c>
      <c r="Q737" s="9">
        <v>56.3</v>
      </c>
      <c r="R737" s="3">
        <v>2</v>
      </c>
      <c r="S737" s="9">
        <v>0</v>
      </c>
      <c r="T737" s="9">
        <v>15.763999999999999</v>
      </c>
    </row>
    <row r="738" spans="1:20" x14ac:dyDescent="0.3">
      <c r="A738" s="4" t="s">
        <v>3740</v>
      </c>
      <c r="B738" s="5">
        <v>43014</v>
      </c>
      <c r="C738" s="5">
        <v>43020</v>
      </c>
      <c r="D738" s="4" t="s">
        <v>45</v>
      </c>
      <c r="E738" s="4" t="s">
        <v>3741</v>
      </c>
      <c r="F738" s="4" t="s">
        <v>3742</v>
      </c>
      <c r="G738" s="4" t="s">
        <v>78</v>
      </c>
      <c r="H738" s="4" t="s">
        <v>25</v>
      </c>
      <c r="I738" s="4" t="s">
        <v>208</v>
      </c>
      <c r="J738" s="4" t="s">
        <v>209</v>
      </c>
      <c r="K738" s="3">
        <v>10035</v>
      </c>
      <c r="L738" s="4" t="s">
        <v>119</v>
      </c>
      <c r="M738" s="4" t="s">
        <v>3743</v>
      </c>
      <c r="N738" s="4" t="s">
        <v>149</v>
      </c>
      <c r="O738" s="4" t="s">
        <v>182</v>
      </c>
      <c r="P738" s="4" t="s">
        <v>3744</v>
      </c>
      <c r="Q738" s="9">
        <v>319.95999999999998</v>
      </c>
      <c r="R738" s="3">
        <v>4</v>
      </c>
      <c r="S738" s="9">
        <v>0</v>
      </c>
      <c r="T738" s="9">
        <v>115.18559999999999</v>
      </c>
    </row>
    <row r="739" spans="1:20" x14ac:dyDescent="0.3">
      <c r="A739" s="4" t="s">
        <v>3745</v>
      </c>
      <c r="B739" s="5">
        <v>42873</v>
      </c>
      <c r="C739" s="5">
        <v>42878</v>
      </c>
      <c r="D739" s="4" t="s">
        <v>45</v>
      </c>
      <c r="E739" s="4" t="s">
        <v>3746</v>
      </c>
      <c r="F739" s="4" t="s">
        <v>3747</v>
      </c>
      <c r="G739" s="4" t="s">
        <v>36</v>
      </c>
      <c r="H739" s="4" t="s">
        <v>25</v>
      </c>
      <c r="I739" s="4" t="s">
        <v>3748</v>
      </c>
      <c r="J739" s="4" t="s">
        <v>80</v>
      </c>
      <c r="K739" s="3">
        <v>78501</v>
      </c>
      <c r="L739" s="4" t="s">
        <v>81</v>
      </c>
      <c r="M739" s="4" t="s">
        <v>1820</v>
      </c>
      <c r="N739" s="4" t="s">
        <v>41</v>
      </c>
      <c r="O739" s="4" t="s">
        <v>73</v>
      </c>
      <c r="P739" s="4" t="s">
        <v>1821</v>
      </c>
      <c r="Q739" s="9">
        <v>6.8739999999999997</v>
      </c>
      <c r="R739" s="3">
        <v>7</v>
      </c>
      <c r="S739" s="9">
        <v>0.8</v>
      </c>
      <c r="T739" s="9">
        <v>-10.6547</v>
      </c>
    </row>
    <row r="740" spans="1:20" x14ac:dyDescent="0.3">
      <c r="A740" s="4" t="s">
        <v>3749</v>
      </c>
      <c r="B740" s="5">
        <v>43078</v>
      </c>
      <c r="C740" s="5">
        <v>43083</v>
      </c>
      <c r="D740" s="4" t="s">
        <v>45</v>
      </c>
      <c r="E740" s="4" t="s">
        <v>3750</v>
      </c>
      <c r="F740" s="4" t="s">
        <v>3751</v>
      </c>
      <c r="G740" s="4" t="s">
        <v>24</v>
      </c>
      <c r="H740" s="4" t="s">
        <v>25</v>
      </c>
      <c r="I740" s="4" t="s">
        <v>227</v>
      </c>
      <c r="J740" s="4" t="s">
        <v>162</v>
      </c>
      <c r="K740" s="3">
        <v>60623</v>
      </c>
      <c r="L740" s="4" t="s">
        <v>81</v>
      </c>
      <c r="M740" s="4" t="s">
        <v>3752</v>
      </c>
      <c r="N740" s="4" t="s">
        <v>41</v>
      </c>
      <c r="O740" s="4" t="s">
        <v>65</v>
      </c>
      <c r="P740" s="4" t="s">
        <v>3753</v>
      </c>
      <c r="Q740" s="9">
        <v>15.984</v>
      </c>
      <c r="R740" s="3">
        <v>2</v>
      </c>
      <c r="S740" s="9">
        <v>0.2</v>
      </c>
      <c r="T740" s="9">
        <v>4.9950000000000001</v>
      </c>
    </row>
    <row r="741" spans="1:20" x14ac:dyDescent="0.3">
      <c r="A741" s="4" t="s">
        <v>3754</v>
      </c>
      <c r="B741" s="5">
        <v>42574</v>
      </c>
      <c r="C741" s="5">
        <v>42578</v>
      </c>
      <c r="D741" s="4" t="s">
        <v>45</v>
      </c>
      <c r="E741" s="4" t="s">
        <v>3755</v>
      </c>
      <c r="F741" s="4" t="s">
        <v>3756</v>
      </c>
      <c r="G741" s="4" t="s">
        <v>78</v>
      </c>
      <c r="H741" s="4" t="s">
        <v>25</v>
      </c>
      <c r="I741" s="4" t="s">
        <v>3757</v>
      </c>
      <c r="J741" s="4" t="s">
        <v>162</v>
      </c>
      <c r="K741" s="3">
        <v>61107</v>
      </c>
      <c r="L741" s="4" t="s">
        <v>81</v>
      </c>
      <c r="M741" s="4" t="s">
        <v>3758</v>
      </c>
      <c r="N741" s="4" t="s">
        <v>41</v>
      </c>
      <c r="O741" s="4" t="s">
        <v>73</v>
      </c>
      <c r="P741" s="4" t="s">
        <v>3759</v>
      </c>
      <c r="Q741" s="9">
        <v>11.416</v>
      </c>
      <c r="R741" s="3">
        <v>4</v>
      </c>
      <c r="S741" s="9">
        <v>0.8</v>
      </c>
      <c r="T741" s="9">
        <v>-18.836400000000001</v>
      </c>
    </row>
    <row r="742" spans="1:20" x14ac:dyDescent="0.3">
      <c r="A742" s="4" t="s">
        <v>3760</v>
      </c>
      <c r="B742" s="5">
        <v>41901</v>
      </c>
      <c r="C742" s="5">
        <v>41901</v>
      </c>
      <c r="D742" s="4" t="s">
        <v>894</v>
      </c>
      <c r="E742" s="4" t="s">
        <v>3761</v>
      </c>
      <c r="F742" s="4" t="s">
        <v>3762</v>
      </c>
      <c r="G742" s="4" t="s">
        <v>36</v>
      </c>
      <c r="H742" s="4" t="s">
        <v>25</v>
      </c>
      <c r="I742" s="4" t="s">
        <v>208</v>
      </c>
      <c r="J742" s="4" t="s">
        <v>209</v>
      </c>
      <c r="K742" s="3">
        <v>10011</v>
      </c>
      <c r="L742" s="4" t="s">
        <v>119</v>
      </c>
      <c r="M742" s="4" t="s">
        <v>2851</v>
      </c>
      <c r="N742" s="4" t="s">
        <v>30</v>
      </c>
      <c r="O742" s="4" t="s">
        <v>121</v>
      </c>
      <c r="P742" s="4" t="s">
        <v>2852</v>
      </c>
      <c r="Q742" s="9">
        <v>887.10299999999995</v>
      </c>
      <c r="R742" s="3">
        <v>7</v>
      </c>
      <c r="S742" s="9">
        <v>0.1</v>
      </c>
      <c r="T742" s="9">
        <v>177.42060000000001</v>
      </c>
    </row>
    <row r="743" spans="1:20" x14ac:dyDescent="0.3">
      <c r="A743" s="4" t="s">
        <v>3763</v>
      </c>
      <c r="B743" s="5">
        <v>42334</v>
      </c>
      <c r="C743" s="5">
        <v>42338</v>
      </c>
      <c r="D743" s="4" t="s">
        <v>45</v>
      </c>
      <c r="E743" s="4" t="s">
        <v>3764</v>
      </c>
      <c r="F743" s="4" t="s">
        <v>3765</v>
      </c>
      <c r="G743" s="4" t="s">
        <v>36</v>
      </c>
      <c r="H743" s="4" t="s">
        <v>25</v>
      </c>
      <c r="I743" s="4" t="s">
        <v>1032</v>
      </c>
      <c r="J743" s="4" t="s">
        <v>253</v>
      </c>
      <c r="K743" s="3">
        <v>38301</v>
      </c>
      <c r="L743" s="4" t="s">
        <v>28</v>
      </c>
      <c r="M743" s="4" t="s">
        <v>3766</v>
      </c>
      <c r="N743" s="4" t="s">
        <v>30</v>
      </c>
      <c r="O743" s="4" t="s">
        <v>57</v>
      </c>
      <c r="P743" s="4" t="s">
        <v>3767</v>
      </c>
      <c r="Q743" s="9">
        <v>692.47199999999998</v>
      </c>
      <c r="R743" s="3">
        <v>11</v>
      </c>
      <c r="S743" s="9">
        <v>0.2</v>
      </c>
      <c r="T743" s="9">
        <v>190.4298</v>
      </c>
    </row>
    <row r="744" spans="1:20" x14ac:dyDescent="0.3">
      <c r="A744" s="4" t="s">
        <v>3768</v>
      </c>
      <c r="B744" s="5">
        <v>42359</v>
      </c>
      <c r="C744" s="5">
        <v>42365</v>
      </c>
      <c r="D744" s="4" t="s">
        <v>45</v>
      </c>
      <c r="E744" s="4" t="s">
        <v>3769</v>
      </c>
      <c r="F744" s="4" t="s">
        <v>3770</v>
      </c>
      <c r="G744" s="4" t="s">
        <v>24</v>
      </c>
      <c r="H744" s="4" t="s">
        <v>25</v>
      </c>
      <c r="I744" s="4" t="s">
        <v>3771</v>
      </c>
      <c r="J744" s="4" t="s">
        <v>49</v>
      </c>
      <c r="K744" s="3">
        <v>32114</v>
      </c>
      <c r="L744" s="4" t="s">
        <v>28</v>
      </c>
      <c r="M744" s="4" t="s">
        <v>3772</v>
      </c>
      <c r="N744" s="4" t="s">
        <v>149</v>
      </c>
      <c r="O744" s="4" t="s">
        <v>182</v>
      </c>
      <c r="P744" s="4" t="s">
        <v>3773</v>
      </c>
      <c r="Q744" s="9">
        <v>50.88</v>
      </c>
      <c r="R744" s="3">
        <v>6</v>
      </c>
      <c r="S744" s="9">
        <v>0.2</v>
      </c>
      <c r="T744" s="9">
        <v>14.628</v>
      </c>
    </row>
    <row r="745" spans="1:20" x14ac:dyDescent="0.3">
      <c r="A745" s="4" t="s">
        <v>3774</v>
      </c>
      <c r="B745" s="5">
        <v>43079</v>
      </c>
      <c r="C745" s="5">
        <v>43081</v>
      </c>
      <c r="D745" s="4" t="s">
        <v>21</v>
      </c>
      <c r="E745" s="4" t="s">
        <v>3775</v>
      </c>
      <c r="F745" s="4" t="s">
        <v>3776</v>
      </c>
      <c r="G745" s="4" t="s">
        <v>24</v>
      </c>
      <c r="H745" s="4" t="s">
        <v>25</v>
      </c>
      <c r="I745" s="4" t="s">
        <v>3000</v>
      </c>
      <c r="J745" s="4" t="s">
        <v>38</v>
      </c>
      <c r="K745" s="3">
        <v>95207</v>
      </c>
      <c r="L745" s="4" t="s">
        <v>39</v>
      </c>
      <c r="M745" s="4" t="s">
        <v>3777</v>
      </c>
      <c r="N745" s="4" t="s">
        <v>149</v>
      </c>
      <c r="O745" s="4" t="s">
        <v>150</v>
      </c>
      <c r="P745" s="4" t="s">
        <v>3778</v>
      </c>
      <c r="Q745" s="9">
        <v>95.84</v>
      </c>
      <c r="R745" s="3">
        <v>4</v>
      </c>
      <c r="S745" s="9">
        <v>0.2</v>
      </c>
      <c r="T745" s="9">
        <v>34.741999999999997</v>
      </c>
    </row>
    <row r="746" spans="1:20" x14ac:dyDescent="0.3">
      <c r="A746" s="4" t="s">
        <v>3779</v>
      </c>
      <c r="B746" s="5">
        <v>41964</v>
      </c>
      <c r="C746" s="5">
        <v>41969</v>
      </c>
      <c r="D746" s="4" t="s">
        <v>45</v>
      </c>
      <c r="E746" s="4" t="s">
        <v>3780</v>
      </c>
      <c r="F746" s="4" t="s">
        <v>3781</v>
      </c>
      <c r="G746" s="4" t="s">
        <v>36</v>
      </c>
      <c r="H746" s="4" t="s">
        <v>25</v>
      </c>
      <c r="I746" s="4" t="s">
        <v>103</v>
      </c>
      <c r="J746" s="4" t="s">
        <v>38</v>
      </c>
      <c r="K746" s="3">
        <v>94110</v>
      </c>
      <c r="L746" s="4" t="s">
        <v>39</v>
      </c>
      <c r="M746" s="4" t="s">
        <v>3782</v>
      </c>
      <c r="N746" s="4" t="s">
        <v>41</v>
      </c>
      <c r="O746" s="4" t="s">
        <v>65</v>
      </c>
      <c r="P746" s="4" t="s">
        <v>3783</v>
      </c>
      <c r="Q746" s="9">
        <v>12.96</v>
      </c>
      <c r="R746" s="3">
        <v>2</v>
      </c>
      <c r="S746" s="9">
        <v>0</v>
      </c>
      <c r="T746" s="9">
        <v>6.2207999999999997</v>
      </c>
    </row>
    <row r="747" spans="1:20" x14ac:dyDescent="0.3">
      <c r="A747" s="4" t="s">
        <v>3784</v>
      </c>
      <c r="B747" s="5">
        <v>42878</v>
      </c>
      <c r="C747" s="5">
        <v>42884</v>
      </c>
      <c r="D747" s="4" t="s">
        <v>45</v>
      </c>
      <c r="E747" s="4" t="s">
        <v>3785</v>
      </c>
      <c r="F747" s="4" t="s">
        <v>3786</v>
      </c>
      <c r="G747" s="4" t="s">
        <v>24</v>
      </c>
      <c r="H747" s="4" t="s">
        <v>25</v>
      </c>
      <c r="I747" s="4" t="s">
        <v>37</v>
      </c>
      <c r="J747" s="4" t="s">
        <v>38</v>
      </c>
      <c r="K747" s="3">
        <v>90036</v>
      </c>
      <c r="L747" s="4" t="s">
        <v>39</v>
      </c>
      <c r="M747" s="4" t="s">
        <v>3787</v>
      </c>
      <c r="N747" s="4" t="s">
        <v>30</v>
      </c>
      <c r="O747" s="4" t="s">
        <v>51</v>
      </c>
      <c r="P747" s="4" t="s">
        <v>3788</v>
      </c>
      <c r="Q747" s="9">
        <v>171.28800000000001</v>
      </c>
      <c r="R747" s="3">
        <v>3</v>
      </c>
      <c r="S747" s="9">
        <v>0.2</v>
      </c>
      <c r="T747" s="9">
        <v>-6.4233000000000002</v>
      </c>
    </row>
    <row r="748" spans="1:20" x14ac:dyDescent="0.3">
      <c r="A748" s="4" t="s">
        <v>3789</v>
      </c>
      <c r="B748" s="5">
        <v>42824</v>
      </c>
      <c r="C748" s="5">
        <v>42825</v>
      </c>
      <c r="D748" s="4" t="s">
        <v>144</v>
      </c>
      <c r="E748" s="4" t="s">
        <v>3790</v>
      </c>
      <c r="F748" s="4" t="s">
        <v>3791</v>
      </c>
      <c r="G748" s="4" t="s">
        <v>24</v>
      </c>
      <c r="H748" s="4" t="s">
        <v>25</v>
      </c>
      <c r="I748" s="4" t="s">
        <v>3792</v>
      </c>
      <c r="J748" s="4" t="s">
        <v>483</v>
      </c>
      <c r="K748" s="3">
        <v>73120</v>
      </c>
      <c r="L748" s="4" t="s">
        <v>81</v>
      </c>
      <c r="M748" s="4" t="s">
        <v>3793</v>
      </c>
      <c r="N748" s="4" t="s">
        <v>41</v>
      </c>
      <c r="O748" s="4" t="s">
        <v>156</v>
      </c>
      <c r="P748" s="4" t="s">
        <v>3794</v>
      </c>
      <c r="Q748" s="9">
        <v>325.86</v>
      </c>
      <c r="R748" s="3">
        <v>2</v>
      </c>
      <c r="S748" s="9">
        <v>0</v>
      </c>
      <c r="T748" s="9">
        <v>149.8956</v>
      </c>
    </row>
    <row r="749" spans="1:20" x14ac:dyDescent="0.3">
      <c r="A749" s="4" t="s">
        <v>3795</v>
      </c>
      <c r="B749" s="5">
        <v>42608</v>
      </c>
      <c r="C749" s="5">
        <v>42610</v>
      </c>
      <c r="D749" s="4" t="s">
        <v>21</v>
      </c>
      <c r="E749" s="4" t="s">
        <v>3796</v>
      </c>
      <c r="F749" s="4" t="s">
        <v>3797</v>
      </c>
      <c r="G749" s="4" t="s">
        <v>36</v>
      </c>
      <c r="H749" s="4" t="s">
        <v>25</v>
      </c>
      <c r="I749" s="4" t="s">
        <v>37</v>
      </c>
      <c r="J749" s="4" t="s">
        <v>38</v>
      </c>
      <c r="K749" s="3">
        <v>90045</v>
      </c>
      <c r="L749" s="4" t="s">
        <v>39</v>
      </c>
      <c r="M749" s="4" t="s">
        <v>3798</v>
      </c>
      <c r="N749" s="4" t="s">
        <v>41</v>
      </c>
      <c r="O749" s="4" t="s">
        <v>105</v>
      </c>
      <c r="P749" s="4" t="s">
        <v>3799</v>
      </c>
      <c r="Q749" s="9">
        <v>8.26</v>
      </c>
      <c r="R749" s="3">
        <v>2</v>
      </c>
      <c r="S749" s="9">
        <v>0</v>
      </c>
      <c r="T749" s="9">
        <v>3.7995999999999999</v>
      </c>
    </row>
    <row r="750" spans="1:20" x14ac:dyDescent="0.3">
      <c r="A750" s="4" t="s">
        <v>3800</v>
      </c>
      <c r="B750" s="5">
        <v>42486</v>
      </c>
      <c r="C750" s="5">
        <v>42491</v>
      </c>
      <c r="D750" s="4" t="s">
        <v>45</v>
      </c>
      <c r="E750" s="4" t="s">
        <v>3801</v>
      </c>
      <c r="F750" s="4" t="s">
        <v>3802</v>
      </c>
      <c r="G750" s="4" t="s">
        <v>78</v>
      </c>
      <c r="H750" s="4" t="s">
        <v>25</v>
      </c>
      <c r="I750" s="4" t="s">
        <v>208</v>
      </c>
      <c r="J750" s="4" t="s">
        <v>209</v>
      </c>
      <c r="K750" s="3">
        <v>10009</v>
      </c>
      <c r="L750" s="4" t="s">
        <v>119</v>
      </c>
      <c r="M750" s="4" t="s">
        <v>3803</v>
      </c>
      <c r="N750" s="4" t="s">
        <v>30</v>
      </c>
      <c r="O750" s="4" t="s">
        <v>121</v>
      </c>
      <c r="P750" s="4" t="s">
        <v>3804</v>
      </c>
      <c r="Q750" s="9">
        <v>434.64600000000002</v>
      </c>
      <c r="R750" s="3">
        <v>3</v>
      </c>
      <c r="S750" s="9">
        <v>0.1</v>
      </c>
      <c r="T750" s="9">
        <v>62.782200000000003</v>
      </c>
    </row>
    <row r="751" spans="1:20" x14ac:dyDescent="0.3">
      <c r="A751" s="4" t="s">
        <v>3805</v>
      </c>
      <c r="B751" s="5">
        <v>41797</v>
      </c>
      <c r="C751" s="5">
        <v>41801</v>
      </c>
      <c r="D751" s="4" t="s">
        <v>21</v>
      </c>
      <c r="E751" s="4" t="s">
        <v>3806</v>
      </c>
      <c r="F751" s="4" t="s">
        <v>3807</v>
      </c>
      <c r="G751" s="4" t="s">
        <v>24</v>
      </c>
      <c r="H751" s="4" t="s">
        <v>25</v>
      </c>
      <c r="I751" s="4" t="s">
        <v>342</v>
      </c>
      <c r="J751" s="4" t="s">
        <v>162</v>
      </c>
      <c r="K751" s="3">
        <v>60505</v>
      </c>
      <c r="L751" s="4" t="s">
        <v>81</v>
      </c>
      <c r="M751" s="4" t="s">
        <v>3808</v>
      </c>
      <c r="N751" s="4" t="s">
        <v>30</v>
      </c>
      <c r="O751" s="4" t="s">
        <v>51</v>
      </c>
      <c r="P751" s="4" t="s">
        <v>3809</v>
      </c>
      <c r="Q751" s="9">
        <v>268.935</v>
      </c>
      <c r="R751" s="3">
        <v>3</v>
      </c>
      <c r="S751" s="9">
        <v>0.5</v>
      </c>
      <c r="T751" s="9">
        <v>-209.76929999999999</v>
      </c>
    </row>
    <row r="752" spans="1:20" x14ac:dyDescent="0.3">
      <c r="A752" s="4" t="s">
        <v>3810</v>
      </c>
      <c r="B752" s="5">
        <v>42888</v>
      </c>
      <c r="C752" s="5">
        <v>42889</v>
      </c>
      <c r="D752" s="4" t="s">
        <v>894</v>
      </c>
      <c r="E752" s="4" t="s">
        <v>3811</v>
      </c>
      <c r="F752" s="4" t="s">
        <v>3812</v>
      </c>
      <c r="G752" s="4" t="s">
        <v>24</v>
      </c>
      <c r="H752" s="4" t="s">
        <v>25</v>
      </c>
      <c r="I752" s="4" t="s">
        <v>1056</v>
      </c>
      <c r="J752" s="4" t="s">
        <v>63</v>
      </c>
      <c r="K752" s="3">
        <v>28540</v>
      </c>
      <c r="L752" s="4" t="s">
        <v>28</v>
      </c>
      <c r="M752" s="4" t="s">
        <v>3813</v>
      </c>
      <c r="N752" s="4" t="s">
        <v>41</v>
      </c>
      <c r="O752" s="4" t="s">
        <v>65</v>
      </c>
      <c r="P752" s="4" t="s">
        <v>3814</v>
      </c>
      <c r="Q752" s="9">
        <v>25.344000000000001</v>
      </c>
      <c r="R752" s="3">
        <v>4</v>
      </c>
      <c r="S752" s="9">
        <v>0.2</v>
      </c>
      <c r="T752" s="9">
        <v>9.1872000000000007</v>
      </c>
    </row>
    <row r="753" spans="1:20" x14ac:dyDescent="0.3">
      <c r="A753" s="4" t="s">
        <v>3815</v>
      </c>
      <c r="B753" s="5">
        <v>42079</v>
      </c>
      <c r="C753" s="5">
        <v>42086</v>
      </c>
      <c r="D753" s="4" t="s">
        <v>45</v>
      </c>
      <c r="E753" s="4" t="s">
        <v>3816</v>
      </c>
      <c r="F753" s="4" t="s">
        <v>3817</v>
      </c>
      <c r="G753" s="4" t="s">
        <v>36</v>
      </c>
      <c r="H753" s="4" t="s">
        <v>25</v>
      </c>
      <c r="I753" s="4" t="s">
        <v>37</v>
      </c>
      <c r="J753" s="4" t="s">
        <v>38</v>
      </c>
      <c r="K753" s="3">
        <v>90036</v>
      </c>
      <c r="L753" s="4" t="s">
        <v>39</v>
      </c>
      <c r="M753" s="4" t="s">
        <v>3818</v>
      </c>
      <c r="N753" s="4" t="s">
        <v>30</v>
      </c>
      <c r="O753" s="4" t="s">
        <v>57</v>
      </c>
      <c r="P753" s="4" t="s">
        <v>3819</v>
      </c>
      <c r="Q753" s="9">
        <v>43.13</v>
      </c>
      <c r="R753" s="3">
        <v>1</v>
      </c>
      <c r="S753" s="9">
        <v>0</v>
      </c>
      <c r="T753" s="9">
        <v>18.114599999999999</v>
      </c>
    </row>
    <row r="754" spans="1:20" x14ac:dyDescent="0.3">
      <c r="A754" s="4" t="s">
        <v>3820</v>
      </c>
      <c r="B754" s="5">
        <v>42894</v>
      </c>
      <c r="C754" s="5">
        <v>42900</v>
      </c>
      <c r="D754" s="4" t="s">
        <v>45</v>
      </c>
      <c r="E754" s="4" t="s">
        <v>3821</v>
      </c>
      <c r="F754" s="4" t="s">
        <v>3822</v>
      </c>
      <c r="G754" s="4" t="s">
        <v>24</v>
      </c>
      <c r="H754" s="4" t="s">
        <v>25</v>
      </c>
      <c r="I754" s="4" t="s">
        <v>1871</v>
      </c>
      <c r="J754" s="4" t="s">
        <v>550</v>
      </c>
      <c r="K754" s="3">
        <v>6360</v>
      </c>
      <c r="L754" s="4" t="s">
        <v>119</v>
      </c>
      <c r="M754" s="4" t="s">
        <v>3533</v>
      </c>
      <c r="N754" s="4" t="s">
        <v>41</v>
      </c>
      <c r="O754" s="4" t="s">
        <v>73</v>
      </c>
      <c r="P754" s="4" t="s">
        <v>3534</v>
      </c>
      <c r="Q754" s="9">
        <v>10.36</v>
      </c>
      <c r="R754" s="3">
        <v>2</v>
      </c>
      <c r="S754" s="9">
        <v>0</v>
      </c>
      <c r="T754" s="9">
        <v>5.0763999999999996</v>
      </c>
    </row>
    <row r="755" spans="1:20" x14ac:dyDescent="0.3">
      <c r="A755" s="4" t="s">
        <v>3823</v>
      </c>
      <c r="B755" s="5">
        <v>42988</v>
      </c>
      <c r="C755" s="5">
        <v>42991</v>
      </c>
      <c r="D755" s="4" t="s">
        <v>144</v>
      </c>
      <c r="E755" s="4" t="s">
        <v>3824</v>
      </c>
      <c r="F755" s="4" t="s">
        <v>3825</v>
      </c>
      <c r="G755" s="4" t="s">
        <v>36</v>
      </c>
      <c r="H755" s="4" t="s">
        <v>25</v>
      </c>
      <c r="I755" s="4" t="s">
        <v>1026</v>
      </c>
      <c r="J755" s="4" t="s">
        <v>868</v>
      </c>
      <c r="K755" s="3">
        <v>1841</v>
      </c>
      <c r="L755" s="4" t="s">
        <v>119</v>
      </c>
      <c r="M755" s="4" t="s">
        <v>3826</v>
      </c>
      <c r="N755" s="4" t="s">
        <v>41</v>
      </c>
      <c r="O755" s="4" t="s">
        <v>105</v>
      </c>
      <c r="P755" s="4" t="s">
        <v>3827</v>
      </c>
      <c r="Q755" s="9">
        <v>14.88</v>
      </c>
      <c r="R755" s="3">
        <v>2</v>
      </c>
      <c r="S755" s="9">
        <v>0</v>
      </c>
      <c r="T755" s="9">
        <v>3.72</v>
      </c>
    </row>
    <row r="756" spans="1:20" x14ac:dyDescent="0.3">
      <c r="A756" s="4" t="s">
        <v>3828</v>
      </c>
      <c r="B756" s="5">
        <v>42078</v>
      </c>
      <c r="C756" s="5">
        <v>42084</v>
      </c>
      <c r="D756" s="4" t="s">
        <v>45</v>
      </c>
      <c r="E756" s="4" t="s">
        <v>3829</v>
      </c>
      <c r="F756" s="4" t="s">
        <v>3830</v>
      </c>
      <c r="G756" s="4" t="s">
        <v>36</v>
      </c>
      <c r="H756" s="4" t="s">
        <v>25</v>
      </c>
      <c r="I756" s="4" t="s">
        <v>3831</v>
      </c>
      <c r="J756" s="4" t="s">
        <v>97</v>
      </c>
      <c r="K756" s="3">
        <v>84043</v>
      </c>
      <c r="L756" s="4" t="s">
        <v>39</v>
      </c>
      <c r="M756" s="4" t="s">
        <v>3832</v>
      </c>
      <c r="N756" s="4" t="s">
        <v>149</v>
      </c>
      <c r="O756" s="4" t="s">
        <v>150</v>
      </c>
      <c r="P756" s="4" t="s">
        <v>3833</v>
      </c>
      <c r="Q756" s="9">
        <v>16.776</v>
      </c>
      <c r="R756" s="3">
        <v>3</v>
      </c>
      <c r="S756" s="9">
        <v>0.2</v>
      </c>
      <c r="T756" s="9">
        <v>1.6776</v>
      </c>
    </row>
    <row r="757" spans="1:20" x14ac:dyDescent="0.3">
      <c r="A757" s="4" t="s">
        <v>3834</v>
      </c>
      <c r="B757" s="5">
        <v>41705</v>
      </c>
      <c r="C757" s="5">
        <v>41706</v>
      </c>
      <c r="D757" s="4" t="s">
        <v>144</v>
      </c>
      <c r="E757" s="4" t="s">
        <v>3835</v>
      </c>
      <c r="F757" s="4" t="s">
        <v>3836</v>
      </c>
      <c r="G757" s="4" t="s">
        <v>24</v>
      </c>
      <c r="H757" s="4" t="s">
        <v>25</v>
      </c>
      <c r="I757" s="4" t="s">
        <v>70</v>
      </c>
      <c r="J757" s="4" t="s">
        <v>71</v>
      </c>
      <c r="K757" s="3">
        <v>98103</v>
      </c>
      <c r="L757" s="4" t="s">
        <v>39</v>
      </c>
      <c r="M757" s="4" t="s">
        <v>3837</v>
      </c>
      <c r="N757" s="4" t="s">
        <v>30</v>
      </c>
      <c r="O757" s="4" t="s">
        <v>121</v>
      </c>
      <c r="P757" s="4" t="s">
        <v>3838</v>
      </c>
      <c r="Q757" s="9">
        <v>48.712000000000003</v>
      </c>
      <c r="R757" s="3">
        <v>1</v>
      </c>
      <c r="S757" s="9">
        <v>0.2</v>
      </c>
      <c r="T757" s="9">
        <v>5.4801000000000002</v>
      </c>
    </row>
    <row r="758" spans="1:20" x14ac:dyDescent="0.3">
      <c r="A758" s="4" t="s">
        <v>3839</v>
      </c>
      <c r="B758" s="5">
        <v>42254</v>
      </c>
      <c r="C758" s="5">
        <v>42261</v>
      </c>
      <c r="D758" s="4" t="s">
        <v>45</v>
      </c>
      <c r="E758" s="4" t="s">
        <v>3840</v>
      </c>
      <c r="F758" s="4" t="s">
        <v>3841</v>
      </c>
      <c r="G758" s="4" t="s">
        <v>36</v>
      </c>
      <c r="H758" s="4" t="s">
        <v>25</v>
      </c>
      <c r="I758" s="4" t="s">
        <v>117</v>
      </c>
      <c r="J758" s="4" t="s">
        <v>118</v>
      </c>
      <c r="K758" s="3">
        <v>19134</v>
      </c>
      <c r="L758" s="4" t="s">
        <v>119</v>
      </c>
      <c r="M758" s="4" t="s">
        <v>3842</v>
      </c>
      <c r="N758" s="4" t="s">
        <v>41</v>
      </c>
      <c r="O758" s="4" t="s">
        <v>73</v>
      </c>
      <c r="P758" s="4" t="s">
        <v>3843</v>
      </c>
      <c r="Q758" s="9">
        <v>9.5220000000000002</v>
      </c>
      <c r="R758" s="3">
        <v>1</v>
      </c>
      <c r="S758" s="9">
        <v>0.7</v>
      </c>
      <c r="T758" s="9">
        <v>-6.9828000000000001</v>
      </c>
    </row>
    <row r="759" spans="1:20" x14ac:dyDescent="0.3">
      <c r="A759" s="4" t="s">
        <v>3844</v>
      </c>
      <c r="B759" s="5">
        <v>41958</v>
      </c>
      <c r="C759" s="5">
        <v>41961</v>
      </c>
      <c r="D759" s="4" t="s">
        <v>144</v>
      </c>
      <c r="E759" s="4" t="s">
        <v>3845</v>
      </c>
      <c r="F759" s="4" t="s">
        <v>3846</v>
      </c>
      <c r="G759" s="4" t="s">
        <v>24</v>
      </c>
      <c r="H759" s="4" t="s">
        <v>25</v>
      </c>
      <c r="I759" s="4" t="s">
        <v>37</v>
      </c>
      <c r="J759" s="4" t="s">
        <v>38</v>
      </c>
      <c r="K759" s="3">
        <v>90008</v>
      </c>
      <c r="L759" s="4" t="s">
        <v>39</v>
      </c>
      <c r="M759" s="4" t="s">
        <v>699</v>
      </c>
      <c r="N759" s="4" t="s">
        <v>30</v>
      </c>
      <c r="O759" s="4" t="s">
        <v>57</v>
      </c>
      <c r="P759" s="4" t="s">
        <v>700</v>
      </c>
      <c r="Q759" s="9">
        <v>10.11</v>
      </c>
      <c r="R759" s="3">
        <v>3</v>
      </c>
      <c r="S759" s="9">
        <v>0</v>
      </c>
      <c r="T759" s="9">
        <v>3.2351999999999999</v>
      </c>
    </row>
    <row r="760" spans="1:20" x14ac:dyDescent="0.3">
      <c r="A760" s="4" t="s">
        <v>3847</v>
      </c>
      <c r="B760" s="5">
        <v>42621</v>
      </c>
      <c r="C760" s="5">
        <v>42625</v>
      </c>
      <c r="D760" s="4" t="s">
        <v>45</v>
      </c>
      <c r="E760" s="4" t="s">
        <v>3848</v>
      </c>
      <c r="F760" s="4" t="s">
        <v>3849</v>
      </c>
      <c r="G760" s="4" t="s">
        <v>24</v>
      </c>
      <c r="H760" s="4" t="s">
        <v>25</v>
      </c>
      <c r="I760" s="4" t="s">
        <v>542</v>
      </c>
      <c r="J760" s="4" t="s">
        <v>63</v>
      </c>
      <c r="K760" s="3">
        <v>28110</v>
      </c>
      <c r="L760" s="4" t="s">
        <v>28</v>
      </c>
      <c r="M760" s="4" t="s">
        <v>3850</v>
      </c>
      <c r="N760" s="4" t="s">
        <v>149</v>
      </c>
      <c r="O760" s="4" t="s">
        <v>182</v>
      </c>
      <c r="P760" s="4" t="s">
        <v>3851</v>
      </c>
      <c r="Q760" s="9">
        <v>35.167999999999999</v>
      </c>
      <c r="R760" s="3">
        <v>4</v>
      </c>
      <c r="S760" s="9">
        <v>0.2</v>
      </c>
      <c r="T760" s="9">
        <v>8.3523999999999994</v>
      </c>
    </row>
    <row r="761" spans="1:20" x14ac:dyDescent="0.3">
      <c r="A761" s="4" t="s">
        <v>3852</v>
      </c>
      <c r="B761" s="5">
        <v>41964</v>
      </c>
      <c r="C761" s="5">
        <v>41970</v>
      </c>
      <c r="D761" s="4" t="s">
        <v>45</v>
      </c>
      <c r="E761" s="4" t="s">
        <v>3853</v>
      </c>
      <c r="F761" s="4" t="s">
        <v>3854</v>
      </c>
      <c r="G761" s="4" t="s">
        <v>36</v>
      </c>
      <c r="H761" s="4" t="s">
        <v>25</v>
      </c>
      <c r="I761" s="4" t="s">
        <v>608</v>
      </c>
      <c r="J761" s="4" t="s">
        <v>80</v>
      </c>
      <c r="K761" s="3">
        <v>75220</v>
      </c>
      <c r="L761" s="4" t="s">
        <v>81</v>
      </c>
      <c r="M761" s="4" t="s">
        <v>573</v>
      </c>
      <c r="N761" s="4" t="s">
        <v>41</v>
      </c>
      <c r="O761" s="4" t="s">
        <v>156</v>
      </c>
      <c r="P761" s="4" t="s">
        <v>574</v>
      </c>
      <c r="Q761" s="9">
        <v>1.6319999999999999</v>
      </c>
      <c r="R761" s="3">
        <v>1</v>
      </c>
      <c r="S761" s="9">
        <v>0.2</v>
      </c>
      <c r="T761" s="9">
        <v>0.55079999999999996</v>
      </c>
    </row>
    <row r="762" spans="1:20" x14ac:dyDescent="0.3">
      <c r="A762" s="4" t="s">
        <v>3855</v>
      </c>
      <c r="B762" s="5">
        <v>42618</v>
      </c>
      <c r="C762" s="5">
        <v>42620</v>
      </c>
      <c r="D762" s="4" t="s">
        <v>21</v>
      </c>
      <c r="E762" s="4" t="s">
        <v>3856</v>
      </c>
      <c r="F762" s="4" t="s">
        <v>3857</v>
      </c>
      <c r="G762" s="4" t="s">
        <v>36</v>
      </c>
      <c r="H762" s="4" t="s">
        <v>25</v>
      </c>
      <c r="I762" s="4" t="s">
        <v>140</v>
      </c>
      <c r="J762" s="4" t="s">
        <v>80</v>
      </c>
      <c r="K762" s="3">
        <v>77070</v>
      </c>
      <c r="L762" s="4" t="s">
        <v>81</v>
      </c>
      <c r="M762" s="4" t="s">
        <v>3858</v>
      </c>
      <c r="N762" s="4" t="s">
        <v>41</v>
      </c>
      <c r="O762" s="4" t="s">
        <v>65</v>
      </c>
      <c r="P762" s="4" t="s">
        <v>3859</v>
      </c>
      <c r="Q762" s="9">
        <v>25.92</v>
      </c>
      <c r="R762" s="3">
        <v>5</v>
      </c>
      <c r="S762" s="9">
        <v>0.2</v>
      </c>
      <c r="T762" s="9">
        <v>9.0719999999999992</v>
      </c>
    </row>
    <row r="763" spans="1:20" x14ac:dyDescent="0.3">
      <c r="A763" s="4" t="s">
        <v>3860</v>
      </c>
      <c r="B763" s="5">
        <v>42999</v>
      </c>
      <c r="C763" s="5">
        <v>43001</v>
      </c>
      <c r="D763" s="4" t="s">
        <v>144</v>
      </c>
      <c r="E763" s="4" t="s">
        <v>3861</v>
      </c>
      <c r="F763" s="4" t="s">
        <v>3862</v>
      </c>
      <c r="G763" s="4" t="s">
        <v>24</v>
      </c>
      <c r="H763" s="4" t="s">
        <v>25</v>
      </c>
      <c r="I763" s="4" t="s">
        <v>70</v>
      </c>
      <c r="J763" s="4" t="s">
        <v>71</v>
      </c>
      <c r="K763" s="3">
        <v>98103</v>
      </c>
      <c r="L763" s="4" t="s">
        <v>39</v>
      </c>
      <c r="M763" s="4" t="s">
        <v>1005</v>
      </c>
      <c r="N763" s="4" t="s">
        <v>149</v>
      </c>
      <c r="O763" s="4" t="s">
        <v>182</v>
      </c>
      <c r="P763" s="4" t="s">
        <v>1006</v>
      </c>
      <c r="Q763" s="9">
        <v>71.98</v>
      </c>
      <c r="R763" s="3">
        <v>2</v>
      </c>
      <c r="S763" s="9">
        <v>0</v>
      </c>
      <c r="T763" s="9">
        <v>15.1158</v>
      </c>
    </row>
    <row r="764" spans="1:20" x14ac:dyDescent="0.3">
      <c r="A764" s="4" t="s">
        <v>3863</v>
      </c>
      <c r="B764" s="5">
        <v>42535</v>
      </c>
      <c r="C764" s="5">
        <v>42535</v>
      </c>
      <c r="D764" s="4" t="s">
        <v>894</v>
      </c>
      <c r="E764" s="4" t="s">
        <v>3864</v>
      </c>
      <c r="F764" s="4" t="s">
        <v>3865</v>
      </c>
      <c r="G764" s="4" t="s">
        <v>78</v>
      </c>
      <c r="H764" s="4" t="s">
        <v>25</v>
      </c>
      <c r="I764" s="4" t="s">
        <v>37</v>
      </c>
      <c r="J764" s="4" t="s">
        <v>38</v>
      </c>
      <c r="K764" s="3">
        <v>90036</v>
      </c>
      <c r="L764" s="4" t="s">
        <v>39</v>
      </c>
      <c r="M764" s="4" t="s">
        <v>3866</v>
      </c>
      <c r="N764" s="4" t="s">
        <v>30</v>
      </c>
      <c r="O764" s="4" t="s">
        <v>31</v>
      </c>
      <c r="P764" s="4" t="s">
        <v>3867</v>
      </c>
      <c r="Q764" s="9">
        <v>599.16499999999996</v>
      </c>
      <c r="R764" s="3">
        <v>5</v>
      </c>
      <c r="S764" s="9">
        <v>0.15</v>
      </c>
      <c r="T764" s="9">
        <v>35.244999999999997</v>
      </c>
    </row>
    <row r="765" spans="1:20" x14ac:dyDescent="0.3">
      <c r="A765" s="4" t="s">
        <v>3868</v>
      </c>
      <c r="B765" s="5">
        <v>43029</v>
      </c>
      <c r="C765" s="5">
        <v>43033</v>
      </c>
      <c r="D765" s="4" t="s">
        <v>45</v>
      </c>
      <c r="E765" s="4" t="s">
        <v>3869</v>
      </c>
      <c r="F765" s="4" t="s">
        <v>3870</v>
      </c>
      <c r="G765" s="4" t="s">
        <v>78</v>
      </c>
      <c r="H765" s="4" t="s">
        <v>25</v>
      </c>
      <c r="I765" s="4" t="s">
        <v>786</v>
      </c>
      <c r="J765" s="4" t="s">
        <v>374</v>
      </c>
      <c r="K765" s="3">
        <v>44107</v>
      </c>
      <c r="L765" s="4" t="s">
        <v>119</v>
      </c>
      <c r="M765" s="4" t="s">
        <v>3871</v>
      </c>
      <c r="N765" s="4" t="s">
        <v>41</v>
      </c>
      <c r="O765" s="4" t="s">
        <v>83</v>
      </c>
      <c r="P765" s="4" t="s">
        <v>3872</v>
      </c>
      <c r="Q765" s="9">
        <v>161.56800000000001</v>
      </c>
      <c r="R765" s="3">
        <v>2</v>
      </c>
      <c r="S765" s="9">
        <v>0.2</v>
      </c>
      <c r="T765" s="9">
        <v>16.1568</v>
      </c>
    </row>
    <row r="766" spans="1:20" x14ac:dyDescent="0.3">
      <c r="A766" s="4" t="s">
        <v>3873</v>
      </c>
      <c r="B766" s="5">
        <v>43041</v>
      </c>
      <c r="C766" s="5">
        <v>43045</v>
      </c>
      <c r="D766" s="4" t="s">
        <v>45</v>
      </c>
      <c r="E766" s="4" t="s">
        <v>3874</v>
      </c>
      <c r="F766" s="4" t="s">
        <v>3875</v>
      </c>
      <c r="G766" s="4" t="s">
        <v>36</v>
      </c>
      <c r="H766" s="4" t="s">
        <v>25</v>
      </c>
      <c r="I766" s="4" t="s">
        <v>117</v>
      </c>
      <c r="J766" s="4" t="s">
        <v>118</v>
      </c>
      <c r="K766" s="3">
        <v>19140</v>
      </c>
      <c r="L766" s="4" t="s">
        <v>119</v>
      </c>
      <c r="M766" s="4" t="s">
        <v>3876</v>
      </c>
      <c r="N766" s="4" t="s">
        <v>30</v>
      </c>
      <c r="O766" s="4" t="s">
        <v>57</v>
      </c>
      <c r="P766" s="4" t="s">
        <v>3877</v>
      </c>
      <c r="Q766" s="9">
        <v>3.3119999999999998</v>
      </c>
      <c r="R766" s="3">
        <v>1</v>
      </c>
      <c r="S766" s="9">
        <v>0.2</v>
      </c>
      <c r="T766" s="9">
        <v>0.66239999999999999</v>
      </c>
    </row>
    <row r="767" spans="1:20" x14ac:dyDescent="0.3">
      <c r="A767" s="4" t="s">
        <v>3878</v>
      </c>
      <c r="B767" s="5">
        <v>43071</v>
      </c>
      <c r="C767" s="5">
        <v>43075</v>
      </c>
      <c r="D767" s="4" t="s">
        <v>45</v>
      </c>
      <c r="E767" s="4" t="s">
        <v>3879</v>
      </c>
      <c r="F767" s="4" t="s">
        <v>3880</v>
      </c>
      <c r="G767" s="4" t="s">
        <v>24</v>
      </c>
      <c r="H767" s="4" t="s">
        <v>25</v>
      </c>
      <c r="I767" s="4" t="s">
        <v>3881</v>
      </c>
      <c r="J767" s="4" t="s">
        <v>111</v>
      </c>
      <c r="K767" s="3">
        <v>68104</v>
      </c>
      <c r="L767" s="4" t="s">
        <v>81</v>
      </c>
      <c r="M767" s="4" t="s">
        <v>3882</v>
      </c>
      <c r="N767" s="4" t="s">
        <v>149</v>
      </c>
      <c r="O767" s="4" t="s">
        <v>150</v>
      </c>
      <c r="P767" s="4" t="s">
        <v>3883</v>
      </c>
      <c r="Q767" s="9">
        <v>2479.96</v>
      </c>
      <c r="R767" s="3">
        <v>4</v>
      </c>
      <c r="S767" s="9">
        <v>0</v>
      </c>
      <c r="T767" s="9">
        <v>743.98800000000006</v>
      </c>
    </row>
    <row r="768" spans="1:20" x14ac:dyDescent="0.3">
      <c r="A768" s="4" t="s">
        <v>3884</v>
      </c>
      <c r="B768" s="5">
        <v>42272</v>
      </c>
      <c r="C768" s="5">
        <v>42276</v>
      </c>
      <c r="D768" s="4" t="s">
        <v>45</v>
      </c>
      <c r="E768" s="4" t="s">
        <v>3885</v>
      </c>
      <c r="F768" s="4" t="s">
        <v>3886</v>
      </c>
      <c r="G768" s="4" t="s">
        <v>24</v>
      </c>
      <c r="H768" s="4" t="s">
        <v>25</v>
      </c>
      <c r="I768" s="4" t="s">
        <v>62</v>
      </c>
      <c r="J768" s="4" t="s">
        <v>3009</v>
      </c>
      <c r="K768" s="3">
        <v>3301</v>
      </c>
      <c r="L768" s="4" t="s">
        <v>119</v>
      </c>
      <c r="M768" s="4" t="s">
        <v>3887</v>
      </c>
      <c r="N768" s="4" t="s">
        <v>41</v>
      </c>
      <c r="O768" s="4" t="s">
        <v>73</v>
      </c>
      <c r="P768" s="4" t="s">
        <v>3888</v>
      </c>
      <c r="Q768" s="9">
        <v>68.62</v>
      </c>
      <c r="R768" s="3">
        <v>2</v>
      </c>
      <c r="S768" s="9">
        <v>0</v>
      </c>
      <c r="T768" s="9">
        <v>32.251399999999997</v>
      </c>
    </row>
    <row r="769" spans="1:20" x14ac:dyDescent="0.3">
      <c r="A769" s="4" t="s">
        <v>3889</v>
      </c>
      <c r="B769" s="5">
        <v>42978</v>
      </c>
      <c r="C769" s="5">
        <v>42983</v>
      </c>
      <c r="D769" s="4" t="s">
        <v>45</v>
      </c>
      <c r="E769" s="4" t="s">
        <v>3890</v>
      </c>
      <c r="F769" s="4" t="s">
        <v>3891</v>
      </c>
      <c r="G769" s="4" t="s">
        <v>24</v>
      </c>
      <c r="H769" s="4" t="s">
        <v>25</v>
      </c>
      <c r="I769" s="4" t="s">
        <v>542</v>
      </c>
      <c r="J769" s="4" t="s">
        <v>543</v>
      </c>
      <c r="K769" s="3">
        <v>71203</v>
      </c>
      <c r="L769" s="4" t="s">
        <v>28</v>
      </c>
      <c r="M769" s="4" t="s">
        <v>3892</v>
      </c>
      <c r="N769" s="4" t="s">
        <v>149</v>
      </c>
      <c r="O769" s="4" t="s">
        <v>182</v>
      </c>
      <c r="P769" s="4" t="s">
        <v>3893</v>
      </c>
      <c r="Q769" s="9">
        <v>659.9</v>
      </c>
      <c r="R769" s="3">
        <v>2</v>
      </c>
      <c r="S769" s="9">
        <v>0</v>
      </c>
      <c r="T769" s="9">
        <v>217.767</v>
      </c>
    </row>
    <row r="770" spans="1:20" x14ac:dyDescent="0.3">
      <c r="A770" s="4" t="s">
        <v>3894</v>
      </c>
      <c r="B770" s="5">
        <v>42227</v>
      </c>
      <c r="C770" s="5">
        <v>42232</v>
      </c>
      <c r="D770" s="4" t="s">
        <v>45</v>
      </c>
      <c r="E770" s="4" t="s">
        <v>3895</v>
      </c>
      <c r="F770" s="4" t="s">
        <v>3896</v>
      </c>
      <c r="G770" s="4" t="s">
        <v>24</v>
      </c>
      <c r="H770" s="4" t="s">
        <v>25</v>
      </c>
      <c r="I770" s="4" t="s">
        <v>2835</v>
      </c>
      <c r="J770" s="4" t="s">
        <v>63</v>
      </c>
      <c r="K770" s="3">
        <v>27604</v>
      </c>
      <c r="L770" s="4" t="s">
        <v>28</v>
      </c>
      <c r="M770" s="4" t="s">
        <v>3379</v>
      </c>
      <c r="N770" s="4" t="s">
        <v>30</v>
      </c>
      <c r="O770" s="4" t="s">
        <v>57</v>
      </c>
      <c r="P770" s="4" t="s">
        <v>3380</v>
      </c>
      <c r="Q770" s="9">
        <v>46.152000000000001</v>
      </c>
      <c r="R770" s="3">
        <v>3</v>
      </c>
      <c r="S770" s="9">
        <v>0.2</v>
      </c>
      <c r="T770" s="9">
        <v>12.1149</v>
      </c>
    </row>
    <row r="771" spans="1:20" x14ac:dyDescent="0.3">
      <c r="A771" s="4" t="s">
        <v>3897</v>
      </c>
      <c r="B771" s="5">
        <v>42835</v>
      </c>
      <c r="C771" s="5">
        <v>42839</v>
      </c>
      <c r="D771" s="4" t="s">
        <v>21</v>
      </c>
      <c r="E771" s="4" t="s">
        <v>3898</v>
      </c>
      <c r="F771" s="4" t="s">
        <v>3899</v>
      </c>
      <c r="G771" s="4" t="s">
        <v>36</v>
      </c>
      <c r="H771" s="4" t="s">
        <v>25</v>
      </c>
      <c r="I771" s="4" t="s">
        <v>1056</v>
      </c>
      <c r="J771" s="4" t="s">
        <v>49</v>
      </c>
      <c r="K771" s="3">
        <v>32216</v>
      </c>
      <c r="L771" s="4" t="s">
        <v>28</v>
      </c>
      <c r="M771" s="4" t="s">
        <v>3900</v>
      </c>
      <c r="N771" s="4" t="s">
        <v>30</v>
      </c>
      <c r="O771" s="4" t="s">
        <v>57</v>
      </c>
      <c r="P771" s="4" t="s">
        <v>3901</v>
      </c>
      <c r="Q771" s="9">
        <v>12.32</v>
      </c>
      <c r="R771" s="3">
        <v>5</v>
      </c>
      <c r="S771" s="9">
        <v>0.2</v>
      </c>
      <c r="T771" s="9">
        <v>1.8480000000000001</v>
      </c>
    </row>
    <row r="772" spans="1:20" x14ac:dyDescent="0.3">
      <c r="A772" s="4" t="s">
        <v>3902</v>
      </c>
      <c r="B772" s="5">
        <v>43066</v>
      </c>
      <c r="C772" s="5">
        <v>43072</v>
      </c>
      <c r="D772" s="4" t="s">
        <v>45</v>
      </c>
      <c r="E772" s="4" t="s">
        <v>3903</v>
      </c>
      <c r="F772" s="4" t="s">
        <v>3904</v>
      </c>
      <c r="G772" s="4" t="s">
        <v>24</v>
      </c>
      <c r="H772" s="4" t="s">
        <v>25</v>
      </c>
      <c r="I772" s="4" t="s">
        <v>37</v>
      </c>
      <c r="J772" s="4" t="s">
        <v>38</v>
      </c>
      <c r="K772" s="3">
        <v>90036</v>
      </c>
      <c r="L772" s="4" t="s">
        <v>39</v>
      </c>
      <c r="M772" s="4" t="s">
        <v>3905</v>
      </c>
      <c r="N772" s="4" t="s">
        <v>149</v>
      </c>
      <c r="O772" s="4" t="s">
        <v>150</v>
      </c>
      <c r="P772" s="4" t="s">
        <v>3906</v>
      </c>
      <c r="Q772" s="9">
        <v>57.567999999999998</v>
      </c>
      <c r="R772" s="3">
        <v>4</v>
      </c>
      <c r="S772" s="9">
        <v>0.2</v>
      </c>
      <c r="T772" s="9">
        <v>5.7568000000000001</v>
      </c>
    </row>
    <row r="773" spans="1:20" x14ac:dyDescent="0.3">
      <c r="A773" s="4" t="s">
        <v>3907</v>
      </c>
      <c r="B773" s="5">
        <v>43016</v>
      </c>
      <c r="C773" s="5">
        <v>43019</v>
      </c>
      <c r="D773" s="4" t="s">
        <v>144</v>
      </c>
      <c r="E773" s="4" t="s">
        <v>3908</v>
      </c>
      <c r="F773" s="4" t="s">
        <v>3909</v>
      </c>
      <c r="G773" s="4" t="s">
        <v>36</v>
      </c>
      <c r="H773" s="4" t="s">
        <v>25</v>
      </c>
      <c r="I773" s="4" t="s">
        <v>3910</v>
      </c>
      <c r="J773" s="4" t="s">
        <v>983</v>
      </c>
      <c r="K773" s="3">
        <v>2920</v>
      </c>
      <c r="L773" s="4" t="s">
        <v>119</v>
      </c>
      <c r="M773" s="4" t="s">
        <v>3911</v>
      </c>
      <c r="N773" s="4" t="s">
        <v>41</v>
      </c>
      <c r="O773" s="4" t="s">
        <v>91</v>
      </c>
      <c r="P773" s="4" t="s">
        <v>3912</v>
      </c>
      <c r="Q773" s="9">
        <v>42.76</v>
      </c>
      <c r="R773" s="3">
        <v>1</v>
      </c>
      <c r="S773" s="9">
        <v>0</v>
      </c>
      <c r="T773" s="9">
        <v>11.117599999999999</v>
      </c>
    </row>
    <row r="774" spans="1:20" x14ac:dyDescent="0.3">
      <c r="A774" s="4" t="s">
        <v>3913</v>
      </c>
      <c r="B774" s="5">
        <v>42119</v>
      </c>
      <c r="C774" s="5">
        <v>42124</v>
      </c>
      <c r="D774" s="4" t="s">
        <v>45</v>
      </c>
      <c r="E774" s="4" t="s">
        <v>3914</v>
      </c>
      <c r="F774" s="4" t="s">
        <v>3915</v>
      </c>
      <c r="G774" s="4" t="s">
        <v>24</v>
      </c>
      <c r="H774" s="4" t="s">
        <v>25</v>
      </c>
      <c r="I774" s="4" t="s">
        <v>1725</v>
      </c>
      <c r="J774" s="4" t="s">
        <v>89</v>
      </c>
      <c r="K774" s="3">
        <v>53209</v>
      </c>
      <c r="L774" s="4" t="s">
        <v>81</v>
      </c>
      <c r="M774" s="4" t="s">
        <v>1893</v>
      </c>
      <c r="N774" s="4" t="s">
        <v>41</v>
      </c>
      <c r="O774" s="4" t="s">
        <v>105</v>
      </c>
      <c r="P774" s="4" t="s">
        <v>1894</v>
      </c>
      <c r="Q774" s="9">
        <v>57.75</v>
      </c>
      <c r="R774" s="3">
        <v>5</v>
      </c>
      <c r="S774" s="9">
        <v>0</v>
      </c>
      <c r="T774" s="9">
        <v>16.170000000000002</v>
      </c>
    </row>
    <row r="775" spans="1:20" x14ac:dyDescent="0.3">
      <c r="A775" s="4" t="s">
        <v>3916</v>
      </c>
      <c r="B775" s="5">
        <v>42820</v>
      </c>
      <c r="C775" s="5">
        <v>42827</v>
      </c>
      <c r="D775" s="4" t="s">
        <v>45</v>
      </c>
      <c r="E775" s="4" t="s">
        <v>3917</v>
      </c>
      <c r="F775" s="4" t="s">
        <v>3918</v>
      </c>
      <c r="G775" s="4" t="s">
        <v>78</v>
      </c>
      <c r="H775" s="4" t="s">
        <v>25</v>
      </c>
      <c r="I775" s="4" t="s">
        <v>1977</v>
      </c>
      <c r="J775" s="4" t="s">
        <v>241</v>
      </c>
      <c r="K775" s="3">
        <v>23464</v>
      </c>
      <c r="L775" s="4" t="s">
        <v>28</v>
      </c>
      <c r="M775" s="4" t="s">
        <v>3269</v>
      </c>
      <c r="N775" s="4" t="s">
        <v>149</v>
      </c>
      <c r="O775" s="4" t="s">
        <v>182</v>
      </c>
      <c r="P775" s="4" t="s">
        <v>3270</v>
      </c>
      <c r="Q775" s="9">
        <v>53.25</v>
      </c>
      <c r="R775" s="3">
        <v>3</v>
      </c>
      <c r="S775" s="9">
        <v>0</v>
      </c>
      <c r="T775" s="9">
        <v>20.767499999999998</v>
      </c>
    </row>
    <row r="776" spans="1:20" x14ac:dyDescent="0.3">
      <c r="A776" s="4" t="s">
        <v>3919</v>
      </c>
      <c r="B776" s="5">
        <v>42598</v>
      </c>
      <c r="C776" s="5">
        <v>42601</v>
      </c>
      <c r="D776" s="4" t="s">
        <v>144</v>
      </c>
      <c r="E776" s="4" t="s">
        <v>3920</v>
      </c>
      <c r="F776" s="4" t="s">
        <v>3921</v>
      </c>
      <c r="G776" s="4" t="s">
        <v>36</v>
      </c>
      <c r="H776" s="4" t="s">
        <v>25</v>
      </c>
      <c r="I776" s="4" t="s">
        <v>37</v>
      </c>
      <c r="J776" s="4" t="s">
        <v>38</v>
      </c>
      <c r="K776" s="3">
        <v>90045</v>
      </c>
      <c r="L776" s="4" t="s">
        <v>39</v>
      </c>
      <c r="M776" s="4" t="s">
        <v>3922</v>
      </c>
      <c r="N776" s="4" t="s">
        <v>30</v>
      </c>
      <c r="O776" s="4" t="s">
        <v>51</v>
      </c>
      <c r="P776" s="4" t="s">
        <v>3923</v>
      </c>
      <c r="Q776" s="9">
        <v>161.28</v>
      </c>
      <c r="R776" s="3">
        <v>2</v>
      </c>
      <c r="S776" s="9">
        <v>0.2</v>
      </c>
      <c r="T776" s="9">
        <v>12.096</v>
      </c>
    </row>
    <row r="777" spans="1:20" x14ac:dyDescent="0.3">
      <c r="A777" s="4" t="s">
        <v>3924</v>
      </c>
      <c r="B777" s="5">
        <v>42723</v>
      </c>
      <c r="C777" s="5">
        <v>42728</v>
      </c>
      <c r="D777" s="4" t="s">
        <v>21</v>
      </c>
      <c r="E777" s="4" t="s">
        <v>3925</v>
      </c>
      <c r="F777" s="4" t="s">
        <v>3926</v>
      </c>
      <c r="G777" s="4" t="s">
        <v>36</v>
      </c>
      <c r="H777" s="4" t="s">
        <v>25</v>
      </c>
      <c r="I777" s="4" t="s">
        <v>208</v>
      </c>
      <c r="J777" s="4" t="s">
        <v>209</v>
      </c>
      <c r="K777" s="3">
        <v>10035</v>
      </c>
      <c r="L777" s="4" t="s">
        <v>119</v>
      </c>
      <c r="M777" s="4" t="s">
        <v>3758</v>
      </c>
      <c r="N777" s="4" t="s">
        <v>41</v>
      </c>
      <c r="O777" s="4" t="s">
        <v>73</v>
      </c>
      <c r="P777" s="4" t="s">
        <v>3759</v>
      </c>
      <c r="Q777" s="9">
        <v>34.247999999999998</v>
      </c>
      <c r="R777" s="3">
        <v>3</v>
      </c>
      <c r="S777" s="9">
        <v>0.2</v>
      </c>
      <c r="T777" s="9">
        <v>11.5587</v>
      </c>
    </row>
    <row r="778" spans="1:20" x14ac:dyDescent="0.3">
      <c r="A778" s="4" t="s">
        <v>3927</v>
      </c>
      <c r="B778" s="5">
        <v>42209</v>
      </c>
      <c r="C778" s="5">
        <v>42213</v>
      </c>
      <c r="D778" s="4" t="s">
        <v>45</v>
      </c>
      <c r="E778" s="4" t="s">
        <v>3928</v>
      </c>
      <c r="F778" s="4" t="s">
        <v>3929</v>
      </c>
      <c r="G778" s="4" t="s">
        <v>78</v>
      </c>
      <c r="H778" s="4" t="s">
        <v>25</v>
      </c>
      <c r="I778" s="4" t="s">
        <v>1757</v>
      </c>
      <c r="J778" s="4" t="s">
        <v>27</v>
      </c>
      <c r="K778" s="3">
        <v>40214</v>
      </c>
      <c r="L778" s="4" t="s">
        <v>28</v>
      </c>
      <c r="M778" s="4" t="s">
        <v>56</v>
      </c>
      <c r="N778" s="4" t="s">
        <v>30</v>
      </c>
      <c r="O778" s="4" t="s">
        <v>57</v>
      </c>
      <c r="P778" s="4" t="s">
        <v>58</v>
      </c>
      <c r="Q778" s="9">
        <v>20.94</v>
      </c>
      <c r="R778" s="3">
        <v>3</v>
      </c>
      <c r="S778" s="9">
        <v>0</v>
      </c>
      <c r="T778" s="9">
        <v>6.0726000000000004</v>
      </c>
    </row>
    <row r="779" spans="1:20" x14ac:dyDescent="0.3">
      <c r="A779" s="4" t="s">
        <v>3930</v>
      </c>
      <c r="B779" s="5">
        <v>42547</v>
      </c>
      <c r="C779" s="5">
        <v>42551</v>
      </c>
      <c r="D779" s="4" t="s">
        <v>45</v>
      </c>
      <c r="E779" s="4" t="s">
        <v>3931</v>
      </c>
      <c r="F779" s="4" t="s">
        <v>3932</v>
      </c>
      <c r="G779" s="4" t="s">
        <v>36</v>
      </c>
      <c r="H779" s="4" t="s">
        <v>25</v>
      </c>
      <c r="I779" s="4" t="s">
        <v>227</v>
      </c>
      <c r="J779" s="4" t="s">
        <v>162</v>
      </c>
      <c r="K779" s="3">
        <v>60653</v>
      </c>
      <c r="L779" s="4" t="s">
        <v>81</v>
      </c>
      <c r="M779" s="4" t="s">
        <v>474</v>
      </c>
      <c r="N779" s="4" t="s">
        <v>41</v>
      </c>
      <c r="O779" s="4" t="s">
        <v>105</v>
      </c>
      <c r="P779" s="4" t="s">
        <v>475</v>
      </c>
      <c r="Q779" s="9">
        <v>5.3040000000000003</v>
      </c>
      <c r="R779" s="3">
        <v>3</v>
      </c>
      <c r="S779" s="9">
        <v>0.2</v>
      </c>
      <c r="T779" s="9">
        <v>0.46410000000000001</v>
      </c>
    </row>
    <row r="780" spans="1:20" x14ac:dyDescent="0.3">
      <c r="A780" s="4" t="s">
        <v>3933</v>
      </c>
      <c r="B780" s="5">
        <v>41888</v>
      </c>
      <c r="C780" s="5">
        <v>41891</v>
      </c>
      <c r="D780" s="4" t="s">
        <v>144</v>
      </c>
      <c r="E780" s="4" t="s">
        <v>3934</v>
      </c>
      <c r="F780" s="4" t="s">
        <v>3935</v>
      </c>
      <c r="G780" s="4" t="s">
        <v>36</v>
      </c>
      <c r="H780" s="4" t="s">
        <v>25</v>
      </c>
      <c r="I780" s="4" t="s">
        <v>103</v>
      </c>
      <c r="J780" s="4" t="s">
        <v>38</v>
      </c>
      <c r="K780" s="3">
        <v>94109</v>
      </c>
      <c r="L780" s="4" t="s">
        <v>39</v>
      </c>
      <c r="M780" s="4" t="s">
        <v>56</v>
      </c>
      <c r="N780" s="4" t="s">
        <v>30</v>
      </c>
      <c r="O780" s="4" t="s">
        <v>57</v>
      </c>
      <c r="P780" s="4" t="s">
        <v>58</v>
      </c>
      <c r="Q780" s="9">
        <v>41.88</v>
      </c>
      <c r="R780" s="3">
        <v>6</v>
      </c>
      <c r="S780" s="9">
        <v>0</v>
      </c>
      <c r="T780" s="9">
        <v>12.145200000000001</v>
      </c>
    </row>
    <row r="781" spans="1:20" x14ac:dyDescent="0.3">
      <c r="A781" s="4" t="s">
        <v>3936</v>
      </c>
      <c r="B781" s="5">
        <v>42993</v>
      </c>
      <c r="C781" s="5">
        <v>42997</v>
      </c>
      <c r="D781" s="4" t="s">
        <v>45</v>
      </c>
      <c r="E781" s="4" t="s">
        <v>3937</v>
      </c>
      <c r="F781" s="4" t="s">
        <v>3938</v>
      </c>
      <c r="G781" s="4" t="s">
        <v>36</v>
      </c>
      <c r="H781" s="4" t="s">
        <v>25</v>
      </c>
      <c r="I781" s="4" t="s">
        <v>786</v>
      </c>
      <c r="J781" s="4" t="s">
        <v>585</v>
      </c>
      <c r="K781" s="3">
        <v>8701</v>
      </c>
      <c r="L781" s="4" t="s">
        <v>119</v>
      </c>
      <c r="M781" s="4" t="s">
        <v>3650</v>
      </c>
      <c r="N781" s="4" t="s">
        <v>30</v>
      </c>
      <c r="O781" s="4" t="s">
        <v>57</v>
      </c>
      <c r="P781" s="4" t="s">
        <v>3651</v>
      </c>
      <c r="Q781" s="9">
        <v>47.4</v>
      </c>
      <c r="R781" s="3">
        <v>5</v>
      </c>
      <c r="S781" s="9">
        <v>0</v>
      </c>
      <c r="T781" s="9">
        <v>18.96</v>
      </c>
    </row>
    <row r="782" spans="1:20" x14ac:dyDescent="0.3">
      <c r="A782" s="4" t="s">
        <v>3939</v>
      </c>
      <c r="B782" s="5">
        <v>42690</v>
      </c>
      <c r="C782" s="5">
        <v>42691</v>
      </c>
      <c r="D782" s="4" t="s">
        <v>144</v>
      </c>
      <c r="E782" s="4" t="s">
        <v>3940</v>
      </c>
      <c r="F782" s="4" t="s">
        <v>3941</v>
      </c>
      <c r="G782" s="4" t="s">
        <v>24</v>
      </c>
      <c r="H782" s="4" t="s">
        <v>25</v>
      </c>
      <c r="I782" s="4" t="s">
        <v>423</v>
      </c>
      <c r="J782" s="4" t="s">
        <v>38</v>
      </c>
      <c r="K782" s="3">
        <v>95661</v>
      </c>
      <c r="L782" s="4" t="s">
        <v>39</v>
      </c>
      <c r="M782" s="4" t="s">
        <v>3942</v>
      </c>
      <c r="N782" s="4" t="s">
        <v>41</v>
      </c>
      <c r="O782" s="4" t="s">
        <v>73</v>
      </c>
      <c r="P782" s="4" t="s">
        <v>3943</v>
      </c>
      <c r="Q782" s="9">
        <v>8.32</v>
      </c>
      <c r="R782" s="3">
        <v>5</v>
      </c>
      <c r="S782" s="9">
        <v>0.2</v>
      </c>
      <c r="T782" s="9">
        <v>2.8079999999999998</v>
      </c>
    </row>
    <row r="783" spans="1:20" x14ac:dyDescent="0.3">
      <c r="A783" s="4" t="s">
        <v>3944</v>
      </c>
      <c r="B783" s="5">
        <v>42565</v>
      </c>
      <c r="C783" s="5">
        <v>42570</v>
      </c>
      <c r="D783" s="4" t="s">
        <v>45</v>
      </c>
      <c r="E783" s="4" t="s">
        <v>3945</v>
      </c>
      <c r="F783" s="4" t="s">
        <v>3946</v>
      </c>
      <c r="G783" s="4" t="s">
        <v>24</v>
      </c>
      <c r="H783" s="4" t="s">
        <v>25</v>
      </c>
      <c r="I783" s="4" t="s">
        <v>373</v>
      </c>
      <c r="J783" s="4" t="s">
        <v>882</v>
      </c>
      <c r="K783" s="3">
        <v>31907</v>
      </c>
      <c r="L783" s="4" t="s">
        <v>28</v>
      </c>
      <c r="M783" s="4" t="s">
        <v>3947</v>
      </c>
      <c r="N783" s="4" t="s">
        <v>41</v>
      </c>
      <c r="O783" s="4" t="s">
        <v>73</v>
      </c>
      <c r="P783" s="4" t="s">
        <v>3948</v>
      </c>
      <c r="Q783" s="9">
        <v>36.4</v>
      </c>
      <c r="R783" s="3">
        <v>5</v>
      </c>
      <c r="S783" s="9">
        <v>0</v>
      </c>
      <c r="T783" s="9">
        <v>17.108000000000001</v>
      </c>
    </row>
    <row r="784" spans="1:20" x14ac:dyDescent="0.3">
      <c r="A784" s="4" t="s">
        <v>3949</v>
      </c>
      <c r="B784" s="5">
        <v>41922</v>
      </c>
      <c r="C784" s="5">
        <v>41927</v>
      </c>
      <c r="D784" s="4" t="s">
        <v>45</v>
      </c>
      <c r="E784" s="4" t="s">
        <v>3950</v>
      </c>
      <c r="F784" s="4" t="s">
        <v>3951</v>
      </c>
      <c r="G784" s="4" t="s">
        <v>36</v>
      </c>
      <c r="H784" s="4" t="s">
        <v>25</v>
      </c>
      <c r="I784" s="4" t="s">
        <v>1141</v>
      </c>
      <c r="J784" s="4" t="s">
        <v>80</v>
      </c>
      <c r="K784" s="3">
        <v>77340</v>
      </c>
      <c r="L784" s="4" t="s">
        <v>81</v>
      </c>
      <c r="M784" s="4" t="s">
        <v>3952</v>
      </c>
      <c r="N784" s="4" t="s">
        <v>149</v>
      </c>
      <c r="O784" s="4" t="s">
        <v>150</v>
      </c>
      <c r="P784" s="4" t="s">
        <v>3953</v>
      </c>
      <c r="Q784" s="9">
        <v>719.952</v>
      </c>
      <c r="R784" s="3">
        <v>6</v>
      </c>
      <c r="S784" s="9">
        <v>0.2</v>
      </c>
      <c r="T784" s="9">
        <v>71.995199999999997</v>
      </c>
    </row>
    <row r="785" spans="1:20" x14ac:dyDescent="0.3">
      <c r="A785" s="4" t="s">
        <v>3954</v>
      </c>
      <c r="B785" s="5">
        <v>42085</v>
      </c>
      <c r="C785" s="5">
        <v>42090</v>
      </c>
      <c r="D785" s="4" t="s">
        <v>45</v>
      </c>
      <c r="E785" s="4" t="s">
        <v>3955</v>
      </c>
      <c r="F785" s="4" t="s">
        <v>3956</v>
      </c>
      <c r="G785" s="4" t="s">
        <v>36</v>
      </c>
      <c r="H785" s="4" t="s">
        <v>25</v>
      </c>
      <c r="I785" s="4" t="s">
        <v>1141</v>
      </c>
      <c r="J785" s="4" t="s">
        <v>265</v>
      </c>
      <c r="K785" s="3">
        <v>35810</v>
      </c>
      <c r="L785" s="4" t="s">
        <v>28</v>
      </c>
      <c r="M785" s="4" t="s">
        <v>3957</v>
      </c>
      <c r="N785" s="4" t="s">
        <v>41</v>
      </c>
      <c r="O785" s="4" t="s">
        <v>105</v>
      </c>
      <c r="P785" s="4" t="s">
        <v>3958</v>
      </c>
      <c r="Q785" s="9">
        <v>19.559999999999999</v>
      </c>
      <c r="R785" s="3">
        <v>4</v>
      </c>
      <c r="S785" s="9">
        <v>0</v>
      </c>
      <c r="T785" s="9">
        <v>5.4767999999999999</v>
      </c>
    </row>
    <row r="786" spans="1:20" x14ac:dyDescent="0.3">
      <c r="A786" s="4" t="s">
        <v>3959</v>
      </c>
      <c r="B786" s="5">
        <v>42663</v>
      </c>
      <c r="C786" s="5">
        <v>42669</v>
      </c>
      <c r="D786" s="4" t="s">
        <v>45</v>
      </c>
      <c r="E786" s="4" t="s">
        <v>3960</v>
      </c>
      <c r="F786" s="4" t="s">
        <v>3961</v>
      </c>
      <c r="G786" s="4" t="s">
        <v>78</v>
      </c>
      <c r="H786" s="4" t="s">
        <v>25</v>
      </c>
      <c r="I786" s="4" t="s">
        <v>792</v>
      </c>
      <c r="J786" s="4" t="s">
        <v>241</v>
      </c>
      <c r="K786" s="3">
        <v>22204</v>
      </c>
      <c r="L786" s="4" t="s">
        <v>28</v>
      </c>
      <c r="M786" s="4" t="s">
        <v>3962</v>
      </c>
      <c r="N786" s="4" t="s">
        <v>30</v>
      </c>
      <c r="O786" s="4" t="s">
        <v>57</v>
      </c>
      <c r="P786" s="4" t="s">
        <v>3963</v>
      </c>
      <c r="Q786" s="9">
        <v>61.1</v>
      </c>
      <c r="R786" s="3">
        <v>5</v>
      </c>
      <c r="S786" s="9">
        <v>0</v>
      </c>
      <c r="T786" s="9">
        <v>18.329999999999998</v>
      </c>
    </row>
    <row r="787" spans="1:20" x14ac:dyDescent="0.3">
      <c r="A787" s="4" t="s">
        <v>3964</v>
      </c>
      <c r="B787" s="5">
        <v>42399</v>
      </c>
      <c r="C787" s="5">
        <v>42404</v>
      </c>
      <c r="D787" s="4" t="s">
        <v>45</v>
      </c>
      <c r="E787" s="4" t="s">
        <v>3965</v>
      </c>
      <c r="F787" s="4" t="s">
        <v>3966</v>
      </c>
      <c r="G787" s="4" t="s">
        <v>36</v>
      </c>
      <c r="H787" s="4" t="s">
        <v>25</v>
      </c>
      <c r="I787" s="4" t="s">
        <v>227</v>
      </c>
      <c r="J787" s="4" t="s">
        <v>162</v>
      </c>
      <c r="K787" s="3">
        <v>60623</v>
      </c>
      <c r="L787" s="4" t="s">
        <v>81</v>
      </c>
      <c r="M787" s="4" t="s">
        <v>3967</v>
      </c>
      <c r="N787" s="4" t="s">
        <v>41</v>
      </c>
      <c r="O787" s="4" t="s">
        <v>65</v>
      </c>
      <c r="P787" s="4" t="s">
        <v>3968</v>
      </c>
      <c r="Q787" s="9">
        <v>156.512</v>
      </c>
      <c r="R787" s="3">
        <v>4</v>
      </c>
      <c r="S787" s="9">
        <v>0.2</v>
      </c>
      <c r="T787" s="9">
        <v>52.822800000000001</v>
      </c>
    </row>
    <row r="788" spans="1:20" x14ac:dyDescent="0.3">
      <c r="A788" s="4" t="s">
        <v>3969</v>
      </c>
      <c r="B788" s="5">
        <v>42821</v>
      </c>
      <c r="C788" s="5">
        <v>42825</v>
      </c>
      <c r="D788" s="4" t="s">
        <v>45</v>
      </c>
      <c r="E788" s="4" t="s">
        <v>3970</v>
      </c>
      <c r="F788" s="4" t="s">
        <v>3971</v>
      </c>
      <c r="G788" s="4" t="s">
        <v>78</v>
      </c>
      <c r="H788" s="4" t="s">
        <v>25</v>
      </c>
      <c r="I788" s="4" t="s">
        <v>2240</v>
      </c>
      <c r="J788" s="4" t="s">
        <v>38</v>
      </c>
      <c r="K788" s="3">
        <v>93727</v>
      </c>
      <c r="L788" s="4" t="s">
        <v>39</v>
      </c>
      <c r="M788" s="4" t="s">
        <v>3050</v>
      </c>
      <c r="N788" s="4" t="s">
        <v>41</v>
      </c>
      <c r="O788" s="4" t="s">
        <v>65</v>
      </c>
      <c r="P788" s="4" t="s">
        <v>3051</v>
      </c>
      <c r="Q788" s="9">
        <v>45.68</v>
      </c>
      <c r="R788" s="3">
        <v>2</v>
      </c>
      <c r="S788" s="9">
        <v>0</v>
      </c>
      <c r="T788" s="9">
        <v>21.012799999999999</v>
      </c>
    </row>
    <row r="789" spans="1:20" x14ac:dyDescent="0.3">
      <c r="A789" s="4" t="s">
        <v>3972</v>
      </c>
      <c r="B789" s="5">
        <v>42162</v>
      </c>
      <c r="C789" s="5">
        <v>42166</v>
      </c>
      <c r="D789" s="4" t="s">
        <v>45</v>
      </c>
      <c r="E789" s="4" t="s">
        <v>3973</v>
      </c>
      <c r="F789" s="4" t="s">
        <v>3974</v>
      </c>
      <c r="G789" s="4" t="s">
        <v>78</v>
      </c>
      <c r="H789" s="4" t="s">
        <v>25</v>
      </c>
      <c r="I789" s="4" t="s">
        <v>117</v>
      </c>
      <c r="J789" s="4" t="s">
        <v>118</v>
      </c>
      <c r="K789" s="3">
        <v>19143</v>
      </c>
      <c r="L789" s="4" t="s">
        <v>119</v>
      </c>
      <c r="M789" s="4" t="s">
        <v>2029</v>
      </c>
      <c r="N789" s="4" t="s">
        <v>41</v>
      </c>
      <c r="O789" s="4" t="s">
        <v>73</v>
      </c>
      <c r="P789" s="4" t="s">
        <v>2030</v>
      </c>
      <c r="Q789" s="9">
        <v>18.312000000000001</v>
      </c>
      <c r="R789" s="3">
        <v>4</v>
      </c>
      <c r="S789" s="9">
        <v>0.7</v>
      </c>
      <c r="T789" s="9">
        <v>-12.208</v>
      </c>
    </row>
    <row r="790" spans="1:20" x14ac:dyDescent="0.3">
      <c r="A790" s="4" t="s">
        <v>3975</v>
      </c>
      <c r="B790" s="5">
        <v>42734</v>
      </c>
      <c r="C790" s="5">
        <v>42737</v>
      </c>
      <c r="D790" s="4" t="s">
        <v>144</v>
      </c>
      <c r="E790" s="4" t="s">
        <v>3976</v>
      </c>
      <c r="F790" s="4" t="s">
        <v>3977</v>
      </c>
      <c r="G790" s="4" t="s">
        <v>36</v>
      </c>
      <c r="H790" s="4" t="s">
        <v>25</v>
      </c>
      <c r="I790" s="4" t="s">
        <v>117</v>
      </c>
      <c r="J790" s="4" t="s">
        <v>118</v>
      </c>
      <c r="K790" s="3">
        <v>19140</v>
      </c>
      <c r="L790" s="4" t="s">
        <v>119</v>
      </c>
      <c r="M790" s="4" t="s">
        <v>3978</v>
      </c>
      <c r="N790" s="4" t="s">
        <v>41</v>
      </c>
      <c r="O790" s="4" t="s">
        <v>105</v>
      </c>
      <c r="P790" s="4" t="s">
        <v>3979</v>
      </c>
      <c r="Q790" s="9">
        <v>16.52</v>
      </c>
      <c r="R790" s="3">
        <v>5</v>
      </c>
      <c r="S790" s="9">
        <v>0.2</v>
      </c>
      <c r="T790" s="9">
        <v>1.6519999999999999</v>
      </c>
    </row>
    <row r="791" spans="1:20" x14ac:dyDescent="0.3">
      <c r="A791" s="4" t="s">
        <v>3980</v>
      </c>
      <c r="B791" s="5">
        <v>43080</v>
      </c>
      <c r="C791" s="5">
        <v>43083</v>
      </c>
      <c r="D791" s="4" t="s">
        <v>21</v>
      </c>
      <c r="E791" s="4" t="s">
        <v>3981</v>
      </c>
      <c r="F791" s="4" t="s">
        <v>3982</v>
      </c>
      <c r="G791" s="4" t="s">
        <v>78</v>
      </c>
      <c r="H791" s="4" t="s">
        <v>25</v>
      </c>
      <c r="I791" s="4" t="s">
        <v>1504</v>
      </c>
      <c r="J791" s="4" t="s">
        <v>367</v>
      </c>
      <c r="K791" s="3">
        <v>52601</v>
      </c>
      <c r="L791" s="4" t="s">
        <v>81</v>
      </c>
      <c r="M791" s="4" t="s">
        <v>3983</v>
      </c>
      <c r="N791" s="4" t="s">
        <v>41</v>
      </c>
      <c r="O791" s="4" t="s">
        <v>156</v>
      </c>
      <c r="P791" s="4" t="s">
        <v>3984</v>
      </c>
      <c r="Q791" s="9">
        <v>7.28</v>
      </c>
      <c r="R791" s="3">
        <v>1</v>
      </c>
      <c r="S791" s="9">
        <v>0</v>
      </c>
      <c r="T791" s="9">
        <v>3.4944000000000002</v>
      </c>
    </row>
    <row r="792" spans="1:20" x14ac:dyDescent="0.3">
      <c r="A792" s="4" t="s">
        <v>3985</v>
      </c>
      <c r="B792" s="5">
        <v>42685</v>
      </c>
      <c r="C792" s="5">
        <v>42689</v>
      </c>
      <c r="D792" s="4" t="s">
        <v>45</v>
      </c>
      <c r="E792" s="4" t="s">
        <v>3986</v>
      </c>
      <c r="F792" s="4" t="s">
        <v>3987</v>
      </c>
      <c r="G792" s="4" t="s">
        <v>24</v>
      </c>
      <c r="H792" s="4" t="s">
        <v>25</v>
      </c>
      <c r="I792" s="4" t="s">
        <v>3988</v>
      </c>
      <c r="J792" s="4" t="s">
        <v>162</v>
      </c>
      <c r="K792" s="3">
        <v>60004</v>
      </c>
      <c r="L792" s="4" t="s">
        <v>81</v>
      </c>
      <c r="M792" s="4" t="s">
        <v>1310</v>
      </c>
      <c r="N792" s="4" t="s">
        <v>41</v>
      </c>
      <c r="O792" s="4" t="s">
        <v>105</v>
      </c>
      <c r="P792" s="4" t="s">
        <v>1311</v>
      </c>
      <c r="Q792" s="9">
        <v>14.112</v>
      </c>
      <c r="R792" s="3">
        <v>6</v>
      </c>
      <c r="S792" s="9">
        <v>0.2</v>
      </c>
      <c r="T792" s="9">
        <v>1.2347999999999999</v>
      </c>
    </row>
    <row r="793" spans="1:20" x14ac:dyDescent="0.3">
      <c r="A793" s="4" t="s">
        <v>3989</v>
      </c>
      <c r="B793" s="5">
        <v>42002</v>
      </c>
      <c r="C793" s="5">
        <v>42004</v>
      </c>
      <c r="D793" s="4" t="s">
        <v>21</v>
      </c>
      <c r="E793" s="4" t="s">
        <v>3990</v>
      </c>
      <c r="F793" s="4" t="s">
        <v>3991</v>
      </c>
      <c r="G793" s="4" t="s">
        <v>24</v>
      </c>
      <c r="H793" s="4" t="s">
        <v>25</v>
      </c>
      <c r="I793" s="4" t="s">
        <v>2678</v>
      </c>
      <c r="J793" s="4" t="s">
        <v>374</v>
      </c>
      <c r="K793" s="3">
        <v>44240</v>
      </c>
      <c r="L793" s="4" t="s">
        <v>119</v>
      </c>
      <c r="M793" s="4" t="s">
        <v>3992</v>
      </c>
      <c r="N793" s="4" t="s">
        <v>41</v>
      </c>
      <c r="O793" s="4" t="s">
        <v>83</v>
      </c>
      <c r="P793" s="4" t="s">
        <v>3993</v>
      </c>
      <c r="Q793" s="9">
        <v>48.36</v>
      </c>
      <c r="R793" s="3">
        <v>5</v>
      </c>
      <c r="S793" s="9">
        <v>0.2</v>
      </c>
      <c r="T793" s="9">
        <v>6.0449999999999999</v>
      </c>
    </row>
    <row r="794" spans="1:20" x14ac:dyDescent="0.3">
      <c r="A794" s="4" t="s">
        <v>3994</v>
      </c>
      <c r="B794" s="5">
        <v>42493</v>
      </c>
      <c r="C794" s="5">
        <v>42495</v>
      </c>
      <c r="D794" s="4" t="s">
        <v>144</v>
      </c>
      <c r="E794" s="4" t="s">
        <v>3995</v>
      </c>
      <c r="F794" s="4" t="s">
        <v>3996</v>
      </c>
      <c r="G794" s="4" t="s">
        <v>24</v>
      </c>
      <c r="H794" s="4" t="s">
        <v>25</v>
      </c>
      <c r="I794" s="4" t="s">
        <v>450</v>
      </c>
      <c r="J794" s="4" t="s">
        <v>374</v>
      </c>
      <c r="K794" s="3">
        <v>43055</v>
      </c>
      <c r="L794" s="4" t="s">
        <v>119</v>
      </c>
      <c r="M794" s="4" t="s">
        <v>1443</v>
      </c>
      <c r="N794" s="4" t="s">
        <v>149</v>
      </c>
      <c r="O794" s="4" t="s">
        <v>182</v>
      </c>
      <c r="P794" s="4" t="s">
        <v>1444</v>
      </c>
      <c r="Q794" s="9">
        <v>132.52000000000001</v>
      </c>
      <c r="R794" s="3">
        <v>5</v>
      </c>
      <c r="S794" s="9">
        <v>0.2</v>
      </c>
      <c r="T794" s="9">
        <v>34.786499999999997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45C8-AA69-4409-AF29-9DA795C50703}">
  <dimension ref="A1:I794"/>
  <sheetViews>
    <sheetView workbookViewId="0">
      <selection activeCell="D29" sqref="D29"/>
    </sheetView>
  </sheetViews>
  <sheetFormatPr defaultRowHeight="14.4" x14ac:dyDescent="0.3"/>
  <cols>
    <col min="1" max="1" width="11.109375" style="8" bestFit="1" customWidth="1"/>
    <col min="2" max="2" width="10.5546875" bestFit="1" customWidth="1"/>
    <col min="3" max="3" width="10.6640625" style="8" bestFit="1" customWidth="1"/>
    <col min="8" max="8" width="12" bestFit="1" customWidth="1"/>
    <col min="9" max="9" width="7.6640625" bestFit="1" customWidth="1"/>
  </cols>
  <sheetData>
    <row r="1" spans="1:9" x14ac:dyDescent="0.3">
      <c r="A1" s="10" t="s">
        <v>16</v>
      </c>
      <c r="B1" s="11" t="s">
        <v>17</v>
      </c>
      <c r="C1" s="10" t="s">
        <v>19</v>
      </c>
    </row>
    <row r="2" spans="1:9" x14ac:dyDescent="0.3">
      <c r="A2" s="9">
        <v>261.95999999999998</v>
      </c>
      <c r="B2" s="3">
        <v>2</v>
      </c>
      <c r="C2" s="9">
        <v>41.913600000000002</v>
      </c>
      <c r="G2" s="10" t="s">
        <v>16</v>
      </c>
      <c r="H2" s="11" t="s">
        <v>17</v>
      </c>
      <c r="I2" s="10" t="s">
        <v>19</v>
      </c>
    </row>
    <row r="3" spans="1:9" x14ac:dyDescent="0.3">
      <c r="A3" s="9">
        <v>14.62</v>
      </c>
      <c r="B3" s="3">
        <v>2</v>
      </c>
      <c r="C3" s="9">
        <v>6.8714000000000004</v>
      </c>
      <c r="F3" t="s">
        <v>3998</v>
      </c>
      <c r="G3" s="12">
        <f>AVERAGE(A2:A794)</f>
        <v>212.42352307692306</v>
      </c>
      <c r="H3">
        <f>AVERAGE(B2:B794)</f>
        <v>3.6279949558638083</v>
      </c>
      <c r="I3" s="12">
        <f>AVERAGE(C2:C794)</f>
        <v>18.454899873896601</v>
      </c>
    </row>
    <row r="4" spans="1:9" x14ac:dyDescent="0.3">
      <c r="A4" s="9">
        <v>957.57749999999999</v>
      </c>
      <c r="B4" s="3">
        <v>5</v>
      </c>
      <c r="C4" s="9">
        <v>-383.03100000000001</v>
      </c>
      <c r="F4" t="s">
        <v>3999</v>
      </c>
      <c r="G4" s="12">
        <f>MEDIAN(A2:A794)</f>
        <v>48.712000000000003</v>
      </c>
      <c r="H4">
        <f>MEDIAN(B2:B794)</f>
        <v>3</v>
      </c>
      <c r="I4" s="12">
        <f>MEDIAN(C2:C794)</f>
        <v>8.4784000000000006</v>
      </c>
    </row>
    <row r="5" spans="1:9" x14ac:dyDescent="0.3">
      <c r="A5" s="9">
        <v>48.86</v>
      </c>
      <c r="B5" s="3">
        <v>7</v>
      </c>
      <c r="C5" s="9">
        <v>14.1694</v>
      </c>
      <c r="F5" t="s">
        <v>4000</v>
      </c>
      <c r="G5" s="8">
        <f>_xlfn.MODE.SNGL(A2:A794)</f>
        <v>12.96</v>
      </c>
      <c r="H5">
        <f>_xlfn.MODE.SNGL(B2:B794)</f>
        <v>2</v>
      </c>
      <c r="I5" s="8">
        <f>_xlfn.MODE.SNGL(C2:C794)</f>
        <v>5.4432</v>
      </c>
    </row>
    <row r="6" spans="1:9" x14ac:dyDescent="0.3">
      <c r="A6" s="9">
        <v>15.552</v>
      </c>
      <c r="B6" s="3">
        <v>3</v>
      </c>
      <c r="C6" s="9">
        <v>5.4432</v>
      </c>
    </row>
    <row r="7" spans="1:9" x14ac:dyDescent="0.3">
      <c r="A7" s="9">
        <v>407.976</v>
      </c>
      <c r="B7" s="3">
        <v>3</v>
      </c>
      <c r="C7" s="9">
        <v>132.59219999999999</v>
      </c>
    </row>
    <row r="8" spans="1:9" x14ac:dyDescent="0.3">
      <c r="A8" s="9">
        <v>68.81</v>
      </c>
      <c r="B8" s="3">
        <v>5</v>
      </c>
      <c r="C8" s="9">
        <v>-123.858</v>
      </c>
    </row>
    <row r="9" spans="1:9" x14ac:dyDescent="0.3">
      <c r="A9" s="9">
        <v>665.88</v>
      </c>
      <c r="B9" s="3">
        <v>6</v>
      </c>
      <c r="C9" s="9">
        <v>13.317600000000001</v>
      </c>
    </row>
    <row r="10" spans="1:9" x14ac:dyDescent="0.3">
      <c r="A10" s="9">
        <v>55.5</v>
      </c>
      <c r="B10" s="3">
        <v>2</v>
      </c>
      <c r="C10" s="9">
        <v>9.99</v>
      </c>
    </row>
    <row r="11" spans="1:9" x14ac:dyDescent="0.3">
      <c r="A11" s="9">
        <v>8.56</v>
      </c>
      <c r="B11" s="3">
        <v>2</v>
      </c>
      <c r="C11" s="9">
        <v>2.4824000000000002</v>
      </c>
    </row>
    <row r="12" spans="1:9" x14ac:dyDescent="0.3">
      <c r="A12" s="9">
        <v>19.46</v>
      </c>
      <c r="B12" s="3">
        <v>7</v>
      </c>
      <c r="C12" s="9">
        <v>5.0595999999999997</v>
      </c>
    </row>
    <row r="13" spans="1:9" x14ac:dyDescent="0.3">
      <c r="A13" s="9">
        <v>71.372</v>
      </c>
      <c r="B13" s="3">
        <v>2</v>
      </c>
      <c r="C13" s="9">
        <v>-1.0196000000000001</v>
      </c>
    </row>
    <row r="14" spans="1:9" x14ac:dyDescent="0.3">
      <c r="A14" s="9">
        <v>1044.6300000000001</v>
      </c>
      <c r="B14" s="3">
        <v>3</v>
      </c>
      <c r="C14" s="9">
        <v>240.26490000000001</v>
      </c>
    </row>
    <row r="15" spans="1:9" x14ac:dyDescent="0.3">
      <c r="A15" s="9">
        <v>11.648</v>
      </c>
      <c r="B15" s="3">
        <v>2</v>
      </c>
      <c r="C15" s="9">
        <v>4.2224000000000004</v>
      </c>
    </row>
    <row r="16" spans="1:9" x14ac:dyDescent="0.3">
      <c r="A16" s="9">
        <v>3083.43</v>
      </c>
      <c r="B16" s="3">
        <v>7</v>
      </c>
      <c r="C16" s="9">
        <v>-1665.0522000000001</v>
      </c>
    </row>
    <row r="17" spans="1:3" x14ac:dyDescent="0.3">
      <c r="A17" s="9">
        <v>29.472000000000001</v>
      </c>
      <c r="B17" s="3">
        <v>3</v>
      </c>
      <c r="C17" s="9">
        <v>9.9467999999999996</v>
      </c>
    </row>
    <row r="18" spans="1:3" x14ac:dyDescent="0.3">
      <c r="A18" s="9">
        <v>1097.5440000000001</v>
      </c>
      <c r="B18" s="3">
        <v>7</v>
      </c>
      <c r="C18" s="9">
        <v>123.47369999999999</v>
      </c>
    </row>
    <row r="19" spans="1:3" x14ac:dyDescent="0.3">
      <c r="A19" s="9">
        <v>113.328</v>
      </c>
      <c r="B19" s="3">
        <v>9</v>
      </c>
      <c r="C19" s="9">
        <v>35.414999999999999</v>
      </c>
    </row>
    <row r="20" spans="1:3" x14ac:dyDescent="0.3">
      <c r="A20" s="9">
        <v>147.16800000000001</v>
      </c>
      <c r="B20" s="3">
        <v>4</v>
      </c>
      <c r="C20" s="9">
        <v>16.5564</v>
      </c>
    </row>
    <row r="21" spans="1:3" x14ac:dyDescent="0.3">
      <c r="A21" s="9">
        <v>77.88</v>
      </c>
      <c r="B21" s="3">
        <v>2</v>
      </c>
      <c r="C21" s="9">
        <v>3.8940000000000001</v>
      </c>
    </row>
    <row r="22" spans="1:3" x14ac:dyDescent="0.3">
      <c r="A22" s="9">
        <v>95.616</v>
      </c>
      <c r="B22" s="3">
        <v>2</v>
      </c>
      <c r="C22" s="9">
        <v>9.5616000000000003</v>
      </c>
    </row>
    <row r="23" spans="1:3" x14ac:dyDescent="0.3">
      <c r="A23" s="9">
        <v>45.98</v>
      </c>
      <c r="B23" s="3">
        <v>2</v>
      </c>
      <c r="C23" s="9">
        <v>19.7714</v>
      </c>
    </row>
    <row r="24" spans="1:3" x14ac:dyDescent="0.3">
      <c r="A24" s="9">
        <v>211.96</v>
      </c>
      <c r="B24" s="3">
        <v>4</v>
      </c>
      <c r="C24" s="9">
        <v>8.4784000000000006</v>
      </c>
    </row>
    <row r="25" spans="1:3" x14ac:dyDescent="0.3">
      <c r="A25" s="9">
        <v>45</v>
      </c>
      <c r="B25" s="3">
        <v>3</v>
      </c>
      <c r="C25" s="9">
        <v>4.95</v>
      </c>
    </row>
    <row r="26" spans="1:3" x14ac:dyDescent="0.3">
      <c r="A26" s="9">
        <v>38.22</v>
      </c>
      <c r="B26" s="3">
        <v>6</v>
      </c>
      <c r="C26" s="9">
        <v>17.9634</v>
      </c>
    </row>
    <row r="27" spans="1:3" x14ac:dyDescent="0.3">
      <c r="A27" s="9">
        <v>15.26</v>
      </c>
      <c r="B27" s="3">
        <v>7</v>
      </c>
      <c r="C27" s="9">
        <v>6.2565999999999997</v>
      </c>
    </row>
    <row r="28" spans="1:3" x14ac:dyDescent="0.3">
      <c r="A28" s="9">
        <v>208.56</v>
      </c>
      <c r="B28" s="3">
        <v>6</v>
      </c>
      <c r="C28" s="9">
        <v>52.14</v>
      </c>
    </row>
    <row r="29" spans="1:3" x14ac:dyDescent="0.3">
      <c r="A29" s="9">
        <v>13.98</v>
      </c>
      <c r="B29" s="3">
        <v>2</v>
      </c>
      <c r="C29" s="9">
        <v>6.1512000000000002</v>
      </c>
    </row>
    <row r="30" spans="1:3" x14ac:dyDescent="0.3">
      <c r="A30" s="9">
        <v>213.11500000000001</v>
      </c>
      <c r="B30" s="3">
        <v>5</v>
      </c>
      <c r="C30" s="9">
        <v>-15.2225</v>
      </c>
    </row>
    <row r="31" spans="1:3" x14ac:dyDescent="0.3">
      <c r="A31" s="9">
        <v>1113.0239999999999</v>
      </c>
      <c r="B31" s="3">
        <v>8</v>
      </c>
      <c r="C31" s="9">
        <v>111.30240000000001</v>
      </c>
    </row>
    <row r="32" spans="1:3" x14ac:dyDescent="0.3">
      <c r="A32" s="9">
        <v>75.88</v>
      </c>
      <c r="B32" s="3">
        <v>2</v>
      </c>
      <c r="C32" s="9">
        <v>35.663600000000002</v>
      </c>
    </row>
    <row r="33" spans="1:3" x14ac:dyDescent="0.3">
      <c r="A33" s="9">
        <v>4.6159999999999997</v>
      </c>
      <c r="B33" s="3">
        <v>1</v>
      </c>
      <c r="C33" s="9">
        <v>1.7310000000000001</v>
      </c>
    </row>
    <row r="34" spans="1:3" x14ac:dyDescent="0.3">
      <c r="A34" s="9">
        <v>831.93600000000004</v>
      </c>
      <c r="B34" s="3">
        <v>8</v>
      </c>
      <c r="C34" s="9">
        <v>-114.3912</v>
      </c>
    </row>
    <row r="35" spans="1:3" x14ac:dyDescent="0.3">
      <c r="A35" s="9">
        <v>1.248</v>
      </c>
      <c r="B35" s="3">
        <v>3</v>
      </c>
      <c r="C35" s="9">
        <v>-1.9343999999999999</v>
      </c>
    </row>
    <row r="36" spans="1:3" x14ac:dyDescent="0.3">
      <c r="A36" s="9">
        <v>208.16</v>
      </c>
      <c r="B36" s="3">
        <v>1</v>
      </c>
      <c r="C36" s="9">
        <v>56.203200000000002</v>
      </c>
    </row>
    <row r="37" spans="1:3" x14ac:dyDescent="0.3">
      <c r="A37" s="9">
        <v>14.9</v>
      </c>
      <c r="B37" s="3">
        <v>5</v>
      </c>
      <c r="C37" s="9">
        <v>4.1719999999999997</v>
      </c>
    </row>
    <row r="38" spans="1:3" x14ac:dyDescent="0.3">
      <c r="A38" s="9">
        <v>200.98400000000001</v>
      </c>
      <c r="B38" s="3">
        <v>7</v>
      </c>
      <c r="C38" s="9">
        <v>62.807499999999997</v>
      </c>
    </row>
    <row r="39" spans="1:3" x14ac:dyDescent="0.3">
      <c r="A39" s="9">
        <v>230.376</v>
      </c>
      <c r="B39" s="3">
        <v>3</v>
      </c>
      <c r="C39" s="9">
        <v>-48.954900000000002</v>
      </c>
    </row>
    <row r="40" spans="1:3" x14ac:dyDescent="0.3">
      <c r="A40" s="9">
        <v>19.989999999999998</v>
      </c>
      <c r="B40" s="3">
        <v>1</v>
      </c>
      <c r="C40" s="9">
        <v>6.7965999999999998</v>
      </c>
    </row>
    <row r="41" spans="1:3" x14ac:dyDescent="0.3">
      <c r="A41" s="9">
        <v>158.36799999999999</v>
      </c>
      <c r="B41" s="3">
        <v>7</v>
      </c>
      <c r="C41" s="9">
        <v>13.857200000000001</v>
      </c>
    </row>
    <row r="42" spans="1:3" x14ac:dyDescent="0.3">
      <c r="A42" s="9">
        <v>20.100000000000001</v>
      </c>
      <c r="B42" s="3">
        <v>3</v>
      </c>
      <c r="C42" s="9">
        <v>6.633</v>
      </c>
    </row>
    <row r="43" spans="1:3" x14ac:dyDescent="0.3">
      <c r="A43" s="9">
        <v>12.96</v>
      </c>
      <c r="B43" s="3">
        <v>2</v>
      </c>
      <c r="C43" s="9">
        <v>6.2207999999999997</v>
      </c>
    </row>
    <row r="44" spans="1:3" x14ac:dyDescent="0.3">
      <c r="A44" s="9">
        <v>5.6820000000000004</v>
      </c>
      <c r="B44" s="3">
        <v>1</v>
      </c>
      <c r="C44" s="9">
        <v>-3.7879999999999998</v>
      </c>
    </row>
    <row r="45" spans="1:3" x14ac:dyDescent="0.3">
      <c r="A45" s="9">
        <v>96.53</v>
      </c>
      <c r="B45" s="3">
        <v>7</v>
      </c>
      <c r="C45" s="9">
        <v>40.5426</v>
      </c>
    </row>
    <row r="46" spans="1:3" x14ac:dyDescent="0.3">
      <c r="A46" s="9">
        <v>51.311999999999998</v>
      </c>
      <c r="B46" s="3">
        <v>3</v>
      </c>
      <c r="C46" s="9">
        <v>17.959199999999999</v>
      </c>
    </row>
    <row r="47" spans="1:3" x14ac:dyDescent="0.3">
      <c r="A47" s="9">
        <v>77.88</v>
      </c>
      <c r="B47" s="3">
        <v>6</v>
      </c>
      <c r="C47" s="9">
        <v>22.5852</v>
      </c>
    </row>
    <row r="48" spans="1:3" x14ac:dyDescent="0.3">
      <c r="A48" s="9">
        <v>64.623999999999995</v>
      </c>
      <c r="B48" s="3">
        <v>7</v>
      </c>
      <c r="C48" s="9">
        <v>22.618400000000001</v>
      </c>
    </row>
    <row r="49" spans="1:3" x14ac:dyDescent="0.3">
      <c r="A49" s="9">
        <v>23.92</v>
      </c>
      <c r="B49" s="3">
        <v>4</v>
      </c>
      <c r="C49" s="9">
        <v>11.720800000000001</v>
      </c>
    </row>
    <row r="50" spans="1:3" x14ac:dyDescent="0.3">
      <c r="A50" s="9">
        <v>238.89599999999999</v>
      </c>
      <c r="B50" s="3">
        <v>6</v>
      </c>
      <c r="C50" s="9">
        <v>-26.875800000000002</v>
      </c>
    </row>
    <row r="51" spans="1:3" x14ac:dyDescent="0.3">
      <c r="A51" s="9">
        <v>74.111999999999995</v>
      </c>
      <c r="B51" s="3">
        <v>8</v>
      </c>
      <c r="C51" s="9">
        <v>17.601600000000001</v>
      </c>
    </row>
    <row r="52" spans="1:3" x14ac:dyDescent="0.3">
      <c r="A52" s="9">
        <v>339.96</v>
      </c>
      <c r="B52" s="3">
        <v>5</v>
      </c>
      <c r="C52" s="9">
        <v>67.992000000000004</v>
      </c>
    </row>
    <row r="53" spans="1:3" x14ac:dyDescent="0.3">
      <c r="A53" s="9">
        <v>41.96</v>
      </c>
      <c r="B53" s="3">
        <v>2</v>
      </c>
      <c r="C53" s="9">
        <v>10.909599999999999</v>
      </c>
    </row>
    <row r="54" spans="1:3" x14ac:dyDescent="0.3">
      <c r="A54" s="9">
        <v>75.959999999999994</v>
      </c>
      <c r="B54" s="3">
        <v>2</v>
      </c>
      <c r="C54" s="9">
        <v>22.788</v>
      </c>
    </row>
    <row r="55" spans="1:3" x14ac:dyDescent="0.3">
      <c r="A55" s="9">
        <v>40.095999999999997</v>
      </c>
      <c r="B55" s="3">
        <v>14</v>
      </c>
      <c r="C55" s="9">
        <v>14.534800000000001</v>
      </c>
    </row>
    <row r="56" spans="1:3" x14ac:dyDescent="0.3">
      <c r="A56" s="9">
        <v>787.53</v>
      </c>
      <c r="B56" s="3">
        <v>3</v>
      </c>
      <c r="C56" s="9">
        <v>165.38130000000001</v>
      </c>
    </row>
    <row r="57" spans="1:3" x14ac:dyDescent="0.3">
      <c r="A57" s="9">
        <v>157.79400000000001</v>
      </c>
      <c r="B57" s="3">
        <v>1</v>
      </c>
      <c r="C57" s="9">
        <v>-115.71559999999999</v>
      </c>
    </row>
    <row r="58" spans="1:3" x14ac:dyDescent="0.3">
      <c r="A58" s="9">
        <v>47.04</v>
      </c>
      <c r="B58" s="3">
        <v>3</v>
      </c>
      <c r="C58" s="9">
        <v>18.345600000000001</v>
      </c>
    </row>
    <row r="59" spans="1:3" x14ac:dyDescent="0.3">
      <c r="A59" s="9">
        <v>600.55799999999999</v>
      </c>
      <c r="B59" s="3">
        <v>3</v>
      </c>
      <c r="C59" s="9">
        <v>-8.5793999999999997</v>
      </c>
    </row>
    <row r="60" spans="1:3" x14ac:dyDescent="0.3">
      <c r="A60" s="9">
        <v>617.70000000000005</v>
      </c>
      <c r="B60" s="3">
        <v>6</v>
      </c>
      <c r="C60" s="9">
        <v>-407.68200000000002</v>
      </c>
    </row>
    <row r="61" spans="1:3" x14ac:dyDescent="0.3">
      <c r="A61" s="9">
        <v>2.3879999999999999</v>
      </c>
      <c r="B61" s="3">
        <v>2</v>
      </c>
      <c r="C61" s="9">
        <v>-1.8308</v>
      </c>
    </row>
    <row r="62" spans="1:3" x14ac:dyDescent="0.3">
      <c r="A62" s="9">
        <v>81.424000000000007</v>
      </c>
      <c r="B62" s="3">
        <v>2</v>
      </c>
      <c r="C62" s="9">
        <v>-9.1601999999999997</v>
      </c>
    </row>
    <row r="63" spans="1:3" x14ac:dyDescent="0.3">
      <c r="A63" s="9">
        <v>59.97</v>
      </c>
      <c r="B63" s="3">
        <v>5</v>
      </c>
      <c r="C63" s="9">
        <v>-11.994</v>
      </c>
    </row>
    <row r="64" spans="1:3" x14ac:dyDescent="0.3">
      <c r="A64" s="9">
        <v>20.04</v>
      </c>
      <c r="B64" s="3">
        <v>3</v>
      </c>
      <c r="C64" s="9">
        <v>9.6191999999999993</v>
      </c>
    </row>
    <row r="65" spans="1:3" x14ac:dyDescent="0.3">
      <c r="A65" s="9">
        <v>82.8</v>
      </c>
      <c r="B65" s="3">
        <v>2</v>
      </c>
      <c r="C65" s="9">
        <v>10.35</v>
      </c>
    </row>
    <row r="66" spans="1:3" x14ac:dyDescent="0.3">
      <c r="A66" s="9">
        <v>8.82</v>
      </c>
      <c r="B66" s="3">
        <v>3</v>
      </c>
      <c r="C66" s="9">
        <v>2.3814000000000002</v>
      </c>
    </row>
    <row r="67" spans="1:3" x14ac:dyDescent="0.3">
      <c r="A67" s="9">
        <v>839.43</v>
      </c>
      <c r="B67" s="3">
        <v>3</v>
      </c>
      <c r="C67" s="9">
        <v>218.2518</v>
      </c>
    </row>
    <row r="68" spans="1:3" x14ac:dyDescent="0.3">
      <c r="A68" s="9">
        <v>671.93</v>
      </c>
      <c r="B68" s="3">
        <v>7</v>
      </c>
      <c r="C68" s="9">
        <v>20.157900000000001</v>
      </c>
    </row>
    <row r="69" spans="1:3" x14ac:dyDescent="0.3">
      <c r="A69" s="9">
        <v>93.888000000000005</v>
      </c>
      <c r="B69" s="3">
        <v>4</v>
      </c>
      <c r="C69" s="9">
        <v>12.909599999999999</v>
      </c>
    </row>
    <row r="70" spans="1:3" x14ac:dyDescent="0.3">
      <c r="A70" s="9">
        <v>384.45</v>
      </c>
      <c r="B70" s="3">
        <v>11</v>
      </c>
      <c r="C70" s="9">
        <v>103.8015</v>
      </c>
    </row>
    <row r="71" spans="1:3" x14ac:dyDescent="0.3">
      <c r="A71" s="9">
        <v>157.91999999999999</v>
      </c>
      <c r="B71" s="3">
        <v>5</v>
      </c>
      <c r="C71" s="9">
        <v>17.765999999999998</v>
      </c>
    </row>
    <row r="72" spans="1:3" x14ac:dyDescent="0.3">
      <c r="A72" s="9">
        <v>58.38</v>
      </c>
      <c r="B72" s="3">
        <v>7</v>
      </c>
      <c r="C72" s="9">
        <v>26.271000000000001</v>
      </c>
    </row>
    <row r="73" spans="1:3" x14ac:dyDescent="0.3">
      <c r="A73" s="9">
        <v>6.63</v>
      </c>
      <c r="B73" s="3">
        <v>3</v>
      </c>
      <c r="C73" s="9">
        <v>1.7901</v>
      </c>
    </row>
    <row r="74" spans="1:3" x14ac:dyDescent="0.3">
      <c r="A74" s="9">
        <v>457.56799999999998</v>
      </c>
      <c r="B74" s="3">
        <v>2</v>
      </c>
      <c r="C74" s="9">
        <v>51.476399999999998</v>
      </c>
    </row>
    <row r="75" spans="1:3" x14ac:dyDescent="0.3">
      <c r="A75" s="9">
        <v>14.62</v>
      </c>
      <c r="B75" s="3">
        <v>2</v>
      </c>
      <c r="C75" s="9">
        <v>6.8714000000000004</v>
      </c>
    </row>
    <row r="76" spans="1:3" x14ac:dyDescent="0.3">
      <c r="A76" s="9">
        <v>5.98</v>
      </c>
      <c r="B76" s="3">
        <v>1</v>
      </c>
      <c r="C76" s="9">
        <v>2.6909999999999998</v>
      </c>
    </row>
    <row r="77" spans="1:3" x14ac:dyDescent="0.3">
      <c r="A77" s="9">
        <v>54.384</v>
      </c>
      <c r="B77" s="3">
        <v>2</v>
      </c>
      <c r="C77" s="9">
        <v>1.3595999999999999</v>
      </c>
    </row>
    <row r="78" spans="1:3" x14ac:dyDescent="0.3">
      <c r="A78" s="9">
        <v>28.4</v>
      </c>
      <c r="B78" s="3">
        <v>5</v>
      </c>
      <c r="C78" s="9">
        <v>13.348000000000001</v>
      </c>
    </row>
    <row r="79" spans="1:3" x14ac:dyDescent="0.3">
      <c r="A79" s="9">
        <v>27.68</v>
      </c>
      <c r="B79" s="3">
        <v>2</v>
      </c>
      <c r="C79" s="9">
        <v>9.6880000000000006</v>
      </c>
    </row>
    <row r="80" spans="1:3" x14ac:dyDescent="0.3">
      <c r="A80" s="9">
        <v>9.9359999999999999</v>
      </c>
      <c r="B80" s="3">
        <v>3</v>
      </c>
      <c r="C80" s="9">
        <v>2.7324000000000002</v>
      </c>
    </row>
    <row r="81" spans="1:3" x14ac:dyDescent="0.3">
      <c r="A81" s="9">
        <v>20.94</v>
      </c>
      <c r="B81" s="3">
        <v>3</v>
      </c>
      <c r="C81" s="9">
        <v>9.8417999999999992</v>
      </c>
    </row>
    <row r="82" spans="1:3" x14ac:dyDescent="0.3">
      <c r="A82" s="9">
        <v>52.448</v>
      </c>
      <c r="B82" s="3">
        <v>2</v>
      </c>
      <c r="C82" s="9">
        <v>-131.12</v>
      </c>
    </row>
    <row r="83" spans="1:3" x14ac:dyDescent="0.3">
      <c r="A83" s="9">
        <v>97.263999999999996</v>
      </c>
      <c r="B83" s="3">
        <v>4</v>
      </c>
      <c r="C83" s="9">
        <v>-243.16</v>
      </c>
    </row>
    <row r="84" spans="1:3" x14ac:dyDescent="0.3">
      <c r="A84" s="9">
        <v>3.28</v>
      </c>
      <c r="B84" s="3">
        <v>1</v>
      </c>
      <c r="C84" s="9">
        <v>1.4104000000000001</v>
      </c>
    </row>
    <row r="85" spans="1:3" x14ac:dyDescent="0.3">
      <c r="A85" s="9">
        <v>24.815999999999999</v>
      </c>
      <c r="B85" s="3">
        <v>2</v>
      </c>
      <c r="C85" s="9">
        <v>1.8612</v>
      </c>
    </row>
    <row r="86" spans="1:3" x14ac:dyDescent="0.3">
      <c r="A86" s="9">
        <v>503.96</v>
      </c>
      <c r="B86" s="3">
        <v>4</v>
      </c>
      <c r="C86" s="9">
        <v>131.02959999999999</v>
      </c>
    </row>
    <row r="87" spans="1:3" x14ac:dyDescent="0.3">
      <c r="A87" s="9">
        <v>7.16</v>
      </c>
      <c r="B87" s="3">
        <v>2</v>
      </c>
      <c r="C87" s="9">
        <v>3.4367999999999999</v>
      </c>
    </row>
    <row r="88" spans="1:3" x14ac:dyDescent="0.3">
      <c r="A88" s="9">
        <v>176.8</v>
      </c>
      <c r="B88" s="3">
        <v>8</v>
      </c>
      <c r="C88" s="9">
        <v>22.984000000000002</v>
      </c>
    </row>
    <row r="89" spans="1:3" x14ac:dyDescent="0.3">
      <c r="A89" s="9">
        <v>37.223999999999997</v>
      </c>
      <c r="B89" s="3">
        <v>3</v>
      </c>
      <c r="C89" s="9">
        <v>3.7223999999999999</v>
      </c>
    </row>
    <row r="90" spans="1:3" x14ac:dyDescent="0.3">
      <c r="A90" s="9">
        <v>899.13599999999997</v>
      </c>
      <c r="B90" s="3">
        <v>4</v>
      </c>
      <c r="C90" s="9">
        <v>112.392</v>
      </c>
    </row>
    <row r="91" spans="1:3" x14ac:dyDescent="0.3">
      <c r="A91" s="9">
        <v>14.28</v>
      </c>
      <c r="B91" s="3">
        <v>7</v>
      </c>
      <c r="C91" s="9">
        <v>6.7115999999999998</v>
      </c>
    </row>
    <row r="92" spans="1:3" x14ac:dyDescent="0.3">
      <c r="A92" s="9">
        <v>7.4080000000000004</v>
      </c>
      <c r="B92" s="3">
        <v>2</v>
      </c>
      <c r="C92" s="9">
        <v>1.2038</v>
      </c>
    </row>
    <row r="93" spans="1:3" x14ac:dyDescent="0.3">
      <c r="A93" s="9">
        <v>46.26</v>
      </c>
      <c r="B93" s="3">
        <v>3</v>
      </c>
      <c r="C93" s="9">
        <v>12.0276</v>
      </c>
    </row>
    <row r="94" spans="1:3" x14ac:dyDescent="0.3">
      <c r="A94" s="9">
        <v>2.9460000000000002</v>
      </c>
      <c r="B94" s="3">
        <v>2</v>
      </c>
      <c r="C94" s="9">
        <v>-2.2585999999999999</v>
      </c>
    </row>
    <row r="95" spans="1:3" x14ac:dyDescent="0.3">
      <c r="A95" s="9">
        <v>21.744</v>
      </c>
      <c r="B95" s="3">
        <v>3</v>
      </c>
      <c r="C95" s="9">
        <v>6.7949999999999999</v>
      </c>
    </row>
    <row r="96" spans="1:3" x14ac:dyDescent="0.3">
      <c r="A96" s="9">
        <v>218.75</v>
      </c>
      <c r="B96" s="3">
        <v>2</v>
      </c>
      <c r="C96" s="9">
        <v>-161.875</v>
      </c>
    </row>
    <row r="97" spans="1:3" x14ac:dyDescent="0.3">
      <c r="A97" s="9">
        <v>66.284000000000006</v>
      </c>
      <c r="B97" s="3">
        <v>2</v>
      </c>
      <c r="C97" s="9">
        <v>-178.96680000000001</v>
      </c>
    </row>
    <row r="98" spans="1:3" x14ac:dyDescent="0.3">
      <c r="A98" s="9">
        <v>35.167999999999999</v>
      </c>
      <c r="B98" s="3">
        <v>7</v>
      </c>
      <c r="C98" s="9">
        <v>9.6712000000000007</v>
      </c>
    </row>
    <row r="99" spans="1:3" x14ac:dyDescent="0.3">
      <c r="A99" s="9">
        <v>444.76799999999997</v>
      </c>
      <c r="B99" s="3">
        <v>4</v>
      </c>
      <c r="C99" s="9">
        <v>44.476799999999997</v>
      </c>
    </row>
    <row r="100" spans="1:3" x14ac:dyDescent="0.3">
      <c r="A100" s="9">
        <v>83.92</v>
      </c>
      <c r="B100" s="3">
        <v>4</v>
      </c>
      <c r="C100" s="9">
        <v>5.8743999999999996</v>
      </c>
    </row>
    <row r="101" spans="1:3" x14ac:dyDescent="0.3">
      <c r="A101" s="9">
        <v>20.8</v>
      </c>
      <c r="B101" s="3">
        <v>2</v>
      </c>
      <c r="C101" s="9">
        <v>6.5</v>
      </c>
    </row>
    <row r="102" spans="1:3" x14ac:dyDescent="0.3">
      <c r="A102" s="9">
        <v>23.68</v>
      </c>
      <c r="B102" s="3">
        <v>2</v>
      </c>
      <c r="C102" s="9">
        <v>8.8800000000000008</v>
      </c>
    </row>
    <row r="103" spans="1:3" x14ac:dyDescent="0.3">
      <c r="A103" s="9">
        <v>93.06</v>
      </c>
      <c r="B103" s="3">
        <v>6</v>
      </c>
      <c r="C103" s="9">
        <v>26.056799999999999</v>
      </c>
    </row>
    <row r="104" spans="1:3" x14ac:dyDescent="0.3">
      <c r="A104" s="9">
        <v>5.5839999999999996</v>
      </c>
      <c r="B104" s="3">
        <v>2</v>
      </c>
      <c r="C104" s="9">
        <v>1.8148</v>
      </c>
    </row>
    <row r="105" spans="1:3" x14ac:dyDescent="0.3">
      <c r="A105" s="9">
        <v>2.2000000000000002</v>
      </c>
      <c r="B105" s="3">
        <v>1</v>
      </c>
      <c r="C105" s="9">
        <v>0.96799999999999997</v>
      </c>
    </row>
    <row r="106" spans="1:3" x14ac:dyDescent="0.3">
      <c r="A106" s="9">
        <v>161.56800000000001</v>
      </c>
      <c r="B106" s="3">
        <v>2</v>
      </c>
      <c r="C106" s="9">
        <v>-28.2744</v>
      </c>
    </row>
    <row r="107" spans="1:3" x14ac:dyDescent="0.3">
      <c r="A107" s="9">
        <v>18.648</v>
      </c>
      <c r="B107" s="3">
        <v>7</v>
      </c>
      <c r="C107" s="9">
        <v>-12.432</v>
      </c>
    </row>
    <row r="108" spans="1:3" x14ac:dyDescent="0.3">
      <c r="A108" s="9">
        <v>10.56</v>
      </c>
      <c r="B108" s="3">
        <v>2</v>
      </c>
      <c r="C108" s="9">
        <v>4.7519999999999998</v>
      </c>
    </row>
    <row r="109" spans="1:3" x14ac:dyDescent="0.3">
      <c r="A109" s="9">
        <v>25.92</v>
      </c>
      <c r="B109" s="3">
        <v>5</v>
      </c>
      <c r="C109" s="9">
        <v>9.3960000000000008</v>
      </c>
    </row>
    <row r="110" spans="1:3" x14ac:dyDescent="0.3">
      <c r="A110" s="9">
        <v>2001.86</v>
      </c>
      <c r="B110" s="3">
        <v>7</v>
      </c>
      <c r="C110" s="9">
        <v>580.5394</v>
      </c>
    </row>
    <row r="111" spans="1:3" x14ac:dyDescent="0.3">
      <c r="A111" s="9">
        <v>321.56799999999998</v>
      </c>
      <c r="B111" s="3">
        <v>2</v>
      </c>
      <c r="C111" s="9">
        <v>28.1372</v>
      </c>
    </row>
    <row r="112" spans="1:3" x14ac:dyDescent="0.3">
      <c r="A112" s="9">
        <v>7.61</v>
      </c>
      <c r="B112" s="3">
        <v>1</v>
      </c>
      <c r="C112" s="9">
        <v>3.5767000000000002</v>
      </c>
    </row>
    <row r="113" spans="1:3" x14ac:dyDescent="0.3">
      <c r="A113" s="9">
        <v>80.58</v>
      </c>
      <c r="B113" s="3">
        <v>6</v>
      </c>
      <c r="C113" s="9">
        <v>22.5624</v>
      </c>
    </row>
    <row r="114" spans="1:3" x14ac:dyDescent="0.3">
      <c r="A114" s="9">
        <v>12.132</v>
      </c>
      <c r="B114" s="3">
        <v>9</v>
      </c>
      <c r="C114" s="9">
        <v>-8.4923999999999999</v>
      </c>
    </row>
    <row r="115" spans="1:3" x14ac:dyDescent="0.3">
      <c r="A115" s="9">
        <v>20.37</v>
      </c>
      <c r="B115" s="3">
        <v>3</v>
      </c>
      <c r="C115" s="9">
        <v>6.9257999999999997</v>
      </c>
    </row>
    <row r="116" spans="1:3" x14ac:dyDescent="0.3">
      <c r="A116" s="9">
        <v>1.6240000000000001</v>
      </c>
      <c r="B116" s="3">
        <v>2</v>
      </c>
      <c r="C116" s="9">
        <v>-4.4660000000000002</v>
      </c>
    </row>
    <row r="117" spans="1:3" x14ac:dyDescent="0.3">
      <c r="A117" s="9">
        <v>3059.982</v>
      </c>
      <c r="B117" s="3">
        <v>3</v>
      </c>
      <c r="C117" s="9">
        <v>-509.99700000000001</v>
      </c>
    </row>
    <row r="118" spans="1:3" x14ac:dyDescent="0.3">
      <c r="A118" s="9">
        <v>328.22399999999999</v>
      </c>
      <c r="B118" s="3">
        <v>4</v>
      </c>
      <c r="C118" s="9">
        <v>28.7196</v>
      </c>
    </row>
    <row r="119" spans="1:3" x14ac:dyDescent="0.3">
      <c r="A119" s="9">
        <v>79.900000000000006</v>
      </c>
      <c r="B119" s="3">
        <v>2</v>
      </c>
      <c r="C119" s="9">
        <v>35.155999999999999</v>
      </c>
    </row>
    <row r="120" spans="1:3" x14ac:dyDescent="0.3">
      <c r="A120" s="9">
        <v>14.016</v>
      </c>
      <c r="B120" s="3">
        <v>3</v>
      </c>
      <c r="C120" s="9">
        <v>4.7304000000000004</v>
      </c>
    </row>
    <row r="121" spans="1:3" x14ac:dyDescent="0.3">
      <c r="A121" s="9">
        <v>37.207999999999998</v>
      </c>
      <c r="B121" s="3">
        <v>1</v>
      </c>
      <c r="C121" s="9">
        <v>-7.4416000000000002</v>
      </c>
    </row>
    <row r="122" spans="1:3" x14ac:dyDescent="0.3">
      <c r="A122" s="9">
        <v>725.84</v>
      </c>
      <c r="B122" s="3">
        <v>4</v>
      </c>
      <c r="C122" s="9">
        <v>210.49359999999999</v>
      </c>
    </row>
    <row r="123" spans="1:3" x14ac:dyDescent="0.3">
      <c r="A123" s="9">
        <v>8.82</v>
      </c>
      <c r="B123" s="3">
        <v>2</v>
      </c>
      <c r="C123" s="9">
        <v>4.0571999999999999</v>
      </c>
    </row>
    <row r="124" spans="1:3" x14ac:dyDescent="0.3">
      <c r="A124" s="9">
        <v>11.648</v>
      </c>
      <c r="B124" s="3">
        <v>2</v>
      </c>
      <c r="C124" s="9">
        <v>4.0768000000000004</v>
      </c>
    </row>
    <row r="125" spans="1:3" x14ac:dyDescent="0.3">
      <c r="A125" s="9">
        <v>1038.8399999999999</v>
      </c>
      <c r="B125" s="3">
        <v>5</v>
      </c>
      <c r="C125" s="9">
        <v>51.942</v>
      </c>
    </row>
    <row r="126" spans="1:3" x14ac:dyDescent="0.3">
      <c r="A126" s="9">
        <v>254.05799999999999</v>
      </c>
      <c r="B126" s="3">
        <v>7</v>
      </c>
      <c r="C126" s="9">
        <v>-169.37200000000001</v>
      </c>
    </row>
    <row r="127" spans="1:3" x14ac:dyDescent="0.3">
      <c r="A127" s="9">
        <v>19.096</v>
      </c>
      <c r="B127" s="3">
        <v>7</v>
      </c>
      <c r="C127" s="9">
        <v>6.6836000000000002</v>
      </c>
    </row>
    <row r="128" spans="1:3" x14ac:dyDescent="0.3">
      <c r="A128" s="9">
        <v>300.416</v>
      </c>
      <c r="B128" s="3">
        <v>8</v>
      </c>
      <c r="C128" s="9">
        <v>78.859200000000001</v>
      </c>
    </row>
    <row r="129" spans="1:3" x14ac:dyDescent="0.3">
      <c r="A129" s="9">
        <v>26.8</v>
      </c>
      <c r="B129" s="3">
        <v>2</v>
      </c>
      <c r="C129" s="9">
        <v>12.864000000000001</v>
      </c>
    </row>
    <row r="130" spans="1:3" x14ac:dyDescent="0.3">
      <c r="A130" s="9">
        <v>45.48</v>
      </c>
      <c r="B130" s="3">
        <v>3</v>
      </c>
      <c r="C130" s="9">
        <v>20.9208</v>
      </c>
    </row>
    <row r="131" spans="1:3" x14ac:dyDescent="0.3">
      <c r="A131" s="9">
        <v>4.8899999999999997</v>
      </c>
      <c r="B131" s="3">
        <v>1</v>
      </c>
      <c r="C131" s="9">
        <v>2.0049000000000001</v>
      </c>
    </row>
    <row r="132" spans="1:3" x14ac:dyDescent="0.3">
      <c r="A132" s="9">
        <v>15.135999999999999</v>
      </c>
      <c r="B132" s="3">
        <v>4</v>
      </c>
      <c r="C132" s="9">
        <v>3.5948000000000002</v>
      </c>
    </row>
    <row r="133" spans="1:3" x14ac:dyDescent="0.3">
      <c r="A133" s="9">
        <v>87.54</v>
      </c>
      <c r="B133" s="3">
        <v>3</v>
      </c>
      <c r="C133" s="9">
        <v>37.642200000000003</v>
      </c>
    </row>
    <row r="134" spans="1:3" x14ac:dyDescent="0.3">
      <c r="A134" s="9">
        <v>178.38399999999999</v>
      </c>
      <c r="B134" s="3">
        <v>2</v>
      </c>
      <c r="C134" s="9">
        <v>22.297999999999998</v>
      </c>
    </row>
    <row r="135" spans="1:3" x14ac:dyDescent="0.3">
      <c r="A135" s="9">
        <v>99.135999999999996</v>
      </c>
      <c r="B135" s="3">
        <v>4</v>
      </c>
      <c r="C135" s="9">
        <v>8.6744000000000003</v>
      </c>
    </row>
    <row r="136" spans="1:3" x14ac:dyDescent="0.3">
      <c r="A136" s="9">
        <v>135.88200000000001</v>
      </c>
      <c r="B136" s="3">
        <v>1</v>
      </c>
      <c r="C136" s="9">
        <v>24.1568</v>
      </c>
    </row>
    <row r="137" spans="1:3" x14ac:dyDescent="0.3">
      <c r="A137" s="9">
        <v>7.16</v>
      </c>
      <c r="B137" s="3">
        <v>2</v>
      </c>
      <c r="C137" s="9">
        <v>3.58</v>
      </c>
    </row>
    <row r="138" spans="1:3" x14ac:dyDescent="0.3">
      <c r="A138" s="9">
        <v>251.52</v>
      </c>
      <c r="B138" s="3">
        <v>6</v>
      </c>
      <c r="C138" s="9">
        <v>81.744</v>
      </c>
    </row>
    <row r="139" spans="1:3" x14ac:dyDescent="0.3">
      <c r="A139" s="9">
        <v>15.992000000000001</v>
      </c>
      <c r="B139" s="3">
        <v>1</v>
      </c>
      <c r="C139" s="9">
        <v>0.99950000000000006</v>
      </c>
    </row>
    <row r="140" spans="1:3" x14ac:dyDescent="0.3">
      <c r="A140" s="9">
        <v>290.89800000000002</v>
      </c>
      <c r="B140" s="3">
        <v>3</v>
      </c>
      <c r="C140" s="9">
        <v>-67.876199999999997</v>
      </c>
    </row>
    <row r="141" spans="1:3" x14ac:dyDescent="0.3">
      <c r="A141" s="9">
        <v>82.8</v>
      </c>
      <c r="B141" s="3">
        <v>2</v>
      </c>
      <c r="C141" s="9">
        <v>-20.7</v>
      </c>
    </row>
    <row r="142" spans="1:3" x14ac:dyDescent="0.3">
      <c r="A142" s="9">
        <v>4.7519999999999998</v>
      </c>
      <c r="B142" s="3">
        <v>1</v>
      </c>
      <c r="C142" s="9">
        <v>1.6037999999999999</v>
      </c>
    </row>
    <row r="143" spans="1:3" x14ac:dyDescent="0.3">
      <c r="A143" s="9">
        <v>7.7119999999999997</v>
      </c>
      <c r="B143" s="3">
        <v>2</v>
      </c>
      <c r="C143" s="9">
        <v>2.7955999999999999</v>
      </c>
    </row>
    <row r="144" spans="1:3" x14ac:dyDescent="0.3">
      <c r="A144" s="9">
        <v>47.975999999999999</v>
      </c>
      <c r="B144" s="3">
        <v>3</v>
      </c>
      <c r="C144" s="9">
        <v>4.7976000000000001</v>
      </c>
    </row>
    <row r="145" spans="1:3" x14ac:dyDescent="0.3">
      <c r="A145" s="9">
        <v>7.56</v>
      </c>
      <c r="B145" s="3">
        <v>3</v>
      </c>
      <c r="C145" s="9">
        <v>3.0996000000000001</v>
      </c>
    </row>
    <row r="146" spans="1:3" x14ac:dyDescent="0.3">
      <c r="A146" s="9">
        <v>6.79</v>
      </c>
      <c r="B146" s="3">
        <v>1</v>
      </c>
      <c r="C146" s="9">
        <v>2.3086000000000002</v>
      </c>
    </row>
    <row r="147" spans="1:3" x14ac:dyDescent="0.3">
      <c r="A147" s="9">
        <v>388.70400000000001</v>
      </c>
      <c r="B147" s="3">
        <v>6</v>
      </c>
      <c r="C147" s="9">
        <v>-4.8587999999999996</v>
      </c>
    </row>
    <row r="148" spans="1:3" x14ac:dyDescent="0.3">
      <c r="A148" s="9">
        <v>647.84</v>
      </c>
      <c r="B148" s="3">
        <v>8</v>
      </c>
      <c r="C148" s="9">
        <v>168.4384</v>
      </c>
    </row>
    <row r="149" spans="1:3" x14ac:dyDescent="0.3">
      <c r="A149" s="9">
        <v>20.7</v>
      </c>
      <c r="B149" s="3">
        <v>2</v>
      </c>
      <c r="C149" s="9">
        <v>9.9359999999999999</v>
      </c>
    </row>
    <row r="150" spans="1:3" x14ac:dyDescent="0.3">
      <c r="A150" s="9">
        <v>211.96</v>
      </c>
      <c r="B150" s="3">
        <v>4</v>
      </c>
      <c r="C150" s="9">
        <v>8.4784000000000006</v>
      </c>
    </row>
    <row r="151" spans="1:3" x14ac:dyDescent="0.3">
      <c r="A151" s="9">
        <v>23.2</v>
      </c>
      <c r="B151" s="3">
        <v>4</v>
      </c>
      <c r="C151" s="9">
        <v>10.44</v>
      </c>
    </row>
    <row r="152" spans="1:3" x14ac:dyDescent="0.3">
      <c r="A152" s="9">
        <v>25.92</v>
      </c>
      <c r="B152" s="3">
        <v>5</v>
      </c>
      <c r="C152" s="9">
        <v>9.3960000000000008</v>
      </c>
    </row>
    <row r="153" spans="1:3" x14ac:dyDescent="0.3">
      <c r="A153" s="9">
        <v>8.16</v>
      </c>
      <c r="B153" s="3">
        <v>5</v>
      </c>
      <c r="C153" s="9">
        <v>-5.7119999999999997</v>
      </c>
    </row>
    <row r="154" spans="1:3" x14ac:dyDescent="0.3">
      <c r="A154" s="9">
        <v>99.135999999999996</v>
      </c>
      <c r="B154" s="3">
        <v>4</v>
      </c>
      <c r="C154" s="9">
        <v>30.98</v>
      </c>
    </row>
    <row r="155" spans="1:3" x14ac:dyDescent="0.3">
      <c r="A155" s="9">
        <v>1488.424</v>
      </c>
      <c r="B155" s="3">
        <v>7</v>
      </c>
      <c r="C155" s="9">
        <v>-297.6848</v>
      </c>
    </row>
    <row r="156" spans="1:3" x14ac:dyDescent="0.3">
      <c r="A156" s="9">
        <v>8.6519999999999992</v>
      </c>
      <c r="B156" s="3">
        <v>3</v>
      </c>
      <c r="C156" s="9">
        <v>-20.3322</v>
      </c>
    </row>
    <row r="157" spans="1:3" x14ac:dyDescent="0.3">
      <c r="A157" s="9">
        <v>50.96</v>
      </c>
      <c r="B157" s="3">
        <v>7</v>
      </c>
      <c r="C157" s="9">
        <v>25.48</v>
      </c>
    </row>
    <row r="158" spans="1:3" x14ac:dyDescent="0.3">
      <c r="A158" s="9">
        <v>41.9</v>
      </c>
      <c r="B158" s="3">
        <v>2</v>
      </c>
      <c r="C158" s="9">
        <v>8.7989999999999995</v>
      </c>
    </row>
    <row r="159" spans="1:3" x14ac:dyDescent="0.3">
      <c r="A159" s="9">
        <v>375.45749999999998</v>
      </c>
      <c r="B159" s="3">
        <v>3</v>
      </c>
      <c r="C159" s="9">
        <v>-157.0095</v>
      </c>
    </row>
    <row r="160" spans="1:3" x14ac:dyDescent="0.3">
      <c r="A160" s="9">
        <v>482.34</v>
      </c>
      <c r="B160" s="3">
        <v>4</v>
      </c>
      <c r="C160" s="9">
        <v>-337.63799999999998</v>
      </c>
    </row>
    <row r="161" spans="1:3" x14ac:dyDescent="0.3">
      <c r="A161" s="9">
        <v>2.6240000000000001</v>
      </c>
      <c r="B161" s="3">
        <v>1</v>
      </c>
      <c r="C161" s="9">
        <v>0.4264</v>
      </c>
    </row>
    <row r="162" spans="1:3" x14ac:dyDescent="0.3">
      <c r="A162" s="9">
        <v>23.36</v>
      </c>
      <c r="B162" s="3">
        <v>4</v>
      </c>
      <c r="C162" s="9">
        <v>7.8840000000000003</v>
      </c>
    </row>
    <row r="163" spans="1:3" x14ac:dyDescent="0.3">
      <c r="A163" s="9">
        <v>246.38399999999999</v>
      </c>
      <c r="B163" s="3">
        <v>2</v>
      </c>
      <c r="C163" s="9">
        <v>27.7182</v>
      </c>
    </row>
    <row r="164" spans="1:3" x14ac:dyDescent="0.3">
      <c r="A164" s="9">
        <v>12.462</v>
      </c>
      <c r="B164" s="3">
        <v>3</v>
      </c>
      <c r="C164" s="9">
        <v>-20.5623</v>
      </c>
    </row>
    <row r="165" spans="1:3" x14ac:dyDescent="0.3">
      <c r="A165" s="9">
        <v>75.792000000000002</v>
      </c>
      <c r="B165" s="3">
        <v>3</v>
      </c>
      <c r="C165" s="9">
        <v>25.579799999999999</v>
      </c>
    </row>
    <row r="166" spans="1:3" x14ac:dyDescent="0.3">
      <c r="A166" s="9">
        <v>49.96</v>
      </c>
      <c r="B166" s="3">
        <v>2</v>
      </c>
      <c r="C166" s="9">
        <v>9.4923999999999999</v>
      </c>
    </row>
    <row r="167" spans="1:3" x14ac:dyDescent="0.3">
      <c r="A167" s="9">
        <v>35.951999999999998</v>
      </c>
      <c r="B167" s="3">
        <v>3</v>
      </c>
      <c r="C167" s="9">
        <v>3.5952000000000002</v>
      </c>
    </row>
    <row r="168" spans="1:3" x14ac:dyDescent="0.3">
      <c r="A168" s="9">
        <v>9.5679999999999996</v>
      </c>
      <c r="B168" s="3">
        <v>2</v>
      </c>
      <c r="C168" s="9">
        <v>3.4683999999999999</v>
      </c>
    </row>
    <row r="169" spans="1:3" x14ac:dyDescent="0.3">
      <c r="A169" s="9">
        <v>35.909999999999997</v>
      </c>
      <c r="B169" s="3">
        <v>3</v>
      </c>
      <c r="C169" s="9">
        <v>9.6957000000000004</v>
      </c>
    </row>
    <row r="170" spans="1:3" x14ac:dyDescent="0.3">
      <c r="A170" s="9">
        <v>179.95</v>
      </c>
      <c r="B170" s="3">
        <v>5</v>
      </c>
      <c r="C170" s="9">
        <v>37.789499999999997</v>
      </c>
    </row>
    <row r="171" spans="1:3" x14ac:dyDescent="0.3">
      <c r="A171" s="9">
        <v>139.86000000000001</v>
      </c>
      <c r="B171" s="3">
        <v>7</v>
      </c>
      <c r="C171" s="9">
        <v>65.734200000000001</v>
      </c>
    </row>
    <row r="172" spans="1:3" x14ac:dyDescent="0.3">
      <c r="A172" s="9">
        <v>95.92</v>
      </c>
      <c r="B172" s="3">
        <v>8</v>
      </c>
      <c r="C172" s="9">
        <v>25.898399999999999</v>
      </c>
    </row>
    <row r="173" spans="1:3" x14ac:dyDescent="0.3">
      <c r="A173" s="9">
        <v>383.8</v>
      </c>
      <c r="B173" s="3">
        <v>5</v>
      </c>
      <c r="C173" s="9">
        <v>38.380000000000003</v>
      </c>
    </row>
    <row r="174" spans="1:3" x14ac:dyDescent="0.3">
      <c r="A174" s="9">
        <v>56.56</v>
      </c>
      <c r="B174" s="3">
        <v>4</v>
      </c>
      <c r="C174" s="9">
        <v>14.7056</v>
      </c>
    </row>
    <row r="175" spans="1:3" x14ac:dyDescent="0.3">
      <c r="A175" s="9">
        <v>866.4</v>
      </c>
      <c r="B175" s="3">
        <v>4</v>
      </c>
      <c r="C175" s="9">
        <v>225.26400000000001</v>
      </c>
    </row>
    <row r="176" spans="1:3" x14ac:dyDescent="0.3">
      <c r="A176" s="9">
        <v>69.989999999999995</v>
      </c>
      <c r="B176" s="3">
        <v>1</v>
      </c>
      <c r="C176" s="9">
        <v>30.095700000000001</v>
      </c>
    </row>
    <row r="177" spans="1:3" x14ac:dyDescent="0.3">
      <c r="A177" s="9">
        <v>6.6719999999999997</v>
      </c>
      <c r="B177" s="3">
        <v>6</v>
      </c>
      <c r="C177" s="9">
        <v>0.50039999999999996</v>
      </c>
    </row>
    <row r="178" spans="1:3" x14ac:dyDescent="0.3">
      <c r="A178" s="9">
        <v>189.58799999999999</v>
      </c>
      <c r="B178" s="3">
        <v>2</v>
      </c>
      <c r="C178" s="9">
        <v>-145.35079999999999</v>
      </c>
    </row>
    <row r="179" spans="1:3" x14ac:dyDescent="0.3">
      <c r="A179" s="9">
        <v>4.8120000000000003</v>
      </c>
      <c r="B179" s="3">
        <v>2</v>
      </c>
      <c r="C179" s="9">
        <v>-3.6892</v>
      </c>
    </row>
    <row r="180" spans="1:3" x14ac:dyDescent="0.3">
      <c r="A180" s="9">
        <v>1007.979</v>
      </c>
      <c r="B180" s="3">
        <v>3</v>
      </c>
      <c r="C180" s="9">
        <v>43.199100000000001</v>
      </c>
    </row>
    <row r="181" spans="1:3" x14ac:dyDescent="0.3">
      <c r="A181" s="9">
        <v>31.872</v>
      </c>
      <c r="B181" s="3">
        <v>8</v>
      </c>
      <c r="C181" s="9">
        <v>11.553599999999999</v>
      </c>
    </row>
    <row r="182" spans="1:3" x14ac:dyDescent="0.3">
      <c r="A182" s="9">
        <v>2.91</v>
      </c>
      <c r="B182" s="3">
        <v>1</v>
      </c>
      <c r="C182" s="9">
        <v>1.3676999999999999</v>
      </c>
    </row>
    <row r="183" spans="1:3" x14ac:dyDescent="0.3">
      <c r="A183" s="9">
        <v>59.52</v>
      </c>
      <c r="B183" s="3">
        <v>3</v>
      </c>
      <c r="C183" s="9">
        <v>15.475199999999999</v>
      </c>
    </row>
    <row r="184" spans="1:3" x14ac:dyDescent="0.3">
      <c r="A184" s="9">
        <v>284.36399999999998</v>
      </c>
      <c r="B184" s="3">
        <v>2</v>
      </c>
      <c r="C184" s="9">
        <v>-75.830399999999997</v>
      </c>
    </row>
    <row r="185" spans="1:3" x14ac:dyDescent="0.3">
      <c r="A185" s="9">
        <v>129.56800000000001</v>
      </c>
      <c r="B185" s="3">
        <v>2</v>
      </c>
      <c r="C185" s="9">
        <v>-24.294</v>
      </c>
    </row>
    <row r="186" spans="1:3" x14ac:dyDescent="0.3">
      <c r="A186" s="9">
        <v>23.56</v>
      </c>
      <c r="B186" s="3">
        <v>5</v>
      </c>
      <c r="C186" s="9">
        <v>7.0679999999999996</v>
      </c>
    </row>
    <row r="187" spans="1:3" x14ac:dyDescent="0.3">
      <c r="A187" s="9">
        <v>254.744</v>
      </c>
      <c r="B187" s="3">
        <v>7</v>
      </c>
      <c r="C187" s="9">
        <v>-312.06139999999999</v>
      </c>
    </row>
    <row r="188" spans="1:3" x14ac:dyDescent="0.3">
      <c r="A188" s="9">
        <v>55.48</v>
      </c>
      <c r="B188" s="3">
        <v>1</v>
      </c>
      <c r="C188" s="9">
        <v>26.630400000000002</v>
      </c>
    </row>
    <row r="189" spans="1:3" x14ac:dyDescent="0.3">
      <c r="A189" s="9">
        <v>340.92</v>
      </c>
      <c r="B189" s="3">
        <v>3</v>
      </c>
      <c r="C189" s="9">
        <v>3.4091999999999998</v>
      </c>
    </row>
    <row r="190" spans="1:3" x14ac:dyDescent="0.3">
      <c r="A190" s="9">
        <v>40.200000000000003</v>
      </c>
      <c r="B190" s="3">
        <v>3</v>
      </c>
      <c r="C190" s="9">
        <v>19.295999999999999</v>
      </c>
    </row>
    <row r="191" spans="1:3" x14ac:dyDescent="0.3">
      <c r="A191" s="9">
        <v>14.7</v>
      </c>
      <c r="B191" s="3">
        <v>5</v>
      </c>
      <c r="C191" s="9">
        <v>6.6150000000000002</v>
      </c>
    </row>
    <row r="192" spans="1:3" x14ac:dyDescent="0.3">
      <c r="A192" s="9">
        <v>9.09</v>
      </c>
      <c r="B192" s="3">
        <v>3</v>
      </c>
      <c r="C192" s="9">
        <v>1.9089</v>
      </c>
    </row>
    <row r="193" spans="1:3" x14ac:dyDescent="0.3">
      <c r="A193" s="9">
        <v>5.96</v>
      </c>
      <c r="B193" s="3">
        <v>2</v>
      </c>
      <c r="C193" s="9">
        <v>1.6688000000000001</v>
      </c>
    </row>
    <row r="194" spans="1:3" x14ac:dyDescent="0.3">
      <c r="A194" s="9">
        <v>29.6</v>
      </c>
      <c r="B194" s="3">
        <v>2</v>
      </c>
      <c r="C194" s="9">
        <v>14.8</v>
      </c>
    </row>
    <row r="195" spans="1:3" x14ac:dyDescent="0.3">
      <c r="A195" s="9">
        <v>2735.9520000000002</v>
      </c>
      <c r="B195" s="3">
        <v>6</v>
      </c>
      <c r="C195" s="9">
        <v>341.99400000000003</v>
      </c>
    </row>
    <row r="196" spans="1:3" x14ac:dyDescent="0.3">
      <c r="A196" s="9">
        <v>7.992</v>
      </c>
      <c r="B196" s="3">
        <v>1</v>
      </c>
      <c r="C196" s="9">
        <v>0.59940000000000004</v>
      </c>
    </row>
    <row r="197" spans="1:3" x14ac:dyDescent="0.3">
      <c r="A197" s="9">
        <v>449.15</v>
      </c>
      <c r="B197" s="3">
        <v>5</v>
      </c>
      <c r="C197" s="9">
        <v>8.9830000000000005</v>
      </c>
    </row>
    <row r="198" spans="1:3" x14ac:dyDescent="0.3">
      <c r="A198" s="9">
        <v>93.98</v>
      </c>
      <c r="B198" s="3">
        <v>2</v>
      </c>
      <c r="C198" s="9">
        <v>13.1572</v>
      </c>
    </row>
    <row r="199" spans="1:3" x14ac:dyDescent="0.3">
      <c r="A199" s="9">
        <v>189.88200000000001</v>
      </c>
      <c r="B199" s="3">
        <v>3</v>
      </c>
      <c r="C199" s="9">
        <v>-94.941000000000003</v>
      </c>
    </row>
    <row r="200" spans="1:3" x14ac:dyDescent="0.3">
      <c r="A200" s="9">
        <v>105.42</v>
      </c>
      <c r="B200" s="3">
        <v>2</v>
      </c>
      <c r="C200" s="9">
        <v>51.655799999999999</v>
      </c>
    </row>
    <row r="201" spans="1:3" x14ac:dyDescent="0.3">
      <c r="A201" s="9">
        <v>22.62</v>
      </c>
      <c r="B201" s="3">
        <v>2</v>
      </c>
      <c r="C201" s="9">
        <v>-15.08</v>
      </c>
    </row>
    <row r="202" spans="1:3" x14ac:dyDescent="0.3">
      <c r="A202" s="9">
        <v>2.74</v>
      </c>
      <c r="B202" s="3">
        <v>1</v>
      </c>
      <c r="C202" s="9">
        <v>0.73980000000000001</v>
      </c>
    </row>
    <row r="203" spans="1:3" x14ac:dyDescent="0.3">
      <c r="A203" s="9">
        <v>126.3</v>
      </c>
      <c r="B203" s="3">
        <v>3</v>
      </c>
      <c r="C203" s="9">
        <v>40.415999999999997</v>
      </c>
    </row>
    <row r="204" spans="1:3" x14ac:dyDescent="0.3">
      <c r="A204" s="9">
        <v>6.63</v>
      </c>
      <c r="B204" s="3">
        <v>3</v>
      </c>
      <c r="C204" s="9">
        <v>1.7901</v>
      </c>
    </row>
    <row r="205" spans="1:3" x14ac:dyDescent="0.3">
      <c r="A205" s="9">
        <v>18.391999999999999</v>
      </c>
      <c r="B205" s="3">
        <v>1</v>
      </c>
      <c r="C205" s="9">
        <v>5.2877000000000001</v>
      </c>
    </row>
    <row r="206" spans="1:3" x14ac:dyDescent="0.3">
      <c r="A206" s="9">
        <v>210.98</v>
      </c>
      <c r="B206" s="3">
        <v>2</v>
      </c>
      <c r="C206" s="9">
        <v>21.097999999999999</v>
      </c>
    </row>
    <row r="207" spans="1:3" x14ac:dyDescent="0.3">
      <c r="A207" s="9">
        <v>22.2</v>
      </c>
      <c r="B207" s="3">
        <v>5</v>
      </c>
      <c r="C207" s="9">
        <v>10.433999999999999</v>
      </c>
    </row>
    <row r="208" spans="1:3" x14ac:dyDescent="0.3">
      <c r="A208" s="9">
        <v>683.952</v>
      </c>
      <c r="B208" s="3">
        <v>3</v>
      </c>
      <c r="C208" s="9">
        <v>42.747</v>
      </c>
    </row>
    <row r="209" spans="1:3" x14ac:dyDescent="0.3">
      <c r="A209" s="9">
        <v>36.335999999999999</v>
      </c>
      <c r="B209" s="3">
        <v>3</v>
      </c>
      <c r="C209" s="9">
        <v>-7.2671999999999999</v>
      </c>
    </row>
    <row r="210" spans="1:3" x14ac:dyDescent="0.3">
      <c r="A210" s="9">
        <v>190.72</v>
      </c>
      <c r="B210" s="3">
        <v>1</v>
      </c>
      <c r="C210" s="9">
        <v>11.92</v>
      </c>
    </row>
    <row r="211" spans="1:3" x14ac:dyDescent="0.3">
      <c r="A211" s="9">
        <v>47.94</v>
      </c>
      <c r="B211" s="3">
        <v>3</v>
      </c>
      <c r="C211" s="9">
        <v>2.3969999999999998</v>
      </c>
    </row>
    <row r="212" spans="1:3" x14ac:dyDescent="0.3">
      <c r="A212" s="9">
        <v>979.95</v>
      </c>
      <c r="B212" s="3">
        <v>5</v>
      </c>
      <c r="C212" s="9">
        <v>274.38600000000002</v>
      </c>
    </row>
    <row r="213" spans="1:3" x14ac:dyDescent="0.3">
      <c r="A213" s="9">
        <v>16.768000000000001</v>
      </c>
      <c r="B213" s="3">
        <v>2</v>
      </c>
      <c r="C213" s="9">
        <v>1.4672000000000001</v>
      </c>
    </row>
    <row r="214" spans="1:3" x14ac:dyDescent="0.3">
      <c r="A214" s="9">
        <v>42.616</v>
      </c>
      <c r="B214" s="3">
        <v>7</v>
      </c>
      <c r="C214" s="9">
        <v>-68.185599999999994</v>
      </c>
    </row>
    <row r="215" spans="1:3" x14ac:dyDescent="0.3">
      <c r="A215" s="9">
        <v>152.94</v>
      </c>
      <c r="B215" s="3">
        <v>3</v>
      </c>
      <c r="C215" s="9">
        <v>41.293799999999997</v>
      </c>
    </row>
    <row r="216" spans="1:3" x14ac:dyDescent="0.3">
      <c r="A216" s="9">
        <v>468.9</v>
      </c>
      <c r="B216" s="3">
        <v>6</v>
      </c>
      <c r="C216" s="9">
        <v>206.316</v>
      </c>
    </row>
    <row r="217" spans="1:3" x14ac:dyDescent="0.3">
      <c r="A217" s="9">
        <v>646.77599999999995</v>
      </c>
      <c r="B217" s="3">
        <v>9</v>
      </c>
      <c r="C217" s="9">
        <v>-145.52459999999999</v>
      </c>
    </row>
    <row r="218" spans="1:3" x14ac:dyDescent="0.3">
      <c r="A218" s="9">
        <v>41.28</v>
      </c>
      <c r="B218" s="3">
        <v>6</v>
      </c>
      <c r="C218" s="9">
        <v>13.932</v>
      </c>
    </row>
    <row r="219" spans="1:3" x14ac:dyDescent="0.3">
      <c r="A219" s="9">
        <v>1121.568</v>
      </c>
      <c r="B219" s="3">
        <v>2</v>
      </c>
      <c r="C219" s="9">
        <v>0</v>
      </c>
    </row>
    <row r="220" spans="1:3" x14ac:dyDescent="0.3">
      <c r="A220" s="9">
        <v>10.824</v>
      </c>
      <c r="B220" s="3">
        <v>3</v>
      </c>
      <c r="C220" s="9">
        <v>2.5707</v>
      </c>
    </row>
    <row r="221" spans="1:3" x14ac:dyDescent="0.3">
      <c r="A221" s="9">
        <v>19.456</v>
      </c>
      <c r="B221" s="3">
        <v>4</v>
      </c>
      <c r="C221" s="9">
        <v>3.4047999999999998</v>
      </c>
    </row>
    <row r="222" spans="1:3" x14ac:dyDescent="0.3">
      <c r="A222" s="9">
        <v>20.7</v>
      </c>
      <c r="B222" s="3">
        <v>2</v>
      </c>
      <c r="C222" s="9">
        <v>9.9359999999999999</v>
      </c>
    </row>
    <row r="223" spans="1:3" x14ac:dyDescent="0.3">
      <c r="A223" s="9">
        <v>42.6</v>
      </c>
      <c r="B223" s="3">
        <v>3</v>
      </c>
      <c r="C223" s="9">
        <v>16.614000000000001</v>
      </c>
    </row>
    <row r="224" spans="1:3" x14ac:dyDescent="0.3">
      <c r="A224" s="9">
        <v>13</v>
      </c>
      <c r="B224" s="3">
        <v>5</v>
      </c>
      <c r="C224" s="9">
        <v>1.3</v>
      </c>
    </row>
    <row r="225" spans="1:3" x14ac:dyDescent="0.3">
      <c r="A225" s="9">
        <v>3.96</v>
      </c>
      <c r="B225" s="3">
        <v>2</v>
      </c>
      <c r="C225" s="9">
        <v>0</v>
      </c>
    </row>
    <row r="226" spans="1:3" x14ac:dyDescent="0.3">
      <c r="A226" s="9">
        <v>374.37599999999998</v>
      </c>
      <c r="B226" s="3">
        <v>3</v>
      </c>
      <c r="C226" s="9">
        <v>46.796999999999997</v>
      </c>
    </row>
    <row r="227" spans="1:3" x14ac:dyDescent="0.3">
      <c r="A227" s="9">
        <v>91.84</v>
      </c>
      <c r="B227" s="3">
        <v>8</v>
      </c>
      <c r="C227" s="9">
        <v>45.001600000000003</v>
      </c>
    </row>
    <row r="228" spans="1:3" x14ac:dyDescent="0.3">
      <c r="A228" s="9">
        <v>72.45</v>
      </c>
      <c r="B228" s="3">
        <v>7</v>
      </c>
      <c r="C228" s="9">
        <v>34.776000000000003</v>
      </c>
    </row>
    <row r="229" spans="1:3" x14ac:dyDescent="0.3">
      <c r="A229" s="9">
        <v>8.82</v>
      </c>
      <c r="B229" s="3">
        <v>3</v>
      </c>
      <c r="C229" s="9">
        <v>2.3814000000000002</v>
      </c>
    </row>
    <row r="230" spans="1:3" x14ac:dyDescent="0.3">
      <c r="A230" s="9">
        <v>160.72</v>
      </c>
      <c r="B230" s="3">
        <v>14</v>
      </c>
      <c r="C230" s="9">
        <v>78.752799999999993</v>
      </c>
    </row>
    <row r="231" spans="1:3" x14ac:dyDescent="0.3">
      <c r="A231" s="9">
        <v>69.712000000000003</v>
      </c>
      <c r="B231" s="3">
        <v>2</v>
      </c>
      <c r="C231" s="9">
        <v>8.7140000000000004</v>
      </c>
    </row>
    <row r="232" spans="1:3" x14ac:dyDescent="0.3">
      <c r="A232" s="9">
        <v>51.52</v>
      </c>
      <c r="B232" s="3">
        <v>4</v>
      </c>
      <c r="C232" s="9">
        <v>1.5456000000000001</v>
      </c>
    </row>
    <row r="233" spans="1:3" x14ac:dyDescent="0.3">
      <c r="A233" s="9">
        <v>470.37599999999998</v>
      </c>
      <c r="B233" s="3">
        <v>3</v>
      </c>
      <c r="C233" s="9">
        <v>52.917299999999997</v>
      </c>
    </row>
    <row r="234" spans="1:3" x14ac:dyDescent="0.3">
      <c r="A234" s="9">
        <v>70.98</v>
      </c>
      <c r="B234" s="3">
        <v>1</v>
      </c>
      <c r="C234" s="9">
        <v>4.9686000000000003</v>
      </c>
    </row>
    <row r="235" spans="1:3" x14ac:dyDescent="0.3">
      <c r="A235" s="9">
        <v>84.784000000000006</v>
      </c>
      <c r="B235" s="3">
        <v>2</v>
      </c>
      <c r="C235" s="9">
        <v>-20.136199999999999</v>
      </c>
    </row>
    <row r="236" spans="1:3" x14ac:dyDescent="0.3">
      <c r="A236" s="9">
        <v>9.3439999999999994</v>
      </c>
      <c r="B236" s="3">
        <v>2</v>
      </c>
      <c r="C236" s="9">
        <v>1.1679999999999999</v>
      </c>
    </row>
    <row r="237" spans="1:3" x14ac:dyDescent="0.3">
      <c r="A237" s="9">
        <v>76.12</v>
      </c>
      <c r="B237" s="3">
        <v>2</v>
      </c>
      <c r="C237" s="9">
        <v>22.0748</v>
      </c>
    </row>
    <row r="238" spans="1:3" x14ac:dyDescent="0.3">
      <c r="A238" s="9">
        <v>11.632</v>
      </c>
      <c r="B238" s="3">
        <v>2</v>
      </c>
      <c r="C238" s="9">
        <v>1.0178</v>
      </c>
    </row>
    <row r="239" spans="1:3" x14ac:dyDescent="0.3">
      <c r="A239" s="9">
        <v>143.982</v>
      </c>
      <c r="B239" s="3">
        <v>3</v>
      </c>
      <c r="C239" s="9">
        <v>-28.796399999999998</v>
      </c>
    </row>
    <row r="240" spans="1:3" x14ac:dyDescent="0.3">
      <c r="A240" s="9">
        <v>142.77600000000001</v>
      </c>
      <c r="B240" s="3">
        <v>1</v>
      </c>
      <c r="C240" s="9">
        <v>17.847000000000001</v>
      </c>
    </row>
    <row r="241" spans="1:3" x14ac:dyDescent="0.3">
      <c r="A241" s="9">
        <v>3.282</v>
      </c>
      <c r="B241" s="3">
        <v>2</v>
      </c>
      <c r="C241" s="9">
        <v>-2.6255999999999999</v>
      </c>
    </row>
    <row r="242" spans="1:3" x14ac:dyDescent="0.3">
      <c r="A242" s="9">
        <v>369.57600000000002</v>
      </c>
      <c r="B242" s="3">
        <v>3</v>
      </c>
      <c r="C242" s="9">
        <v>41.577300000000001</v>
      </c>
    </row>
    <row r="243" spans="1:3" x14ac:dyDescent="0.3">
      <c r="A243" s="9">
        <v>8.4480000000000004</v>
      </c>
      <c r="B243" s="3">
        <v>2</v>
      </c>
      <c r="C243" s="9">
        <v>2.64</v>
      </c>
    </row>
    <row r="244" spans="1:3" x14ac:dyDescent="0.3">
      <c r="A244" s="9">
        <v>119.94</v>
      </c>
      <c r="B244" s="3">
        <v>10</v>
      </c>
      <c r="C244" s="9">
        <v>15.992000000000001</v>
      </c>
    </row>
    <row r="245" spans="1:3" x14ac:dyDescent="0.3">
      <c r="A245" s="9">
        <v>40.479999999999997</v>
      </c>
      <c r="B245" s="3">
        <v>2</v>
      </c>
      <c r="C245" s="9">
        <v>15.7872</v>
      </c>
    </row>
    <row r="246" spans="1:3" x14ac:dyDescent="0.3">
      <c r="A246" s="9">
        <v>8.69</v>
      </c>
      <c r="B246" s="3">
        <v>5</v>
      </c>
      <c r="C246" s="9">
        <v>-14.773</v>
      </c>
    </row>
    <row r="247" spans="1:3" x14ac:dyDescent="0.3">
      <c r="A247" s="9">
        <v>301.95999999999998</v>
      </c>
      <c r="B247" s="3">
        <v>2</v>
      </c>
      <c r="C247" s="9">
        <v>87.568399999999997</v>
      </c>
    </row>
    <row r="248" spans="1:3" x14ac:dyDescent="0.3">
      <c r="A248" s="9">
        <v>35.56</v>
      </c>
      <c r="B248" s="3">
        <v>7</v>
      </c>
      <c r="C248" s="9">
        <v>12.090400000000001</v>
      </c>
    </row>
    <row r="249" spans="1:3" x14ac:dyDescent="0.3">
      <c r="A249" s="9">
        <v>97.16</v>
      </c>
      <c r="B249" s="3">
        <v>2</v>
      </c>
      <c r="C249" s="9">
        <v>28.176400000000001</v>
      </c>
    </row>
    <row r="250" spans="1:3" x14ac:dyDescent="0.3">
      <c r="A250" s="9">
        <v>243.38399999999999</v>
      </c>
      <c r="B250" s="3">
        <v>3</v>
      </c>
      <c r="C250" s="9">
        <v>-51.719099999999997</v>
      </c>
    </row>
    <row r="251" spans="1:3" x14ac:dyDescent="0.3">
      <c r="A251" s="9">
        <v>392.94</v>
      </c>
      <c r="B251" s="3">
        <v>3</v>
      </c>
      <c r="C251" s="9">
        <v>43.223399999999998</v>
      </c>
    </row>
    <row r="252" spans="1:3" x14ac:dyDescent="0.3">
      <c r="A252" s="9">
        <v>18.882000000000001</v>
      </c>
      <c r="B252" s="3">
        <v>3</v>
      </c>
      <c r="C252" s="9">
        <v>-13.8468</v>
      </c>
    </row>
    <row r="253" spans="1:3" x14ac:dyDescent="0.3">
      <c r="A253" s="9">
        <v>18.84</v>
      </c>
      <c r="B253" s="3">
        <v>3</v>
      </c>
      <c r="C253" s="9">
        <v>6.0288000000000004</v>
      </c>
    </row>
    <row r="254" spans="1:3" x14ac:dyDescent="0.3">
      <c r="A254" s="9">
        <v>330.4</v>
      </c>
      <c r="B254" s="3">
        <v>2</v>
      </c>
      <c r="C254" s="9">
        <v>85.903999999999996</v>
      </c>
    </row>
    <row r="255" spans="1:3" x14ac:dyDescent="0.3">
      <c r="A255" s="9">
        <v>132.52000000000001</v>
      </c>
      <c r="B255" s="3">
        <v>4</v>
      </c>
      <c r="C255" s="9">
        <v>54.333199999999998</v>
      </c>
    </row>
    <row r="256" spans="1:3" x14ac:dyDescent="0.3">
      <c r="A256" s="9">
        <v>209.3</v>
      </c>
      <c r="B256" s="3">
        <v>2</v>
      </c>
      <c r="C256" s="9">
        <v>56.511000000000003</v>
      </c>
    </row>
    <row r="257" spans="1:3" x14ac:dyDescent="0.3">
      <c r="A257" s="9">
        <v>14.8</v>
      </c>
      <c r="B257" s="3">
        <v>4</v>
      </c>
      <c r="C257" s="9">
        <v>6.0679999999999996</v>
      </c>
    </row>
    <row r="258" spans="1:3" x14ac:dyDescent="0.3">
      <c r="A258" s="9">
        <v>379.4</v>
      </c>
      <c r="B258" s="3">
        <v>10</v>
      </c>
      <c r="C258" s="9">
        <v>178.31800000000001</v>
      </c>
    </row>
    <row r="259" spans="1:3" x14ac:dyDescent="0.3">
      <c r="A259" s="9">
        <v>113.55200000000001</v>
      </c>
      <c r="B259" s="3">
        <v>2</v>
      </c>
      <c r="C259" s="9">
        <v>8.5164000000000009</v>
      </c>
    </row>
    <row r="260" spans="1:3" x14ac:dyDescent="0.3">
      <c r="A260" s="9">
        <v>701.37199999999996</v>
      </c>
      <c r="B260" s="3">
        <v>2</v>
      </c>
      <c r="C260" s="9">
        <v>-50.097999999999999</v>
      </c>
    </row>
    <row r="261" spans="1:3" x14ac:dyDescent="0.3">
      <c r="A261" s="9">
        <v>459.95</v>
      </c>
      <c r="B261" s="3">
        <v>5</v>
      </c>
      <c r="C261" s="9">
        <v>18.398</v>
      </c>
    </row>
    <row r="262" spans="1:3" x14ac:dyDescent="0.3">
      <c r="A262" s="9">
        <v>23.76</v>
      </c>
      <c r="B262" s="3">
        <v>3</v>
      </c>
      <c r="C262" s="9">
        <v>2.0790000000000002</v>
      </c>
    </row>
    <row r="263" spans="1:3" x14ac:dyDescent="0.3">
      <c r="A263" s="9">
        <v>30.36</v>
      </c>
      <c r="B263" s="3">
        <v>5</v>
      </c>
      <c r="C263" s="9">
        <v>8.7285000000000004</v>
      </c>
    </row>
    <row r="264" spans="1:3" x14ac:dyDescent="0.3">
      <c r="A264" s="9">
        <v>61.44</v>
      </c>
      <c r="B264" s="3">
        <v>3</v>
      </c>
      <c r="C264" s="9">
        <v>16.588799999999999</v>
      </c>
    </row>
    <row r="265" spans="1:3" x14ac:dyDescent="0.3">
      <c r="A265" s="9">
        <v>2.6880000000000002</v>
      </c>
      <c r="B265" s="3">
        <v>3</v>
      </c>
      <c r="C265" s="9">
        <v>-7.3920000000000003</v>
      </c>
    </row>
    <row r="266" spans="1:3" x14ac:dyDescent="0.3">
      <c r="A266" s="9">
        <v>14.352</v>
      </c>
      <c r="B266" s="3">
        <v>3</v>
      </c>
      <c r="C266" s="9">
        <v>4.6643999999999997</v>
      </c>
    </row>
    <row r="267" spans="1:3" x14ac:dyDescent="0.3">
      <c r="A267" s="9">
        <v>7999.98</v>
      </c>
      <c r="B267" s="3">
        <v>4</v>
      </c>
      <c r="C267" s="9">
        <v>-3839.9904000000001</v>
      </c>
    </row>
    <row r="268" spans="1:3" x14ac:dyDescent="0.3">
      <c r="A268" s="9">
        <v>479.97</v>
      </c>
      <c r="B268" s="3">
        <v>3</v>
      </c>
      <c r="C268" s="9">
        <v>163.18979999999999</v>
      </c>
    </row>
    <row r="269" spans="1:3" x14ac:dyDescent="0.3">
      <c r="A269" s="9">
        <v>191.98400000000001</v>
      </c>
      <c r="B269" s="3">
        <v>2</v>
      </c>
      <c r="C269" s="9">
        <v>4.7995999999999999</v>
      </c>
    </row>
    <row r="270" spans="1:3" x14ac:dyDescent="0.3">
      <c r="A270" s="9">
        <v>104.01</v>
      </c>
      <c r="B270" s="3">
        <v>1</v>
      </c>
      <c r="C270" s="9">
        <v>14.561400000000001</v>
      </c>
    </row>
    <row r="271" spans="1:3" x14ac:dyDescent="0.3">
      <c r="A271" s="9">
        <v>166.24</v>
      </c>
      <c r="B271" s="3">
        <v>1</v>
      </c>
      <c r="C271" s="9">
        <v>24.936</v>
      </c>
    </row>
    <row r="272" spans="1:3" x14ac:dyDescent="0.3">
      <c r="A272" s="9">
        <v>198.27199999999999</v>
      </c>
      <c r="B272" s="3">
        <v>8</v>
      </c>
      <c r="C272" s="9">
        <v>17.348800000000001</v>
      </c>
    </row>
    <row r="273" spans="1:3" x14ac:dyDescent="0.3">
      <c r="A273" s="9">
        <v>369.91199999999998</v>
      </c>
      <c r="B273" s="3">
        <v>3</v>
      </c>
      <c r="C273" s="9">
        <v>-13.871700000000001</v>
      </c>
    </row>
    <row r="274" spans="1:3" x14ac:dyDescent="0.3">
      <c r="A274" s="9">
        <v>10.368</v>
      </c>
      <c r="B274" s="3">
        <v>2</v>
      </c>
      <c r="C274" s="9">
        <v>3.6288</v>
      </c>
    </row>
    <row r="275" spans="1:3" x14ac:dyDescent="0.3">
      <c r="A275" s="9">
        <v>119.96</v>
      </c>
      <c r="B275" s="3">
        <v>4</v>
      </c>
      <c r="C275" s="9">
        <v>52.782400000000003</v>
      </c>
    </row>
    <row r="276" spans="1:3" x14ac:dyDescent="0.3">
      <c r="A276" s="9">
        <v>55.48</v>
      </c>
      <c r="B276" s="3">
        <v>1</v>
      </c>
      <c r="C276" s="9">
        <v>26.630400000000002</v>
      </c>
    </row>
    <row r="277" spans="1:3" x14ac:dyDescent="0.3">
      <c r="A277" s="9">
        <v>24.448</v>
      </c>
      <c r="B277" s="3">
        <v>4</v>
      </c>
      <c r="C277" s="9">
        <v>8.8623999999999992</v>
      </c>
    </row>
    <row r="278" spans="1:3" x14ac:dyDescent="0.3">
      <c r="A278" s="9">
        <v>281.33999999999997</v>
      </c>
      <c r="B278" s="3">
        <v>6</v>
      </c>
      <c r="C278" s="9">
        <v>109.7226</v>
      </c>
    </row>
    <row r="279" spans="1:3" x14ac:dyDescent="0.3">
      <c r="A279" s="9">
        <v>9.94</v>
      </c>
      <c r="B279" s="3">
        <v>2</v>
      </c>
      <c r="C279" s="9">
        <v>3.0813999999999999</v>
      </c>
    </row>
    <row r="280" spans="1:3" x14ac:dyDescent="0.3">
      <c r="A280" s="9">
        <v>59.808</v>
      </c>
      <c r="B280" s="3">
        <v>3</v>
      </c>
      <c r="C280" s="9">
        <v>19.4376</v>
      </c>
    </row>
    <row r="281" spans="1:3" x14ac:dyDescent="0.3">
      <c r="A281" s="9">
        <v>146.82</v>
      </c>
      <c r="B281" s="3">
        <v>3</v>
      </c>
      <c r="C281" s="9">
        <v>73.41</v>
      </c>
    </row>
    <row r="282" spans="1:3" x14ac:dyDescent="0.3">
      <c r="A282" s="9">
        <v>129.91999999999999</v>
      </c>
      <c r="B282" s="3">
        <v>5</v>
      </c>
      <c r="C282" s="9">
        <v>21.111999999999998</v>
      </c>
    </row>
    <row r="283" spans="1:3" x14ac:dyDescent="0.3">
      <c r="A283" s="9">
        <v>45.584000000000003</v>
      </c>
      <c r="B283" s="3">
        <v>7</v>
      </c>
      <c r="C283" s="9">
        <v>5.1281999999999996</v>
      </c>
    </row>
    <row r="284" spans="1:3" x14ac:dyDescent="0.3">
      <c r="A284" s="9">
        <v>17.568000000000001</v>
      </c>
      <c r="B284" s="3">
        <v>2</v>
      </c>
      <c r="C284" s="9">
        <v>6.3684000000000003</v>
      </c>
    </row>
    <row r="285" spans="1:3" x14ac:dyDescent="0.3">
      <c r="A285" s="9">
        <v>182.72</v>
      </c>
      <c r="B285" s="3">
        <v>8</v>
      </c>
      <c r="C285" s="9">
        <v>84.051199999999994</v>
      </c>
    </row>
    <row r="286" spans="1:3" x14ac:dyDescent="0.3">
      <c r="A286" s="9">
        <v>242.94</v>
      </c>
      <c r="B286" s="3">
        <v>3</v>
      </c>
      <c r="C286" s="9">
        <v>9.7175999999999991</v>
      </c>
    </row>
    <row r="287" spans="1:3" x14ac:dyDescent="0.3">
      <c r="A287" s="9">
        <v>11.784000000000001</v>
      </c>
      <c r="B287" s="3">
        <v>3</v>
      </c>
      <c r="C287" s="9">
        <v>4.2717000000000001</v>
      </c>
    </row>
    <row r="288" spans="1:3" x14ac:dyDescent="0.3">
      <c r="A288" s="9">
        <v>51.52</v>
      </c>
      <c r="B288" s="3">
        <v>5</v>
      </c>
      <c r="C288" s="9">
        <v>-10.948</v>
      </c>
    </row>
    <row r="289" spans="1:3" x14ac:dyDescent="0.3">
      <c r="A289" s="9">
        <v>11.992000000000001</v>
      </c>
      <c r="B289" s="3">
        <v>1</v>
      </c>
      <c r="C289" s="9">
        <v>0.89939999999999998</v>
      </c>
    </row>
    <row r="290" spans="1:3" x14ac:dyDescent="0.3">
      <c r="A290" s="9">
        <v>58.05</v>
      </c>
      <c r="B290" s="3">
        <v>3</v>
      </c>
      <c r="C290" s="9">
        <v>26.702999999999999</v>
      </c>
    </row>
    <row r="291" spans="1:3" x14ac:dyDescent="0.3">
      <c r="A291" s="9">
        <v>1199.9760000000001</v>
      </c>
      <c r="B291" s="3">
        <v>3</v>
      </c>
      <c r="C291" s="9">
        <v>374.99250000000001</v>
      </c>
    </row>
    <row r="292" spans="1:3" x14ac:dyDescent="0.3">
      <c r="A292" s="9">
        <v>24.56</v>
      </c>
      <c r="B292" s="3">
        <v>2</v>
      </c>
      <c r="C292" s="9">
        <v>6.8768000000000002</v>
      </c>
    </row>
    <row r="293" spans="1:3" x14ac:dyDescent="0.3">
      <c r="A293" s="9">
        <v>13.128</v>
      </c>
      <c r="B293" s="3">
        <v>3</v>
      </c>
      <c r="C293" s="9">
        <v>4.2666000000000004</v>
      </c>
    </row>
    <row r="294" spans="1:3" x14ac:dyDescent="0.3">
      <c r="A294" s="9">
        <v>22.72</v>
      </c>
      <c r="B294" s="3">
        <v>4</v>
      </c>
      <c r="C294" s="9">
        <v>10.224</v>
      </c>
    </row>
    <row r="295" spans="1:3" x14ac:dyDescent="0.3">
      <c r="A295" s="9">
        <v>107.982</v>
      </c>
      <c r="B295" s="3">
        <v>3</v>
      </c>
      <c r="C295" s="9">
        <v>-26.9955</v>
      </c>
    </row>
    <row r="296" spans="1:3" x14ac:dyDescent="0.3">
      <c r="A296" s="9">
        <v>11.36</v>
      </c>
      <c r="B296" s="3">
        <v>2</v>
      </c>
      <c r="C296" s="9">
        <v>5.3391999999999999</v>
      </c>
    </row>
    <row r="297" spans="1:3" x14ac:dyDescent="0.3">
      <c r="A297" s="9">
        <v>310.88</v>
      </c>
      <c r="B297" s="3">
        <v>2</v>
      </c>
      <c r="C297" s="9">
        <v>23.315999999999999</v>
      </c>
    </row>
    <row r="298" spans="1:3" x14ac:dyDescent="0.3">
      <c r="A298" s="9">
        <v>18.28</v>
      </c>
      <c r="B298" s="3">
        <v>2</v>
      </c>
      <c r="C298" s="9">
        <v>9.14</v>
      </c>
    </row>
    <row r="299" spans="1:3" x14ac:dyDescent="0.3">
      <c r="A299" s="9">
        <v>32.76</v>
      </c>
      <c r="B299" s="3">
        <v>7</v>
      </c>
      <c r="C299" s="9">
        <v>3.6855000000000002</v>
      </c>
    </row>
    <row r="300" spans="1:3" x14ac:dyDescent="0.3">
      <c r="A300" s="9">
        <v>32.07</v>
      </c>
      <c r="B300" s="3">
        <v>5</v>
      </c>
      <c r="C300" s="9">
        <v>-22.449000000000002</v>
      </c>
    </row>
    <row r="301" spans="1:3" x14ac:dyDescent="0.3">
      <c r="A301" s="9">
        <v>348.928</v>
      </c>
      <c r="B301" s="3">
        <v>2</v>
      </c>
      <c r="C301" s="9">
        <v>34.892800000000001</v>
      </c>
    </row>
    <row r="302" spans="1:3" x14ac:dyDescent="0.3">
      <c r="A302" s="9">
        <v>1363.96</v>
      </c>
      <c r="B302" s="3">
        <v>5</v>
      </c>
      <c r="C302" s="9">
        <v>85.247500000000002</v>
      </c>
    </row>
    <row r="303" spans="1:3" x14ac:dyDescent="0.3">
      <c r="A303" s="9">
        <v>9.9600000000000009</v>
      </c>
      <c r="B303" s="3">
        <v>2</v>
      </c>
      <c r="C303" s="9">
        <v>4.5815999999999999</v>
      </c>
    </row>
    <row r="304" spans="1:3" x14ac:dyDescent="0.3">
      <c r="A304" s="9">
        <v>20.16</v>
      </c>
      <c r="B304" s="3">
        <v>7</v>
      </c>
      <c r="C304" s="9">
        <v>9.8783999999999992</v>
      </c>
    </row>
    <row r="305" spans="1:3" x14ac:dyDescent="0.3">
      <c r="A305" s="9">
        <v>283.92</v>
      </c>
      <c r="B305" s="3">
        <v>5</v>
      </c>
      <c r="C305" s="9">
        <v>17.745000000000001</v>
      </c>
    </row>
    <row r="306" spans="1:3" x14ac:dyDescent="0.3">
      <c r="A306" s="9">
        <v>22.23</v>
      </c>
      <c r="B306" s="3">
        <v>1</v>
      </c>
      <c r="C306" s="9">
        <v>7.3358999999999996</v>
      </c>
    </row>
    <row r="307" spans="1:3" x14ac:dyDescent="0.3">
      <c r="A307" s="9">
        <v>12.96</v>
      </c>
      <c r="B307" s="3">
        <v>2</v>
      </c>
      <c r="C307" s="9">
        <v>6.2207999999999997</v>
      </c>
    </row>
    <row r="308" spans="1:3" x14ac:dyDescent="0.3">
      <c r="A308" s="9">
        <v>18.28</v>
      </c>
      <c r="B308" s="3">
        <v>2</v>
      </c>
      <c r="C308" s="9">
        <v>6.2152000000000003</v>
      </c>
    </row>
    <row r="309" spans="1:3" x14ac:dyDescent="0.3">
      <c r="A309" s="9">
        <v>18.28</v>
      </c>
      <c r="B309" s="3">
        <v>2</v>
      </c>
      <c r="C309" s="9">
        <v>6.2152000000000003</v>
      </c>
    </row>
    <row r="310" spans="1:3" x14ac:dyDescent="0.3">
      <c r="A310" s="9">
        <v>51.84</v>
      </c>
      <c r="B310" s="3">
        <v>8</v>
      </c>
      <c r="C310" s="9">
        <v>24.883199999999999</v>
      </c>
    </row>
    <row r="311" spans="1:3" x14ac:dyDescent="0.3">
      <c r="A311" s="9">
        <v>239.97</v>
      </c>
      <c r="B311" s="3">
        <v>3</v>
      </c>
      <c r="C311" s="9">
        <v>71.991</v>
      </c>
    </row>
    <row r="312" spans="1:3" x14ac:dyDescent="0.3">
      <c r="A312" s="9">
        <v>67.8</v>
      </c>
      <c r="B312" s="3">
        <v>4</v>
      </c>
      <c r="C312" s="9">
        <v>4.0679999999999996</v>
      </c>
    </row>
    <row r="313" spans="1:3" x14ac:dyDescent="0.3">
      <c r="A313" s="9">
        <v>9.6639999999999997</v>
      </c>
      <c r="B313" s="3">
        <v>2</v>
      </c>
      <c r="C313" s="9">
        <v>3.2616000000000001</v>
      </c>
    </row>
    <row r="314" spans="1:3" x14ac:dyDescent="0.3">
      <c r="A314" s="9">
        <v>60.45</v>
      </c>
      <c r="B314" s="3">
        <v>3</v>
      </c>
      <c r="C314" s="9">
        <v>16.3215</v>
      </c>
    </row>
    <row r="315" spans="1:3" x14ac:dyDescent="0.3">
      <c r="A315" s="9">
        <v>37.44</v>
      </c>
      <c r="B315" s="3">
        <v>4</v>
      </c>
      <c r="C315" s="9">
        <v>11.7</v>
      </c>
    </row>
    <row r="316" spans="1:3" x14ac:dyDescent="0.3">
      <c r="A316" s="9">
        <v>83.72</v>
      </c>
      <c r="B316" s="3">
        <v>7</v>
      </c>
      <c r="C316" s="9">
        <v>23.441600000000001</v>
      </c>
    </row>
    <row r="317" spans="1:3" x14ac:dyDescent="0.3">
      <c r="A317" s="9">
        <v>48.896000000000001</v>
      </c>
      <c r="B317" s="3">
        <v>4</v>
      </c>
      <c r="C317" s="9">
        <v>8.5568000000000008</v>
      </c>
    </row>
    <row r="318" spans="1:3" x14ac:dyDescent="0.3">
      <c r="A318" s="9">
        <v>115.36</v>
      </c>
      <c r="B318" s="3">
        <v>7</v>
      </c>
      <c r="C318" s="9">
        <v>49.604799999999997</v>
      </c>
    </row>
    <row r="319" spans="1:3" x14ac:dyDescent="0.3">
      <c r="A319" s="9">
        <v>5.16</v>
      </c>
      <c r="B319" s="3">
        <v>2</v>
      </c>
      <c r="C319" s="9">
        <v>1.3415999999999999</v>
      </c>
    </row>
    <row r="320" spans="1:3" x14ac:dyDescent="0.3">
      <c r="A320" s="9">
        <v>39.96</v>
      </c>
      <c r="B320" s="3">
        <v>2</v>
      </c>
      <c r="C320" s="9">
        <v>18.781199999999998</v>
      </c>
    </row>
    <row r="321" spans="1:3" x14ac:dyDescent="0.3">
      <c r="A321" s="9">
        <v>7.61</v>
      </c>
      <c r="B321" s="3">
        <v>1</v>
      </c>
      <c r="C321" s="9">
        <v>3.5767000000000002</v>
      </c>
    </row>
    <row r="322" spans="1:3" x14ac:dyDescent="0.3">
      <c r="A322" s="9">
        <v>7.36</v>
      </c>
      <c r="B322" s="3">
        <v>2</v>
      </c>
      <c r="C322" s="9">
        <v>0.1472</v>
      </c>
    </row>
    <row r="323" spans="1:3" x14ac:dyDescent="0.3">
      <c r="A323" s="9">
        <v>2.89</v>
      </c>
      <c r="B323" s="3">
        <v>1</v>
      </c>
      <c r="C323" s="9">
        <v>1.3583000000000001</v>
      </c>
    </row>
    <row r="324" spans="1:3" x14ac:dyDescent="0.3">
      <c r="A324" s="9">
        <v>15.936</v>
      </c>
      <c r="B324" s="3">
        <v>4</v>
      </c>
      <c r="C324" s="9">
        <v>5.1791999999999998</v>
      </c>
    </row>
    <row r="325" spans="1:3" x14ac:dyDescent="0.3">
      <c r="A325" s="9">
        <v>44.91</v>
      </c>
      <c r="B325" s="3">
        <v>6</v>
      </c>
      <c r="C325" s="9">
        <v>-35.927999999999997</v>
      </c>
    </row>
    <row r="326" spans="1:3" x14ac:dyDescent="0.3">
      <c r="A326" s="9">
        <v>1141.47</v>
      </c>
      <c r="B326" s="3">
        <v>5</v>
      </c>
      <c r="C326" s="9">
        <v>-760.98</v>
      </c>
    </row>
    <row r="327" spans="1:3" x14ac:dyDescent="0.3">
      <c r="A327" s="9">
        <v>11.36</v>
      </c>
      <c r="B327" s="3">
        <v>2</v>
      </c>
      <c r="C327" s="9">
        <v>5.2256</v>
      </c>
    </row>
    <row r="328" spans="1:3" x14ac:dyDescent="0.3">
      <c r="A328" s="9">
        <v>5.8920000000000003</v>
      </c>
      <c r="B328" s="3">
        <v>4</v>
      </c>
      <c r="C328" s="9">
        <v>-4.1243999999999996</v>
      </c>
    </row>
    <row r="329" spans="1:3" x14ac:dyDescent="0.3">
      <c r="A329" s="9">
        <v>31.4</v>
      </c>
      <c r="B329" s="3">
        <v>5</v>
      </c>
      <c r="C329" s="9">
        <v>10.048</v>
      </c>
    </row>
    <row r="330" spans="1:3" x14ac:dyDescent="0.3">
      <c r="A330" s="9">
        <v>17.46</v>
      </c>
      <c r="B330" s="3">
        <v>2</v>
      </c>
      <c r="C330" s="9">
        <v>5.9363999999999999</v>
      </c>
    </row>
    <row r="331" spans="1:3" x14ac:dyDescent="0.3">
      <c r="A331" s="9">
        <v>13.944000000000001</v>
      </c>
      <c r="B331" s="3">
        <v>3</v>
      </c>
      <c r="C331" s="9">
        <v>4.5317999999999996</v>
      </c>
    </row>
    <row r="332" spans="1:3" x14ac:dyDescent="0.3">
      <c r="A332" s="9">
        <v>37.659999999999997</v>
      </c>
      <c r="B332" s="3">
        <v>7</v>
      </c>
      <c r="C332" s="9">
        <v>18.453399999999998</v>
      </c>
    </row>
    <row r="333" spans="1:3" x14ac:dyDescent="0.3">
      <c r="A333" s="9">
        <v>155.82</v>
      </c>
      <c r="B333" s="3">
        <v>7</v>
      </c>
      <c r="C333" s="9">
        <v>42.071399999999997</v>
      </c>
    </row>
    <row r="334" spans="1:3" x14ac:dyDescent="0.3">
      <c r="A334" s="9">
        <v>15.648</v>
      </c>
      <c r="B334" s="3">
        <v>2</v>
      </c>
      <c r="C334" s="9">
        <v>5.0856000000000003</v>
      </c>
    </row>
    <row r="335" spans="1:3" x14ac:dyDescent="0.3">
      <c r="A335" s="9">
        <v>103.6</v>
      </c>
      <c r="B335" s="3">
        <v>7</v>
      </c>
      <c r="C335" s="9">
        <v>51.8</v>
      </c>
    </row>
    <row r="336" spans="1:3" x14ac:dyDescent="0.3">
      <c r="A336" s="9">
        <v>46.96</v>
      </c>
      <c r="B336" s="3">
        <v>8</v>
      </c>
      <c r="C336" s="9">
        <v>22.540800000000001</v>
      </c>
    </row>
    <row r="337" spans="1:3" x14ac:dyDescent="0.3">
      <c r="A337" s="9">
        <v>8.9039999999999999</v>
      </c>
      <c r="B337" s="3">
        <v>2</v>
      </c>
      <c r="C337" s="9">
        <v>-6.5296000000000003</v>
      </c>
    </row>
    <row r="338" spans="1:3" x14ac:dyDescent="0.3">
      <c r="A338" s="9">
        <v>1199.8</v>
      </c>
      <c r="B338" s="3">
        <v>4</v>
      </c>
      <c r="C338" s="9">
        <v>323.94600000000003</v>
      </c>
    </row>
    <row r="339" spans="1:3" x14ac:dyDescent="0.3">
      <c r="A339" s="9">
        <v>22.2</v>
      </c>
      <c r="B339" s="3">
        <v>6</v>
      </c>
      <c r="C339" s="9">
        <v>9.1020000000000003</v>
      </c>
    </row>
    <row r="340" spans="1:3" x14ac:dyDescent="0.3">
      <c r="A340" s="9">
        <v>149.352</v>
      </c>
      <c r="B340" s="3">
        <v>3</v>
      </c>
      <c r="C340" s="9">
        <v>50.406300000000002</v>
      </c>
    </row>
    <row r="341" spans="1:3" x14ac:dyDescent="0.3">
      <c r="A341" s="9">
        <v>85.14</v>
      </c>
      <c r="B341" s="3">
        <v>3</v>
      </c>
      <c r="C341" s="9">
        <v>34.907400000000003</v>
      </c>
    </row>
    <row r="342" spans="1:3" x14ac:dyDescent="0.3">
      <c r="A342" s="9">
        <v>841.56799999999998</v>
      </c>
      <c r="B342" s="3">
        <v>2</v>
      </c>
      <c r="C342" s="9">
        <v>294.54880000000003</v>
      </c>
    </row>
    <row r="343" spans="1:3" x14ac:dyDescent="0.3">
      <c r="A343" s="9">
        <v>15.552</v>
      </c>
      <c r="B343" s="3">
        <v>3</v>
      </c>
      <c r="C343" s="9">
        <v>5.4432</v>
      </c>
    </row>
    <row r="344" spans="1:3" x14ac:dyDescent="0.3">
      <c r="A344" s="9">
        <v>46.2</v>
      </c>
      <c r="B344" s="3">
        <v>4</v>
      </c>
      <c r="C344" s="9">
        <v>12.936</v>
      </c>
    </row>
    <row r="345" spans="1:3" x14ac:dyDescent="0.3">
      <c r="A345" s="9">
        <v>12.192</v>
      </c>
      <c r="B345" s="3">
        <v>3</v>
      </c>
      <c r="C345" s="9">
        <v>4.1147999999999998</v>
      </c>
    </row>
    <row r="346" spans="1:3" x14ac:dyDescent="0.3">
      <c r="A346" s="9">
        <v>45.055999999999997</v>
      </c>
      <c r="B346" s="3">
        <v>8</v>
      </c>
      <c r="C346" s="9">
        <v>15.2064</v>
      </c>
    </row>
    <row r="347" spans="1:3" x14ac:dyDescent="0.3">
      <c r="A347" s="9">
        <v>12.96</v>
      </c>
      <c r="B347" s="3">
        <v>2</v>
      </c>
      <c r="C347" s="9">
        <v>6.2207999999999997</v>
      </c>
    </row>
    <row r="348" spans="1:3" x14ac:dyDescent="0.3">
      <c r="A348" s="9">
        <v>17.12</v>
      </c>
      <c r="B348" s="3">
        <v>2</v>
      </c>
      <c r="C348" s="9">
        <v>8.0464000000000002</v>
      </c>
    </row>
    <row r="349" spans="1:3" x14ac:dyDescent="0.3">
      <c r="A349" s="9">
        <v>25.472000000000001</v>
      </c>
      <c r="B349" s="3">
        <v>4</v>
      </c>
      <c r="C349" s="9">
        <v>7.6416000000000004</v>
      </c>
    </row>
    <row r="350" spans="1:3" x14ac:dyDescent="0.3">
      <c r="A350" s="9">
        <v>27.167999999999999</v>
      </c>
      <c r="B350" s="3">
        <v>2</v>
      </c>
      <c r="C350" s="9">
        <v>2.7168000000000001</v>
      </c>
    </row>
    <row r="351" spans="1:3" x14ac:dyDescent="0.3">
      <c r="A351" s="9">
        <v>173.8</v>
      </c>
      <c r="B351" s="3">
        <v>5</v>
      </c>
      <c r="C351" s="9">
        <v>43.45</v>
      </c>
    </row>
    <row r="352" spans="1:3" x14ac:dyDescent="0.3">
      <c r="A352" s="9">
        <v>29.591999999999999</v>
      </c>
      <c r="B352" s="3">
        <v>1</v>
      </c>
      <c r="C352" s="9">
        <v>2.5893000000000002</v>
      </c>
    </row>
    <row r="353" spans="1:3" x14ac:dyDescent="0.3">
      <c r="A353" s="9">
        <v>204.6</v>
      </c>
      <c r="B353" s="3">
        <v>2</v>
      </c>
      <c r="C353" s="9">
        <v>53.195999999999998</v>
      </c>
    </row>
    <row r="354" spans="1:3" x14ac:dyDescent="0.3">
      <c r="A354" s="9">
        <v>321.56799999999998</v>
      </c>
      <c r="B354" s="3">
        <v>2</v>
      </c>
      <c r="C354" s="9">
        <v>28.1372</v>
      </c>
    </row>
    <row r="355" spans="1:3" x14ac:dyDescent="0.3">
      <c r="A355" s="9">
        <v>6.24</v>
      </c>
      <c r="B355" s="3">
        <v>2</v>
      </c>
      <c r="C355" s="9">
        <v>3.0575999999999999</v>
      </c>
    </row>
    <row r="356" spans="1:3" x14ac:dyDescent="0.3">
      <c r="A356" s="9">
        <v>9.82</v>
      </c>
      <c r="B356" s="3">
        <v>2</v>
      </c>
      <c r="C356" s="9">
        <v>4.8117999999999999</v>
      </c>
    </row>
    <row r="357" spans="1:3" x14ac:dyDescent="0.3">
      <c r="A357" s="9">
        <v>3.282</v>
      </c>
      <c r="B357" s="3">
        <v>2</v>
      </c>
      <c r="C357" s="9">
        <v>-2.6255999999999999</v>
      </c>
    </row>
    <row r="358" spans="1:3" x14ac:dyDescent="0.3">
      <c r="A358" s="9">
        <v>3.3919999999999999</v>
      </c>
      <c r="B358" s="3">
        <v>1</v>
      </c>
      <c r="C358" s="9">
        <v>0.80559999999999998</v>
      </c>
    </row>
    <row r="359" spans="1:3" x14ac:dyDescent="0.3">
      <c r="A359" s="9">
        <v>7.968</v>
      </c>
      <c r="B359" s="3">
        <v>2</v>
      </c>
      <c r="C359" s="9">
        <v>2.5895999999999999</v>
      </c>
    </row>
    <row r="360" spans="1:3" x14ac:dyDescent="0.3">
      <c r="A360" s="9">
        <v>1.1120000000000001</v>
      </c>
      <c r="B360" s="3">
        <v>2</v>
      </c>
      <c r="C360" s="9">
        <v>-1.8904000000000001</v>
      </c>
    </row>
    <row r="361" spans="1:3" x14ac:dyDescent="0.3">
      <c r="A361" s="9">
        <v>1166.92</v>
      </c>
      <c r="B361" s="3">
        <v>5</v>
      </c>
      <c r="C361" s="9">
        <v>131.27850000000001</v>
      </c>
    </row>
    <row r="362" spans="1:3" x14ac:dyDescent="0.3">
      <c r="A362" s="9">
        <v>2715.93</v>
      </c>
      <c r="B362" s="3">
        <v>7</v>
      </c>
      <c r="C362" s="9">
        <v>1276.4871000000001</v>
      </c>
    </row>
    <row r="363" spans="1:3" x14ac:dyDescent="0.3">
      <c r="A363" s="9">
        <v>10.67</v>
      </c>
      <c r="B363" s="3">
        <v>1</v>
      </c>
      <c r="C363" s="9">
        <v>4.9081999999999999</v>
      </c>
    </row>
    <row r="364" spans="1:3" x14ac:dyDescent="0.3">
      <c r="A364" s="9">
        <v>484.65</v>
      </c>
      <c r="B364" s="3">
        <v>3</v>
      </c>
      <c r="C364" s="9">
        <v>92.083500000000001</v>
      </c>
    </row>
    <row r="365" spans="1:3" x14ac:dyDescent="0.3">
      <c r="A365" s="9">
        <v>7.08</v>
      </c>
      <c r="B365" s="3">
        <v>3</v>
      </c>
      <c r="C365" s="9">
        <v>2.4780000000000002</v>
      </c>
    </row>
    <row r="366" spans="1:3" x14ac:dyDescent="0.3">
      <c r="A366" s="9">
        <v>151.72</v>
      </c>
      <c r="B366" s="3">
        <v>4</v>
      </c>
      <c r="C366" s="9">
        <v>27.3096</v>
      </c>
    </row>
    <row r="367" spans="1:3" x14ac:dyDescent="0.3">
      <c r="A367" s="9">
        <v>1618.37</v>
      </c>
      <c r="B367" s="3">
        <v>13</v>
      </c>
      <c r="C367" s="9">
        <v>356.04140000000001</v>
      </c>
    </row>
    <row r="368" spans="1:3" x14ac:dyDescent="0.3">
      <c r="A368" s="9">
        <v>13.96</v>
      </c>
      <c r="B368" s="3">
        <v>2</v>
      </c>
      <c r="C368" s="9">
        <v>6.7008000000000001</v>
      </c>
    </row>
    <row r="369" spans="1:3" x14ac:dyDescent="0.3">
      <c r="A369" s="9">
        <v>11.808</v>
      </c>
      <c r="B369" s="3">
        <v>2</v>
      </c>
      <c r="C369" s="9">
        <v>4.2804000000000002</v>
      </c>
    </row>
    <row r="370" spans="1:3" x14ac:dyDescent="0.3">
      <c r="A370" s="9">
        <v>15.552</v>
      </c>
      <c r="B370" s="3">
        <v>3</v>
      </c>
      <c r="C370" s="9">
        <v>5.4432</v>
      </c>
    </row>
    <row r="371" spans="1:3" x14ac:dyDescent="0.3">
      <c r="A371" s="9">
        <v>15.696</v>
      </c>
      <c r="B371" s="3">
        <v>3</v>
      </c>
      <c r="C371" s="9">
        <v>5.1012000000000004</v>
      </c>
    </row>
    <row r="372" spans="1:3" x14ac:dyDescent="0.3">
      <c r="A372" s="9">
        <v>36.624000000000002</v>
      </c>
      <c r="B372" s="3">
        <v>3</v>
      </c>
      <c r="C372" s="9">
        <v>13.734</v>
      </c>
    </row>
    <row r="373" spans="1:3" x14ac:dyDescent="0.3">
      <c r="A373" s="9">
        <v>23.968</v>
      </c>
      <c r="B373" s="3">
        <v>7</v>
      </c>
      <c r="C373" s="9">
        <v>2.6964000000000001</v>
      </c>
    </row>
    <row r="374" spans="1:3" x14ac:dyDescent="0.3">
      <c r="A374" s="9">
        <v>697.16</v>
      </c>
      <c r="B374" s="3">
        <v>4</v>
      </c>
      <c r="C374" s="9">
        <v>146.40360000000001</v>
      </c>
    </row>
    <row r="375" spans="1:3" x14ac:dyDescent="0.3">
      <c r="A375" s="9">
        <v>31.86</v>
      </c>
      <c r="B375" s="3">
        <v>2</v>
      </c>
      <c r="C375" s="9">
        <v>11.151</v>
      </c>
    </row>
    <row r="376" spans="1:3" x14ac:dyDescent="0.3">
      <c r="A376" s="9">
        <v>8.84</v>
      </c>
      <c r="B376" s="3">
        <v>5</v>
      </c>
      <c r="C376" s="9">
        <v>2.9834999999999998</v>
      </c>
    </row>
    <row r="377" spans="1:3" x14ac:dyDescent="0.3">
      <c r="A377" s="9">
        <v>168.464</v>
      </c>
      <c r="B377" s="3">
        <v>2</v>
      </c>
      <c r="C377" s="9">
        <v>-29.481200000000001</v>
      </c>
    </row>
    <row r="378" spans="1:3" x14ac:dyDescent="0.3">
      <c r="A378" s="9">
        <v>11.16</v>
      </c>
      <c r="B378" s="3">
        <v>2</v>
      </c>
      <c r="C378" s="9">
        <v>4.3524000000000003</v>
      </c>
    </row>
    <row r="379" spans="1:3" x14ac:dyDescent="0.3">
      <c r="A379" s="9">
        <v>4.4160000000000004</v>
      </c>
      <c r="B379" s="3">
        <v>3</v>
      </c>
      <c r="C379" s="9">
        <v>1.6008</v>
      </c>
    </row>
    <row r="380" spans="1:3" x14ac:dyDescent="0.3">
      <c r="A380" s="9">
        <v>45.216000000000001</v>
      </c>
      <c r="B380" s="3">
        <v>3</v>
      </c>
      <c r="C380" s="9">
        <v>4.5216000000000003</v>
      </c>
    </row>
    <row r="381" spans="1:3" x14ac:dyDescent="0.3">
      <c r="A381" s="9">
        <v>194.84800000000001</v>
      </c>
      <c r="B381" s="3">
        <v>4</v>
      </c>
      <c r="C381" s="9">
        <v>12.178000000000001</v>
      </c>
    </row>
    <row r="382" spans="1:3" x14ac:dyDescent="0.3">
      <c r="A382" s="9">
        <v>1.744</v>
      </c>
      <c r="B382" s="3">
        <v>1</v>
      </c>
      <c r="C382" s="9">
        <v>-0.3488</v>
      </c>
    </row>
    <row r="383" spans="1:3" x14ac:dyDescent="0.3">
      <c r="A383" s="9">
        <v>19.46</v>
      </c>
      <c r="B383" s="3">
        <v>7</v>
      </c>
      <c r="C383" s="9">
        <v>5.0595999999999997</v>
      </c>
    </row>
    <row r="384" spans="1:3" x14ac:dyDescent="0.3">
      <c r="A384" s="9">
        <v>29.472000000000001</v>
      </c>
      <c r="B384" s="3">
        <v>3</v>
      </c>
      <c r="C384" s="9">
        <v>9.9467999999999996</v>
      </c>
    </row>
    <row r="385" spans="1:3" x14ac:dyDescent="0.3">
      <c r="A385" s="9">
        <v>8.64</v>
      </c>
      <c r="B385" s="3">
        <v>2</v>
      </c>
      <c r="C385" s="9">
        <v>3.024</v>
      </c>
    </row>
    <row r="386" spans="1:3" x14ac:dyDescent="0.3">
      <c r="A386" s="9">
        <v>6.27</v>
      </c>
      <c r="B386" s="3">
        <v>5</v>
      </c>
      <c r="C386" s="9">
        <v>-4.5979999999999999</v>
      </c>
    </row>
    <row r="387" spans="1:3" x14ac:dyDescent="0.3">
      <c r="A387" s="9">
        <v>40.880000000000003</v>
      </c>
      <c r="B387" s="3">
        <v>7</v>
      </c>
      <c r="C387" s="9">
        <v>10.6288</v>
      </c>
    </row>
    <row r="388" spans="1:3" x14ac:dyDescent="0.3">
      <c r="A388" s="9">
        <v>119.96</v>
      </c>
      <c r="B388" s="3">
        <v>2</v>
      </c>
      <c r="C388" s="9">
        <v>33.588799999999999</v>
      </c>
    </row>
    <row r="389" spans="1:3" x14ac:dyDescent="0.3">
      <c r="A389" s="9">
        <v>19.920000000000002</v>
      </c>
      <c r="B389" s="3">
        <v>4</v>
      </c>
      <c r="C389" s="9">
        <v>9.3623999999999992</v>
      </c>
    </row>
    <row r="390" spans="1:3" x14ac:dyDescent="0.3">
      <c r="A390" s="9">
        <v>71.975999999999999</v>
      </c>
      <c r="B390" s="3">
        <v>3</v>
      </c>
      <c r="C390" s="9">
        <v>7.1976000000000004</v>
      </c>
    </row>
    <row r="391" spans="1:3" x14ac:dyDescent="0.3">
      <c r="A391" s="9">
        <v>28.9</v>
      </c>
      <c r="B391" s="3">
        <v>5</v>
      </c>
      <c r="C391" s="9">
        <v>14.161</v>
      </c>
    </row>
    <row r="392" spans="1:3" x14ac:dyDescent="0.3">
      <c r="A392" s="9">
        <v>348.20800000000003</v>
      </c>
      <c r="B392" s="3">
        <v>7</v>
      </c>
      <c r="C392" s="9">
        <v>30.4682</v>
      </c>
    </row>
    <row r="393" spans="1:3" x14ac:dyDescent="0.3">
      <c r="A393" s="9">
        <v>7.04</v>
      </c>
      <c r="B393" s="3">
        <v>4</v>
      </c>
      <c r="C393" s="9">
        <v>2.0415999999999999</v>
      </c>
    </row>
    <row r="394" spans="1:3" x14ac:dyDescent="0.3">
      <c r="A394" s="9">
        <v>22.92</v>
      </c>
      <c r="B394" s="3">
        <v>3</v>
      </c>
      <c r="C394" s="9">
        <v>11.2308</v>
      </c>
    </row>
    <row r="395" spans="1:3" x14ac:dyDescent="0.3">
      <c r="A395" s="9">
        <v>6.3</v>
      </c>
      <c r="B395" s="3">
        <v>2</v>
      </c>
      <c r="C395" s="9">
        <v>3.024</v>
      </c>
    </row>
    <row r="396" spans="1:3" x14ac:dyDescent="0.3">
      <c r="A396" s="9">
        <v>279.89999999999998</v>
      </c>
      <c r="B396" s="3">
        <v>5</v>
      </c>
      <c r="C396" s="9">
        <v>137.15100000000001</v>
      </c>
    </row>
    <row r="397" spans="1:3" x14ac:dyDescent="0.3">
      <c r="A397" s="9">
        <v>287.52</v>
      </c>
      <c r="B397" s="3">
        <v>8</v>
      </c>
      <c r="C397" s="9">
        <v>129.38399999999999</v>
      </c>
    </row>
    <row r="398" spans="1:3" x14ac:dyDescent="0.3">
      <c r="A398" s="9">
        <v>644.07600000000002</v>
      </c>
      <c r="B398" s="3">
        <v>2</v>
      </c>
      <c r="C398" s="9">
        <v>107.346</v>
      </c>
    </row>
    <row r="399" spans="1:3" x14ac:dyDescent="0.3">
      <c r="A399" s="9">
        <v>362.94</v>
      </c>
      <c r="B399" s="3">
        <v>3</v>
      </c>
      <c r="C399" s="9">
        <v>90.734999999999999</v>
      </c>
    </row>
    <row r="400" spans="1:3" x14ac:dyDescent="0.3">
      <c r="A400" s="9">
        <v>53.94</v>
      </c>
      <c r="B400" s="3">
        <v>3</v>
      </c>
      <c r="C400" s="9">
        <v>15.6426</v>
      </c>
    </row>
    <row r="401" spans="1:3" x14ac:dyDescent="0.3">
      <c r="A401" s="9">
        <v>9.99</v>
      </c>
      <c r="B401" s="3">
        <v>1</v>
      </c>
      <c r="C401" s="9">
        <v>4.5953999999999997</v>
      </c>
    </row>
    <row r="402" spans="1:3" x14ac:dyDescent="0.3">
      <c r="A402" s="9">
        <v>46.8</v>
      </c>
      <c r="B402" s="3">
        <v>4</v>
      </c>
      <c r="C402" s="9">
        <v>21.06</v>
      </c>
    </row>
    <row r="403" spans="1:3" x14ac:dyDescent="0.3">
      <c r="A403" s="9">
        <v>11.56</v>
      </c>
      <c r="B403" s="3">
        <v>4</v>
      </c>
      <c r="C403" s="9">
        <v>5.4332000000000003</v>
      </c>
    </row>
    <row r="404" spans="1:3" x14ac:dyDescent="0.3">
      <c r="A404" s="9">
        <v>258.69600000000003</v>
      </c>
      <c r="B404" s="3">
        <v>3</v>
      </c>
      <c r="C404" s="9">
        <v>64.674000000000007</v>
      </c>
    </row>
    <row r="405" spans="1:3" x14ac:dyDescent="0.3">
      <c r="A405" s="9">
        <v>12.096</v>
      </c>
      <c r="B405" s="3">
        <v>7</v>
      </c>
      <c r="C405" s="9">
        <v>4.2336</v>
      </c>
    </row>
    <row r="406" spans="1:3" x14ac:dyDescent="0.3">
      <c r="A406" s="9">
        <v>81.92</v>
      </c>
      <c r="B406" s="3">
        <v>4</v>
      </c>
      <c r="C406" s="9">
        <v>22.118400000000001</v>
      </c>
    </row>
    <row r="407" spans="1:3" x14ac:dyDescent="0.3">
      <c r="A407" s="9">
        <v>271.95999999999998</v>
      </c>
      <c r="B407" s="3">
        <v>5</v>
      </c>
      <c r="C407" s="9">
        <v>16.997499999999999</v>
      </c>
    </row>
    <row r="408" spans="1:3" x14ac:dyDescent="0.3">
      <c r="A408" s="9">
        <v>11.21</v>
      </c>
      <c r="B408" s="3">
        <v>1</v>
      </c>
      <c r="C408" s="9">
        <v>3.363</v>
      </c>
    </row>
    <row r="409" spans="1:3" x14ac:dyDescent="0.3">
      <c r="A409" s="9">
        <v>141.37200000000001</v>
      </c>
      <c r="B409" s="3">
        <v>2</v>
      </c>
      <c r="C409" s="9">
        <v>-48.470399999999998</v>
      </c>
    </row>
    <row r="410" spans="1:3" x14ac:dyDescent="0.3">
      <c r="A410" s="9">
        <v>249.75</v>
      </c>
      <c r="B410" s="3">
        <v>9</v>
      </c>
      <c r="C410" s="9">
        <v>44.954999999999998</v>
      </c>
    </row>
    <row r="411" spans="1:3" x14ac:dyDescent="0.3">
      <c r="A411" s="9">
        <v>2.78</v>
      </c>
      <c r="B411" s="3">
        <v>2</v>
      </c>
      <c r="C411" s="9">
        <v>0.7228</v>
      </c>
    </row>
    <row r="412" spans="1:3" x14ac:dyDescent="0.3">
      <c r="A412" s="9">
        <v>839.98800000000006</v>
      </c>
      <c r="B412" s="3">
        <v>2</v>
      </c>
      <c r="C412" s="9">
        <v>69.998999999999995</v>
      </c>
    </row>
    <row r="413" spans="1:3" x14ac:dyDescent="0.3">
      <c r="A413" s="9">
        <v>12.35</v>
      </c>
      <c r="B413" s="3">
        <v>1</v>
      </c>
      <c r="C413" s="9">
        <v>5.4340000000000002</v>
      </c>
    </row>
    <row r="414" spans="1:3" x14ac:dyDescent="0.3">
      <c r="A414" s="9">
        <v>48.69</v>
      </c>
      <c r="B414" s="3">
        <v>9</v>
      </c>
      <c r="C414" s="9">
        <v>23.8581</v>
      </c>
    </row>
    <row r="415" spans="1:3" x14ac:dyDescent="0.3">
      <c r="A415" s="9">
        <v>764.68799999999999</v>
      </c>
      <c r="B415" s="3">
        <v>6</v>
      </c>
      <c r="C415" s="9">
        <v>95.585999999999999</v>
      </c>
    </row>
    <row r="416" spans="1:3" x14ac:dyDescent="0.3">
      <c r="A416" s="9">
        <v>5.2480000000000002</v>
      </c>
      <c r="B416" s="3">
        <v>2</v>
      </c>
      <c r="C416" s="9">
        <v>0.59040000000000004</v>
      </c>
    </row>
    <row r="417" spans="1:3" x14ac:dyDescent="0.3">
      <c r="A417" s="9">
        <v>863.88</v>
      </c>
      <c r="B417" s="3">
        <v>3</v>
      </c>
      <c r="C417" s="9">
        <v>107.985</v>
      </c>
    </row>
    <row r="418" spans="1:3" x14ac:dyDescent="0.3">
      <c r="A418" s="9">
        <v>17.616</v>
      </c>
      <c r="B418" s="3">
        <v>4</v>
      </c>
      <c r="C418" s="9">
        <v>-14.0928</v>
      </c>
    </row>
    <row r="419" spans="1:3" x14ac:dyDescent="0.3">
      <c r="A419" s="9">
        <v>69.900000000000006</v>
      </c>
      <c r="B419" s="3">
        <v>2</v>
      </c>
      <c r="C419" s="9">
        <v>18.873000000000001</v>
      </c>
    </row>
    <row r="420" spans="1:3" x14ac:dyDescent="0.3">
      <c r="A420" s="9">
        <v>6.57</v>
      </c>
      <c r="B420" s="3">
        <v>3</v>
      </c>
      <c r="C420" s="9">
        <v>1.7739</v>
      </c>
    </row>
    <row r="421" spans="1:3" x14ac:dyDescent="0.3">
      <c r="A421" s="9">
        <v>12.48</v>
      </c>
      <c r="B421" s="3">
        <v>2</v>
      </c>
      <c r="C421" s="9">
        <v>5.6159999999999997</v>
      </c>
    </row>
    <row r="422" spans="1:3" x14ac:dyDescent="0.3">
      <c r="A422" s="9">
        <v>86.352000000000004</v>
      </c>
      <c r="B422" s="3">
        <v>3</v>
      </c>
      <c r="C422" s="9">
        <v>5.3970000000000002</v>
      </c>
    </row>
    <row r="423" spans="1:3" x14ac:dyDescent="0.3">
      <c r="A423" s="9">
        <v>14.9</v>
      </c>
      <c r="B423" s="3">
        <v>5</v>
      </c>
      <c r="C423" s="9">
        <v>1.0429999999999999</v>
      </c>
    </row>
    <row r="424" spans="1:3" x14ac:dyDescent="0.3">
      <c r="A424" s="9">
        <v>39.880000000000003</v>
      </c>
      <c r="B424" s="3">
        <v>2</v>
      </c>
      <c r="C424" s="9">
        <v>11.166399999999999</v>
      </c>
    </row>
    <row r="425" spans="1:3" x14ac:dyDescent="0.3">
      <c r="A425" s="9">
        <v>845.72799999999995</v>
      </c>
      <c r="B425" s="3">
        <v>13</v>
      </c>
      <c r="C425" s="9">
        <v>84.572800000000001</v>
      </c>
    </row>
    <row r="426" spans="1:3" x14ac:dyDescent="0.3">
      <c r="A426" s="9">
        <v>13.904</v>
      </c>
      <c r="B426" s="3">
        <v>2</v>
      </c>
      <c r="C426" s="9">
        <v>4.5187999999999997</v>
      </c>
    </row>
    <row r="427" spans="1:3" x14ac:dyDescent="0.3">
      <c r="A427" s="9">
        <v>114.95</v>
      </c>
      <c r="B427" s="3">
        <v>5</v>
      </c>
      <c r="C427" s="9">
        <v>2.2989999999999999</v>
      </c>
    </row>
    <row r="428" spans="1:3" x14ac:dyDescent="0.3">
      <c r="A428" s="9">
        <v>61.96</v>
      </c>
      <c r="B428" s="3">
        <v>2</v>
      </c>
      <c r="C428" s="9">
        <v>4.3372000000000002</v>
      </c>
    </row>
    <row r="429" spans="1:3" x14ac:dyDescent="0.3">
      <c r="A429" s="9">
        <v>23.99</v>
      </c>
      <c r="B429" s="3">
        <v>1</v>
      </c>
      <c r="C429" s="9">
        <v>5.5176999999999996</v>
      </c>
    </row>
    <row r="430" spans="1:3" x14ac:dyDescent="0.3">
      <c r="A430" s="9">
        <v>38.880000000000003</v>
      </c>
      <c r="B430" s="3">
        <v>6</v>
      </c>
      <c r="C430" s="9">
        <v>18.662400000000002</v>
      </c>
    </row>
    <row r="431" spans="1:3" x14ac:dyDescent="0.3">
      <c r="A431" s="9">
        <v>575.91999999999996</v>
      </c>
      <c r="B431" s="3">
        <v>2</v>
      </c>
      <c r="C431" s="9">
        <v>71.989999999999995</v>
      </c>
    </row>
    <row r="432" spans="1:3" x14ac:dyDescent="0.3">
      <c r="A432" s="9">
        <v>5.2290000000000001</v>
      </c>
      <c r="B432" s="3">
        <v>3</v>
      </c>
      <c r="C432" s="9">
        <v>-4.1832000000000003</v>
      </c>
    </row>
    <row r="433" spans="1:3" x14ac:dyDescent="0.3">
      <c r="A433" s="9">
        <v>72.8</v>
      </c>
      <c r="B433" s="3">
        <v>5</v>
      </c>
      <c r="C433" s="9">
        <v>19.655999999999999</v>
      </c>
    </row>
    <row r="434" spans="1:3" x14ac:dyDescent="0.3">
      <c r="A434" s="9">
        <v>10.816000000000001</v>
      </c>
      <c r="B434" s="3">
        <v>4</v>
      </c>
      <c r="C434" s="9">
        <v>3.5152000000000001</v>
      </c>
    </row>
    <row r="435" spans="1:3" x14ac:dyDescent="0.3">
      <c r="A435" s="9">
        <v>46.26</v>
      </c>
      <c r="B435" s="3">
        <v>3</v>
      </c>
      <c r="C435" s="9">
        <v>12.4902</v>
      </c>
    </row>
    <row r="436" spans="1:3" x14ac:dyDescent="0.3">
      <c r="A436" s="9">
        <v>11.34</v>
      </c>
      <c r="B436" s="3">
        <v>1</v>
      </c>
      <c r="C436" s="9">
        <v>5.5566000000000004</v>
      </c>
    </row>
    <row r="437" spans="1:3" x14ac:dyDescent="0.3">
      <c r="A437" s="9">
        <v>87.92</v>
      </c>
      <c r="B437" s="3">
        <v>4</v>
      </c>
      <c r="C437" s="9">
        <v>26.376000000000001</v>
      </c>
    </row>
    <row r="438" spans="1:3" x14ac:dyDescent="0.3">
      <c r="A438" s="9">
        <v>37.049999999999997</v>
      </c>
      <c r="B438" s="3">
        <v>3</v>
      </c>
      <c r="C438" s="9">
        <v>16.302</v>
      </c>
    </row>
    <row r="439" spans="1:3" x14ac:dyDescent="0.3">
      <c r="A439" s="9">
        <v>2.97</v>
      </c>
      <c r="B439" s="3">
        <v>1</v>
      </c>
      <c r="C439" s="9">
        <v>-0.64349999999999996</v>
      </c>
    </row>
    <row r="440" spans="1:3" x14ac:dyDescent="0.3">
      <c r="A440" s="9">
        <v>1.08</v>
      </c>
      <c r="B440" s="3">
        <v>3</v>
      </c>
      <c r="C440" s="9">
        <v>-1.728</v>
      </c>
    </row>
    <row r="441" spans="1:3" x14ac:dyDescent="0.3">
      <c r="A441" s="9">
        <v>552.55999999999995</v>
      </c>
      <c r="B441" s="3">
        <v>4</v>
      </c>
      <c r="C441" s="9">
        <v>0</v>
      </c>
    </row>
    <row r="442" spans="1:3" x14ac:dyDescent="0.3">
      <c r="A442" s="9">
        <v>25.11</v>
      </c>
      <c r="B442" s="3">
        <v>3</v>
      </c>
      <c r="C442" s="9">
        <v>6.5286</v>
      </c>
    </row>
    <row r="443" spans="1:3" x14ac:dyDescent="0.3">
      <c r="A443" s="9">
        <v>29.78</v>
      </c>
      <c r="B443" s="3">
        <v>2</v>
      </c>
      <c r="C443" s="9">
        <v>8.0405999999999995</v>
      </c>
    </row>
    <row r="444" spans="1:3" x14ac:dyDescent="0.3">
      <c r="A444" s="9">
        <v>695.7</v>
      </c>
      <c r="B444" s="3">
        <v>2</v>
      </c>
      <c r="C444" s="9">
        <v>-27.827999999999999</v>
      </c>
    </row>
    <row r="445" spans="1:3" x14ac:dyDescent="0.3">
      <c r="A445" s="9">
        <v>258.279</v>
      </c>
      <c r="B445" s="3">
        <v>3</v>
      </c>
      <c r="C445" s="9">
        <v>-70.104299999999995</v>
      </c>
    </row>
    <row r="446" spans="1:3" x14ac:dyDescent="0.3">
      <c r="A446" s="9">
        <v>79.14</v>
      </c>
      <c r="B446" s="3">
        <v>3</v>
      </c>
      <c r="C446" s="9">
        <v>36.404400000000003</v>
      </c>
    </row>
    <row r="447" spans="1:3" x14ac:dyDescent="0.3">
      <c r="A447" s="9">
        <v>1.988</v>
      </c>
      <c r="B447" s="3">
        <v>1</v>
      </c>
      <c r="C447" s="9">
        <v>-1.4413</v>
      </c>
    </row>
    <row r="448" spans="1:3" x14ac:dyDescent="0.3">
      <c r="A448" s="9">
        <v>145.56800000000001</v>
      </c>
      <c r="B448" s="3">
        <v>2</v>
      </c>
      <c r="C448" s="9">
        <v>0</v>
      </c>
    </row>
    <row r="449" spans="1:3" x14ac:dyDescent="0.3">
      <c r="A449" s="9">
        <v>123.256</v>
      </c>
      <c r="B449" s="3">
        <v>7</v>
      </c>
      <c r="C449" s="9">
        <v>9.2441999999999993</v>
      </c>
    </row>
    <row r="450" spans="1:3" x14ac:dyDescent="0.3">
      <c r="A450" s="9">
        <v>38.387999999999998</v>
      </c>
      <c r="B450" s="3">
        <v>14</v>
      </c>
      <c r="C450" s="9">
        <v>-25.591999999999999</v>
      </c>
    </row>
    <row r="451" spans="1:3" x14ac:dyDescent="0.3">
      <c r="A451" s="9">
        <v>145.9</v>
      </c>
      <c r="B451" s="3">
        <v>5</v>
      </c>
      <c r="C451" s="9">
        <v>62.737000000000002</v>
      </c>
    </row>
    <row r="452" spans="1:3" x14ac:dyDescent="0.3">
      <c r="A452" s="9">
        <v>49.08</v>
      </c>
      <c r="B452" s="3">
        <v>3</v>
      </c>
      <c r="C452" s="9">
        <v>4.9080000000000004</v>
      </c>
    </row>
    <row r="453" spans="1:3" x14ac:dyDescent="0.3">
      <c r="A453" s="9">
        <v>83.951999999999998</v>
      </c>
      <c r="B453" s="3">
        <v>3</v>
      </c>
      <c r="C453" s="9">
        <v>-90.248400000000004</v>
      </c>
    </row>
    <row r="454" spans="1:3" x14ac:dyDescent="0.3">
      <c r="A454" s="9">
        <v>80.98</v>
      </c>
      <c r="B454" s="3">
        <v>1</v>
      </c>
      <c r="C454" s="9">
        <v>1.6195999999999999</v>
      </c>
    </row>
    <row r="455" spans="1:3" x14ac:dyDescent="0.3">
      <c r="A455" s="9">
        <v>9.5519999999999996</v>
      </c>
      <c r="B455" s="3">
        <v>3</v>
      </c>
      <c r="C455" s="9">
        <v>1.5522</v>
      </c>
    </row>
    <row r="456" spans="1:3" x14ac:dyDescent="0.3">
      <c r="A456" s="9">
        <v>21.8</v>
      </c>
      <c r="B456" s="3">
        <v>2</v>
      </c>
      <c r="C456" s="9">
        <v>6.1040000000000001</v>
      </c>
    </row>
    <row r="457" spans="1:3" x14ac:dyDescent="0.3">
      <c r="A457" s="9">
        <v>393.16500000000002</v>
      </c>
      <c r="B457" s="3">
        <v>3</v>
      </c>
      <c r="C457" s="9">
        <v>-204.44579999999999</v>
      </c>
    </row>
    <row r="458" spans="1:3" x14ac:dyDescent="0.3">
      <c r="A458" s="9">
        <v>334.76799999999997</v>
      </c>
      <c r="B458" s="3">
        <v>7</v>
      </c>
      <c r="C458" s="9">
        <v>108.7996</v>
      </c>
    </row>
    <row r="459" spans="1:3" x14ac:dyDescent="0.3">
      <c r="A459" s="9">
        <v>239.97</v>
      </c>
      <c r="B459" s="3">
        <v>3</v>
      </c>
      <c r="C459" s="9">
        <v>26.396699999999999</v>
      </c>
    </row>
    <row r="460" spans="1:3" x14ac:dyDescent="0.3">
      <c r="A460" s="9">
        <v>946.34400000000005</v>
      </c>
      <c r="B460" s="3">
        <v>7</v>
      </c>
      <c r="C460" s="9">
        <v>118.29300000000001</v>
      </c>
    </row>
    <row r="461" spans="1:3" x14ac:dyDescent="0.3">
      <c r="A461" s="9">
        <v>86.272000000000006</v>
      </c>
      <c r="B461" s="3">
        <v>4</v>
      </c>
      <c r="C461" s="9">
        <v>31.273599999999998</v>
      </c>
    </row>
    <row r="462" spans="1:3" x14ac:dyDescent="0.3">
      <c r="A462" s="9">
        <v>9.7279999999999998</v>
      </c>
      <c r="B462" s="3">
        <v>2</v>
      </c>
      <c r="C462" s="9">
        <v>3.2831999999999999</v>
      </c>
    </row>
    <row r="463" spans="1:3" x14ac:dyDescent="0.3">
      <c r="A463" s="9">
        <v>31.103999999999999</v>
      </c>
      <c r="B463" s="3">
        <v>6</v>
      </c>
      <c r="C463" s="9">
        <v>10.8864</v>
      </c>
    </row>
    <row r="464" spans="1:3" x14ac:dyDescent="0.3">
      <c r="A464" s="9">
        <v>36.671999999999997</v>
      </c>
      <c r="B464" s="3">
        <v>2</v>
      </c>
      <c r="C464" s="9">
        <v>11.46</v>
      </c>
    </row>
    <row r="465" spans="1:3" x14ac:dyDescent="0.3">
      <c r="A465" s="9">
        <v>13.76</v>
      </c>
      <c r="B465" s="3">
        <v>2</v>
      </c>
      <c r="C465" s="9">
        <v>6.3296000000000001</v>
      </c>
    </row>
    <row r="466" spans="1:3" x14ac:dyDescent="0.3">
      <c r="A466" s="9">
        <v>139.42400000000001</v>
      </c>
      <c r="B466" s="3">
        <v>4</v>
      </c>
      <c r="C466" s="9">
        <v>17.428000000000001</v>
      </c>
    </row>
    <row r="467" spans="1:3" x14ac:dyDescent="0.3">
      <c r="A467" s="9">
        <v>2.0249999999999999</v>
      </c>
      <c r="B467" s="3">
        <v>1</v>
      </c>
      <c r="C467" s="9">
        <v>-1.35</v>
      </c>
    </row>
    <row r="468" spans="1:3" x14ac:dyDescent="0.3">
      <c r="A468" s="9">
        <v>70.98</v>
      </c>
      <c r="B468" s="3">
        <v>7</v>
      </c>
      <c r="C468" s="9">
        <v>34.780200000000001</v>
      </c>
    </row>
    <row r="469" spans="1:3" x14ac:dyDescent="0.3">
      <c r="A469" s="9">
        <v>91.2</v>
      </c>
      <c r="B469" s="3">
        <v>3</v>
      </c>
      <c r="C469" s="9">
        <v>41.951999999999998</v>
      </c>
    </row>
    <row r="470" spans="1:3" x14ac:dyDescent="0.3">
      <c r="A470" s="9">
        <v>15.936</v>
      </c>
      <c r="B470" s="3">
        <v>4</v>
      </c>
      <c r="C470" s="9">
        <v>5.1791999999999998</v>
      </c>
    </row>
    <row r="471" spans="1:3" x14ac:dyDescent="0.3">
      <c r="A471" s="9">
        <v>244.006</v>
      </c>
      <c r="B471" s="3">
        <v>2</v>
      </c>
      <c r="C471" s="9">
        <v>-31.372199999999999</v>
      </c>
    </row>
    <row r="472" spans="1:3" x14ac:dyDescent="0.3">
      <c r="A472" s="9">
        <v>3.68</v>
      </c>
      <c r="B472" s="3">
        <v>2</v>
      </c>
      <c r="C472" s="9">
        <v>1.8031999999999999</v>
      </c>
    </row>
    <row r="473" spans="1:3" x14ac:dyDescent="0.3">
      <c r="A473" s="9">
        <v>8.67</v>
      </c>
      <c r="B473" s="3">
        <v>3</v>
      </c>
      <c r="C473" s="9">
        <v>4.0749000000000004</v>
      </c>
    </row>
    <row r="474" spans="1:3" x14ac:dyDescent="0.3">
      <c r="A474" s="9">
        <v>17.28</v>
      </c>
      <c r="B474" s="3">
        <v>6</v>
      </c>
      <c r="C474" s="9">
        <v>5.0111999999999997</v>
      </c>
    </row>
    <row r="475" spans="1:3" x14ac:dyDescent="0.3">
      <c r="A475" s="9">
        <v>52.136000000000003</v>
      </c>
      <c r="B475" s="3">
        <v>7</v>
      </c>
      <c r="C475" s="9">
        <v>5.8653000000000004</v>
      </c>
    </row>
    <row r="476" spans="1:3" x14ac:dyDescent="0.3">
      <c r="A476" s="9">
        <v>3.76</v>
      </c>
      <c r="B476" s="3">
        <v>2</v>
      </c>
      <c r="C476" s="9">
        <v>1.3160000000000001</v>
      </c>
    </row>
    <row r="477" spans="1:3" x14ac:dyDescent="0.3">
      <c r="A477" s="9">
        <v>1212.848</v>
      </c>
      <c r="B477" s="3">
        <v>7</v>
      </c>
      <c r="C477" s="9">
        <v>106.1242</v>
      </c>
    </row>
    <row r="478" spans="1:3" x14ac:dyDescent="0.3">
      <c r="A478" s="9">
        <v>5.04</v>
      </c>
      <c r="B478" s="3">
        <v>2</v>
      </c>
      <c r="C478" s="9">
        <v>1.764</v>
      </c>
    </row>
    <row r="479" spans="1:3" x14ac:dyDescent="0.3">
      <c r="A479" s="9">
        <v>5.88</v>
      </c>
      <c r="B479" s="3">
        <v>1</v>
      </c>
      <c r="C479" s="9">
        <v>2.8812000000000002</v>
      </c>
    </row>
    <row r="480" spans="1:3" x14ac:dyDescent="0.3">
      <c r="A480" s="9">
        <v>9.64</v>
      </c>
      <c r="B480" s="3">
        <v>2</v>
      </c>
      <c r="C480" s="9">
        <v>3.6631999999999998</v>
      </c>
    </row>
    <row r="481" spans="1:3" x14ac:dyDescent="0.3">
      <c r="A481" s="9">
        <v>10.192</v>
      </c>
      <c r="B481" s="3">
        <v>7</v>
      </c>
      <c r="C481" s="9">
        <v>3.1850000000000001</v>
      </c>
    </row>
    <row r="482" spans="1:3" x14ac:dyDescent="0.3">
      <c r="A482" s="9">
        <v>6.72</v>
      </c>
      <c r="B482" s="3">
        <v>4</v>
      </c>
      <c r="C482" s="9">
        <v>3.36</v>
      </c>
    </row>
    <row r="483" spans="1:3" x14ac:dyDescent="0.3">
      <c r="A483" s="9">
        <v>17.88</v>
      </c>
      <c r="B483" s="3">
        <v>3</v>
      </c>
      <c r="C483" s="9">
        <v>5.5875000000000004</v>
      </c>
    </row>
    <row r="484" spans="1:3" x14ac:dyDescent="0.3">
      <c r="A484" s="9">
        <v>63.686</v>
      </c>
      <c r="B484" s="3">
        <v>1</v>
      </c>
      <c r="C484" s="9">
        <v>-9.0980000000000008</v>
      </c>
    </row>
    <row r="485" spans="1:3" x14ac:dyDescent="0.3">
      <c r="A485" s="9">
        <v>83.84</v>
      </c>
      <c r="B485" s="3">
        <v>2</v>
      </c>
      <c r="C485" s="9">
        <v>27.248000000000001</v>
      </c>
    </row>
    <row r="486" spans="1:3" x14ac:dyDescent="0.3">
      <c r="A486" s="9">
        <v>16.52</v>
      </c>
      <c r="B486" s="3">
        <v>5</v>
      </c>
      <c r="C486" s="9">
        <v>2.0649999999999999</v>
      </c>
    </row>
    <row r="487" spans="1:3" x14ac:dyDescent="0.3">
      <c r="A487" s="9">
        <v>206.11199999999999</v>
      </c>
      <c r="B487" s="3">
        <v>6</v>
      </c>
      <c r="C487" s="9">
        <v>48.951599999999999</v>
      </c>
    </row>
    <row r="488" spans="1:3" x14ac:dyDescent="0.3">
      <c r="A488" s="9">
        <v>203.983</v>
      </c>
      <c r="B488" s="3">
        <v>2</v>
      </c>
      <c r="C488" s="9">
        <v>16.7986</v>
      </c>
    </row>
    <row r="489" spans="1:3" x14ac:dyDescent="0.3">
      <c r="A489" s="9">
        <v>40.74</v>
      </c>
      <c r="B489" s="3">
        <v>3</v>
      </c>
      <c r="C489" s="9">
        <v>0.40739999999999998</v>
      </c>
    </row>
    <row r="490" spans="1:3" x14ac:dyDescent="0.3">
      <c r="A490" s="9">
        <v>39.99</v>
      </c>
      <c r="B490" s="3">
        <v>1</v>
      </c>
      <c r="C490" s="9">
        <v>11.597099999999999</v>
      </c>
    </row>
    <row r="491" spans="1:3" x14ac:dyDescent="0.3">
      <c r="A491" s="9">
        <v>82.896000000000001</v>
      </c>
      <c r="B491" s="3">
        <v>3</v>
      </c>
      <c r="C491" s="9">
        <v>29.0136</v>
      </c>
    </row>
    <row r="492" spans="1:3" x14ac:dyDescent="0.3">
      <c r="A492" s="9">
        <v>111.96</v>
      </c>
      <c r="B492" s="3">
        <v>2</v>
      </c>
      <c r="C492" s="9">
        <v>54.860399999999998</v>
      </c>
    </row>
    <row r="493" spans="1:3" x14ac:dyDescent="0.3">
      <c r="A493" s="9">
        <v>124.75</v>
      </c>
      <c r="B493" s="3">
        <v>5</v>
      </c>
      <c r="C493" s="9">
        <v>57.384999999999998</v>
      </c>
    </row>
    <row r="494" spans="1:3" x14ac:dyDescent="0.3">
      <c r="A494" s="9">
        <v>91.96</v>
      </c>
      <c r="B494" s="3">
        <v>4</v>
      </c>
      <c r="C494" s="9">
        <v>39.5428</v>
      </c>
    </row>
    <row r="495" spans="1:3" x14ac:dyDescent="0.3">
      <c r="A495" s="9">
        <v>9.3439999999999994</v>
      </c>
      <c r="B495" s="3">
        <v>1</v>
      </c>
      <c r="C495" s="9">
        <v>3.504</v>
      </c>
    </row>
    <row r="496" spans="1:3" x14ac:dyDescent="0.3">
      <c r="A496" s="9">
        <v>35.351999999999997</v>
      </c>
      <c r="B496" s="3">
        <v>9</v>
      </c>
      <c r="C496" s="9">
        <v>12.815099999999999</v>
      </c>
    </row>
    <row r="497" spans="1:3" x14ac:dyDescent="0.3">
      <c r="A497" s="9">
        <v>1044.6300000000001</v>
      </c>
      <c r="B497" s="3">
        <v>5</v>
      </c>
      <c r="C497" s="9">
        <v>-295.9785</v>
      </c>
    </row>
    <row r="498" spans="1:3" x14ac:dyDescent="0.3">
      <c r="A498" s="9">
        <v>11.352</v>
      </c>
      <c r="B498" s="3">
        <v>3</v>
      </c>
      <c r="C498" s="9">
        <v>4.1151</v>
      </c>
    </row>
    <row r="499" spans="1:3" x14ac:dyDescent="0.3">
      <c r="A499" s="9">
        <v>21.48</v>
      </c>
      <c r="B499" s="3">
        <v>3</v>
      </c>
      <c r="C499" s="9">
        <v>-0.26850000000000002</v>
      </c>
    </row>
    <row r="500" spans="1:3" x14ac:dyDescent="0.3">
      <c r="A500" s="9">
        <v>40.68</v>
      </c>
      <c r="B500" s="3">
        <v>3</v>
      </c>
      <c r="C500" s="9">
        <v>-9.1530000000000005</v>
      </c>
    </row>
    <row r="501" spans="1:3" x14ac:dyDescent="0.3">
      <c r="A501" s="9">
        <v>23.952000000000002</v>
      </c>
      <c r="B501" s="3">
        <v>2</v>
      </c>
      <c r="C501" s="9">
        <v>2.3952</v>
      </c>
    </row>
    <row r="502" spans="1:3" x14ac:dyDescent="0.3">
      <c r="A502" s="9">
        <v>10.96</v>
      </c>
      <c r="B502" s="3">
        <v>4</v>
      </c>
      <c r="C502" s="9">
        <v>2.9592000000000001</v>
      </c>
    </row>
    <row r="503" spans="1:3" x14ac:dyDescent="0.3">
      <c r="A503" s="9">
        <v>33.488</v>
      </c>
      <c r="B503" s="3">
        <v>7</v>
      </c>
      <c r="C503" s="9">
        <v>5.8604000000000003</v>
      </c>
    </row>
    <row r="504" spans="1:3" x14ac:dyDescent="0.3">
      <c r="A504" s="9">
        <v>201.56800000000001</v>
      </c>
      <c r="B504" s="3">
        <v>4</v>
      </c>
      <c r="C504" s="9">
        <v>22.676400000000001</v>
      </c>
    </row>
    <row r="505" spans="1:3" x14ac:dyDescent="0.3">
      <c r="A505" s="9">
        <v>359.05799999999999</v>
      </c>
      <c r="B505" s="3">
        <v>3</v>
      </c>
      <c r="C505" s="9">
        <v>-35.905799999999999</v>
      </c>
    </row>
    <row r="506" spans="1:3" x14ac:dyDescent="0.3">
      <c r="A506" s="9">
        <v>290.666</v>
      </c>
      <c r="B506" s="3">
        <v>2</v>
      </c>
      <c r="C506" s="9">
        <v>27.3568</v>
      </c>
    </row>
    <row r="507" spans="1:3" x14ac:dyDescent="0.3">
      <c r="A507" s="9">
        <v>198.46</v>
      </c>
      <c r="B507" s="3">
        <v>2</v>
      </c>
      <c r="C507" s="9">
        <v>99.23</v>
      </c>
    </row>
    <row r="508" spans="1:3" x14ac:dyDescent="0.3">
      <c r="A508" s="9">
        <v>675.96</v>
      </c>
      <c r="B508" s="3">
        <v>5</v>
      </c>
      <c r="C508" s="9">
        <v>84.495000000000005</v>
      </c>
    </row>
    <row r="509" spans="1:3" x14ac:dyDescent="0.3">
      <c r="A509" s="9">
        <v>517.5</v>
      </c>
      <c r="B509" s="3">
        <v>6</v>
      </c>
      <c r="C509" s="9">
        <v>155.25</v>
      </c>
    </row>
    <row r="510" spans="1:3" x14ac:dyDescent="0.3">
      <c r="A510" s="9">
        <v>15.552</v>
      </c>
      <c r="B510" s="3">
        <v>3</v>
      </c>
      <c r="C510" s="9">
        <v>5.4432</v>
      </c>
    </row>
    <row r="511" spans="1:3" x14ac:dyDescent="0.3">
      <c r="A511" s="9">
        <v>19.440000000000001</v>
      </c>
      <c r="B511" s="3">
        <v>3</v>
      </c>
      <c r="C511" s="9">
        <v>9.3312000000000008</v>
      </c>
    </row>
    <row r="512" spans="1:3" x14ac:dyDescent="0.3">
      <c r="A512" s="9">
        <v>12.624000000000001</v>
      </c>
      <c r="B512" s="3">
        <v>2</v>
      </c>
      <c r="C512" s="9">
        <v>3.9449999999999998</v>
      </c>
    </row>
    <row r="513" spans="1:3" x14ac:dyDescent="0.3">
      <c r="A513" s="9">
        <v>109.92</v>
      </c>
      <c r="B513" s="3">
        <v>2</v>
      </c>
      <c r="C513" s="9">
        <v>53.860799999999998</v>
      </c>
    </row>
    <row r="514" spans="1:3" x14ac:dyDescent="0.3">
      <c r="A514" s="9">
        <v>169.68</v>
      </c>
      <c r="B514" s="3">
        <v>6</v>
      </c>
      <c r="C514" s="9">
        <v>45.813600000000001</v>
      </c>
    </row>
    <row r="515" spans="1:3" x14ac:dyDescent="0.3">
      <c r="A515" s="9">
        <v>160.77600000000001</v>
      </c>
      <c r="B515" s="3">
        <v>3</v>
      </c>
      <c r="C515" s="9">
        <v>10.048500000000001</v>
      </c>
    </row>
    <row r="516" spans="1:3" x14ac:dyDescent="0.3">
      <c r="A516" s="9">
        <v>88.751999999999995</v>
      </c>
      <c r="B516" s="3">
        <v>3</v>
      </c>
      <c r="C516" s="9">
        <v>27.734999999999999</v>
      </c>
    </row>
    <row r="517" spans="1:3" x14ac:dyDescent="0.3">
      <c r="A517" s="9">
        <v>41.92</v>
      </c>
      <c r="B517" s="3">
        <v>5</v>
      </c>
      <c r="C517" s="9">
        <v>3.6680000000000001</v>
      </c>
    </row>
    <row r="518" spans="1:3" x14ac:dyDescent="0.3">
      <c r="A518" s="9">
        <v>58.58</v>
      </c>
      <c r="B518" s="3">
        <v>2</v>
      </c>
      <c r="C518" s="9">
        <v>19.331399999999999</v>
      </c>
    </row>
    <row r="519" spans="1:3" x14ac:dyDescent="0.3">
      <c r="A519" s="9">
        <v>196.62</v>
      </c>
      <c r="B519" s="3">
        <v>2</v>
      </c>
      <c r="C519" s="9">
        <v>96.343800000000002</v>
      </c>
    </row>
    <row r="520" spans="1:3" x14ac:dyDescent="0.3">
      <c r="A520" s="9">
        <v>104.28</v>
      </c>
      <c r="B520" s="3">
        <v>3</v>
      </c>
      <c r="C520" s="9">
        <v>26.07</v>
      </c>
    </row>
    <row r="521" spans="1:3" x14ac:dyDescent="0.3">
      <c r="A521" s="9">
        <v>18.97</v>
      </c>
      <c r="B521" s="3">
        <v>1</v>
      </c>
      <c r="C521" s="9">
        <v>9.1056000000000008</v>
      </c>
    </row>
    <row r="522" spans="1:3" x14ac:dyDescent="0.3">
      <c r="A522" s="9">
        <v>33.450000000000003</v>
      </c>
      <c r="B522" s="3">
        <v>5</v>
      </c>
      <c r="C522" s="9">
        <v>15.387</v>
      </c>
    </row>
    <row r="523" spans="1:3" x14ac:dyDescent="0.3">
      <c r="A523" s="9">
        <v>21.88</v>
      </c>
      <c r="B523" s="3">
        <v>5</v>
      </c>
      <c r="C523" s="9">
        <v>6.2904999999999998</v>
      </c>
    </row>
    <row r="524" spans="1:3" x14ac:dyDescent="0.3">
      <c r="A524" s="9">
        <v>12.35</v>
      </c>
      <c r="B524" s="3">
        <v>5</v>
      </c>
      <c r="C524" s="9">
        <v>5.8045</v>
      </c>
    </row>
    <row r="525" spans="1:3" x14ac:dyDescent="0.3">
      <c r="A525" s="9">
        <v>43.86</v>
      </c>
      <c r="B525" s="3">
        <v>6</v>
      </c>
      <c r="C525" s="9">
        <v>20.6142</v>
      </c>
    </row>
    <row r="526" spans="1:3" x14ac:dyDescent="0.3">
      <c r="A526" s="9">
        <v>1048.3499999999999</v>
      </c>
      <c r="B526" s="3">
        <v>5</v>
      </c>
      <c r="C526" s="9">
        <v>-69.89</v>
      </c>
    </row>
    <row r="527" spans="1:3" x14ac:dyDescent="0.3">
      <c r="A527" s="9">
        <v>20.88</v>
      </c>
      <c r="B527" s="3">
        <v>8</v>
      </c>
      <c r="C527" s="9">
        <v>9.6047999999999991</v>
      </c>
    </row>
    <row r="528" spans="1:3" x14ac:dyDescent="0.3">
      <c r="A528" s="9">
        <v>10.368</v>
      </c>
      <c r="B528" s="3">
        <v>2</v>
      </c>
      <c r="C528" s="9">
        <v>3.6288</v>
      </c>
    </row>
    <row r="529" spans="1:3" x14ac:dyDescent="0.3">
      <c r="A529" s="9">
        <v>9.4600000000000009</v>
      </c>
      <c r="B529" s="3">
        <v>2</v>
      </c>
      <c r="C529" s="9">
        <v>3.6894</v>
      </c>
    </row>
    <row r="530" spans="1:3" x14ac:dyDescent="0.3">
      <c r="A530" s="9">
        <v>46.863999999999997</v>
      </c>
      <c r="B530" s="3">
        <v>2</v>
      </c>
      <c r="C530" s="9">
        <v>7.6154000000000002</v>
      </c>
    </row>
    <row r="531" spans="1:3" x14ac:dyDescent="0.3">
      <c r="A531" s="9">
        <v>35.06</v>
      </c>
      <c r="B531" s="3">
        <v>2</v>
      </c>
      <c r="C531" s="9">
        <v>10.518000000000001</v>
      </c>
    </row>
    <row r="532" spans="1:3" x14ac:dyDescent="0.3">
      <c r="A532" s="9">
        <v>7.6440000000000001</v>
      </c>
      <c r="B532" s="3">
        <v>4</v>
      </c>
      <c r="C532" s="9">
        <v>-5.8604000000000003</v>
      </c>
    </row>
    <row r="533" spans="1:3" x14ac:dyDescent="0.3">
      <c r="A533" s="9">
        <v>219.84</v>
      </c>
      <c r="B533" s="3">
        <v>4</v>
      </c>
      <c r="C533" s="9">
        <v>107.7216</v>
      </c>
    </row>
    <row r="534" spans="1:3" x14ac:dyDescent="0.3">
      <c r="A534" s="9">
        <v>134.97</v>
      </c>
      <c r="B534" s="3">
        <v>3</v>
      </c>
      <c r="C534" s="9">
        <v>64.785600000000002</v>
      </c>
    </row>
    <row r="535" spans="1:3" x14ac:dyDescent="0.3">
      <c r="A535" s="9">
        <v>60.415999999999997</v>
      </c>
      <c r="B535" s="3">
        <v>2</v>
      </c>
      <c r="C535" s="9">
        <v>6.0415999999999999</v>
      </c>
    </row>
    <row r="536" spans="1:3" x14ac:dyDescent="0.3">
      <c r="A536" s="9">
        <v>107.94</v>
      </c>
      <c r="B536" s="3">
        <v>3</v>
      </c>
      <c r="C536" s="9">
        <v>26.984999999999999</v>
      </c>
    </row>
    <row r="537" spans="1:3" x14ac:dyDescent="0.3">
      <c r="A537" s="9">
        <v>11.167999999999999</v>
      </c>
      <c r="B537" s="3">
        <v>4</v>
      </c>
      <c r="C537" s="9">
        <v>3.6295999999999999</v>
      </c>
    </row>
    <row r="538" spans="1:3" x14ac:dyDescent="0.3">
      <c r="A538" s="9">
        <v>69.930000000000007</v>
      </c>
      <c r="B538" s="3">
        <v>7</v>
      </c>
      <c r="C538" s="9">
        <v>0.69930000000000003</v>
      </c>
    </row>
    <row r="539" spans="1:3" x14ac:dyDescent="0.3">
      <c r="A539" s="9">
        <v>77.599999999999994</v>
      </c>
      <c r="B539" s="3">
        <v>5</v>
      </c>
      <c r="C539" s="9">
        <v>28.13</v>
      </c>
    </row>
    <row r="540" spans="1:3" x14ac:dyDescent="0.3">
      <c r="A540" s="9">
        <v>75.599999999999994</v>
      </c>
      <c r="B540" s="3">
        <v>2</v>
      </c>
      <c r="C540" s="9">
        <v>-166.32</v>
      </c>
    </row>
    <row r="541" spans="1:3" x14ac:dyDescent="0.3">
      <c r="A541" s="9">
        <v>1127.9760000000001</v>
      </c>
      <c r="B541" s="3">
        <v>3</v>
      </c>
      <c r="C541" s="9">
        <v>126.8973</v>
      </c>
    </row>
    <row r="542" spans="1:3" x14ac:dyDescent="0.3">
      <c r="A542" s="9">
        <v>38.880000000000003</v>
      </c>
      <c r="B542" s="3">
        <v>6</v>
      </c>
      <c r="C542" s="9">
        <v>18.662400000000002</v>
      </c>
    </row>
    <row r="543" spans="1:3" x14ac:dyDescent="0.3">
      <c r="A543" s="9">
        <v>17.544</v>
      </c>
      <c r="B543" s="3">
        <v>3</v>
      </c>
      <c r="C543" s="9">
        <v>5.9211</v>
      </c>
    </row>
    <row r="544" spans="1:3" x14ac:dyDescent="0.3">
      <c r="A544" s="9">
        <v>140.81</v>
      </c>
      <c r="B544" s="3">
        <v>1</v>
      </c>
      <c r="C544" s="9">
        <v>39.4268</v>
      </c>
    </row>
    <row r="545" spans="1:3" x14ac:dyDescent="0.3">
      <c r="A545" s="9">
        <v>90.57</v>
      </c>
      <c r="B545" s="3">
        <v>3</v>
      </c>
      <c r="C545" s="9">
        <v>11.774100000000001</v>
      </c>
    </row>
    <row r="546" spans="1:3" x14ac:dyDescent="0.3">
      <c r="A546" s="9">
        <v>727.45</v>
      </c>
      <c r="B546" s="3">
        <v>5</v>
      </c>
      <c r="C546" s="9">
        <v>-465.56799999999998</v>
      </c>
    </row>
    <row r="547" spans="1:3" x14ac:dyDescent="0.3">
      <c r="A547" s="9">
        <v>99.2</v>
      </c>
      <c r="B547" s="3">
        <v>5</v>
      </c>
      <c r="C547" s="9">
        <v>25.792000000000002</v>
      </c>
    </row>
    <row r="548" spans="1:3" x14ac:dyDescent="0.3">
      <c r="A548" s="9">
        <v>70.98</v>
      </c>
      <c r="B548" s="3">
        <v>1</v>
      </c>
      <c r="C548" s="9">
        <v>20.584199999999999</v>
      </c>
    </row>
    <row r="549" spans="1:3" x14ac:dyDescent="0.3">
      <c r="A549" s="9">
        <v>470.37599999999998</v>
      </c>
      <c r="B549" s="3">
        <v>3</v>
      </c>
      <c r="C549" s="9">
        <v>47.037599999999998</v>
      </c>
    </row>
    <row r="550" spans="1:3" x14ac:dyDescent="0.3">
      <c r="A550" s="9">
        <v>34.65</v>
      </c>
      <c r="B550" s="3">
        <v>3</v>
      </c>
      <c r="C550" s="9">
        <v>10.395</v>
      </c>
    </row>
    <row r="551" spans="1:3" x14ac:dyDescent="0.3">
      <c r="A551" s="9">
        <v>1793.98</v>
      </c>
      <c r="B551" s="3">
        <v>2</v>
      </c>
      <c r="C551" s="9">
        <v>843.17060000000004</v>
      </c>
    </row>
    <row r="552" spans="1:3" x14ac:dyDescent="0.3">
      <c r="A552" s="9">
        <v>909.12</v>
      </c>
      <c r="B552" s="3">
        <v>8</v>
      </c>
      <c r="C552" s="9">
        <v>9.0912000000000006</v>
      </c>
    </row>
    <row r="553" spans="1:3" x14ac:dyDescent="0.3">
      <c r="A553" s="9">
        <v>18.96</v>
      </c>
      <c r="B553" s="3">
        <v>2</v>
      </c>
      <c r="C553" s="9">
        <v>8.532</v>
      </c>
    </row>
    <row r="554" spans="1:3" x14ac:dyDescent="0.3">
      <c r="A554" s="9">
        <v>149.94999999999999</v>
      </c>
      <c r="B554" s="3">
        <v>5</v>
      </c>
      <c r="C554" s="9">
        <v>65.977999999999994</v>
      </c>
    </row>
    <row r="555" spans="1:3" x14ac:dyDescent="0.3">
      <c r="A555" s="9">
        <v>895.92</v>
      </c>
      <c r="B555" s="3">
        <v>5</v>
      </c>
      <c r="C555" s="9">
        <v>302.37299999999999</v>
      </c>
    </row>
    <row r="556" spans="1:3" x14ac:dyDescent="0.3">
      <c r="A556" s="9">
        <v>863.64</v>
      </c>
      <c r="B556" s="3">
        <v>9</v>
      </c>
      <c r="C556" s="9">
        <v>107.955</v>
      </c>
    </row>
    <row r="557" spans="1:3" x14ac:dyDescent="0.3">
      <c r="A557" s="9">
        <v>19.968</v>
      </c>
      <c r="B557" s="3">
        <v>2</v>
      </c>
      <c r="C557" s="9">
        <v>-13.311999999999999</v>
      </c>
    </row>
    <row r="558" spans="1:3" x14ac:dyDescent="0.3">
      <c r="A558" s="9">
        <v>23.1</v>
      </c>
      <c r="B558" s="3">
        <v>2</v>
      </c>
      <c r="C558" s="9">
        <v>6.468</v>
      </c>
    </row>
    <row r="559" spans="1:3" x14ac:dyDescent="0.3">
      <c r="A559" s="9">
        <v>5.1040000000000001</v>
      </c>
      <c r="B559" s="3">
        <v>4</v>
      </c>
      <c r="C559" s="9">
        <v>-8.6768000000000001</v>
      </c>
    </row>
    <row r="560" spans="1:3" x14ac:dyDescent="0.3">
      <c r="A560" s="9">
        <v>1439.9760000000001</v>
      </c>
      <c r="B560" s="3">
        <v>4</v>
      </c>
      <c r="C560" s="9">
        <v>191.99680000000001</v>
      </c>
    </row>
    <row r="561" spans="1:3" x14ac:dyDescent="0.3">
      <c r="A561" s="9">
        <v>294.62</v>
      </c>
      <c r="B561" s="3">
        <v>5</v>
      </c>
      <c r="C561" s="9">
        <v>-766.01199999999994</v>
      </c>
    </row>
    <row r="562" spans="1:3" x14ac:dyDescent="0.3">
      <c r="A562" s="9">
        <v>199.95</v>
      </c>
      <c r="B562" s="3">
        <v>5</v>
      </c>
      <c r="C562" s="9">
        <v>21.994499999999999</v>
      </c>
    </row>
    <row r="563" spans="1:3" x14ac:dyDescent="0.3">
      <c r="A563" s="9">
        <v>159.98400000000001</v>
      </c>
      <c r="B563" s="3">
        <v>2</v>
      </c>
      <c r="C563" s="9">
        <v>35.996400000000001</v>
      </c>
    </row>
    <row r="564" spans="1:3" x14ac:dyDescent="0.3">
      <c r="A564" s="9">
        <v>350.98</v>
      </c>
      <c r="B564" s="3">
        <v>1</v>
      </c>
      <c r="C564" s="9">
        <v>84.235200000000006</v>
      </c>
    </row>
    <row r="565" spans="1:3" x14ac:dyDescent="0.3">
      <c r="A565" s="9">
        <v>1606.23</v>
      </c>
      <c r="B565" s="3">
        <v>9</v>
      </c>
      <c r="C565" s="9">
        <v>481.86900000000003</v>
      </c>
    </row>
    <row r="566" spans="1:3" x14ac:dyDescent="0.3">
      <c r="A566" s="9">
        <v>8.26</v>
      </c>
      <c r="B566" s="3">
        <v>2</v>
      </c>
      <c r="C566" s="9">
        <v>3.8822000000000001</v>
      </c>
    </row>
    <row r="567" spans="1:3" x14ac:dyDescent="0.3">
      <c r="A567" s="9">
        <v>162.63999999999999</v>
      </c>
      <c r="B567" s="3">
        <v>2</v>
      </c>
      <c r="C567" s="9">
        <v>45.539200000000001</v>
      </c>
    </row>
    <row r="568" spans="1:3" x14ac:dyDescent="0.3">
      <c r="A568" s="9">
        <v>1.9410000000000001</v>
      </c>
      <c r="B568" s="3">
        <v>1</v>
      </c>
      <c r="C568" s="9">
        <v>-1.294</v>
      </c>
    </row>
    <row r="569" spans="1:3" x14ac:dyDescent="0.3">
      <c r="A569" s="9">
        <v>283.92</v>
      </c>
      <c r="B569" s="3">
        <v>5</v>
      </c>
      <c r="C569" s="9">
        <v>-46.137</v>
      </c>
    </row>
    <row r="570" spans="1:3" x14ac:dyDescent="0.3">
      <c r="A570" s="9">
        <v>7.3120000000000003</v>
      </c>
      <c r="B570" s="3">
        <v>2</v>
      </c>
      <c r="C570" s="9">
        <v>2.5592000000000001</v>
      </c>
    </row>
    <row r="571" spans="1:3" x14ac:dyDescent="0.3">
      <c r="A571" s="9">
        <v>39.9</v>
      </c>
      <c r="B571" s="3">
        <v>5</v>
      </c>
      <c r="C571" s="9">
        <v>19.95</v>
      </c>
    </row>
    <row r="572" spans="1:3" x14ac:dyDescent="0.3">
      <c r="A572" s="9">
        <v>26.55</v>
      </c>
      <c r="B572" s="3">
        <v>3</v>
      </c>
      <c r="C572" s="9">
        <v>13.009499999999999</v>
      </c>
    </row>
    <row r="573" spans="1:3" x14ac:dyDescent="0.3">
      <c r="A573" s="9">
        <v>259.13600000000002</v>
      </c>
      <c r="B573" s="3">
        <v>4</v>
      </c>
      <c r="C573" s="9">
        <v>-25.913599999999999</v>
      </c>
    </row>
    <row r="574" spans="1:3" x14ac:dyDescent="0.3">
      <c r="A574" s="9">
        <v>15.552</v>
      </c>
      <c r="B574" s="3">
        <v>3</v>
      </c>
      <c r="C574" s="9">
        <v>5.4432</v>
      </c>
    </row>
    <row r="575" spans="1:3" x14ac:dyDescent="0.3">
      <c r="A575" s="9">
        <v>159.88</v>
      </c>
      <c r="B575" s="3">
        <v>7</v>
      </c>
      <c r="C575" s="9">
        <v>73.544799999999995</v>
      </c>
    </row>
    <row r="576" spans="1:3" x14ac:dyDescent="0.3">
      <c r="A576" s="9">
        <v>86.376000000000005</v>
      </c>
      <c r="B576" s="3">
        <v>3</v>
      </c>
      <c r="C576" s="9">
        <v>1.0797000000000001</v>
      </c>
    </row>
    <row r="577" spans="1:3" x14ac:dyDescent="0.3">
      <c r="A577" s="9">
        <v>33.28</v>
      </c>
      <c r="B577" s="3">
        <v>4</v>
      </c>
      <c r="C577" s="9">
        <v>9.3184000000000005</v>
      </c>
    </row>
    <row r="578" spans="1:3" x14ac:dyDescent="0.3">
      <c r="A578" s="9">
        <v>152.99100000000001</v>
      </c>
      <c r="B578" s="3">
        <v>3</v>
      </c>
      <c r="C578" s="9">
        <v>-122.39279999999999</v>
      </c>
    </row>
    <row r="579" spans="1:3" x14ac:dyDescent="0.3">
      <c r="A579" s="9">
        <v>14.76</v>
      </c>
      <c r="B579" s="3">
        <v>5</v>
      </c>
      <c r="C579" s="9">
        <v>-11.439</v>
      </c>
    </row>
    <row r="580" spans="1:3" x14ac:dyDescent="0.3">
      <c r="A580" s="9">
        <v>233.05799999999999</v>
      </c>
      <c r="B580" s="3">
        <v>3</v>
      </c>
      <c r="C580" s="9">
        <v>-53.270400000000002</v>
      </c>
    </row>
    <row r="581" spans="1:3" x14ac:dyDescent="0.3">
      <c r="A581" s="9">
        <v>111.79</v>
      </c>
      <c r="B581" s="3">
        <v>7</v>
      </c>
      <c r="C581" s="9">
        <v>43.598100000000002</v>
      </c>
    </row>
    <row r="582" spans="1:3" x14ac:dyDescent="0.3">
      <c r="A582" s="9">
        <v>314.55</v>
      </c>
      <c r="B582" s="3">
        <v>3</v>
      </c>
      <c r="C582" s="9">
        <v>150.98400000000001</v>
      </c>
    </row>
    <row r="583" spans="1:3" x14ac:dyDescent="0.3">
      <c r="A583" s="9">
        <v>14.016</v>
      </c>
      <c r="B583" s="3">
        <v>3</v>
      </c>
      <c r="C583" s="9">
        <v>1.752</v>
      </c>
    </row>
    <row r="584" spans="1:3" x14ac:dyDescent="0.3">
      <c r="A584" s="9">
        <v>19.751999999999999</v>
      </c>
      <c r="B584" s="3">
        <v>3</v>
      </c>
      <c r="C584" s="9">
        <v>6.9131999999999998</v>
      </c>
    </row>
    <row r="585" spans="1:3" x14ac:dyDescent="0.3">
      <c r="A585" s="9">
        <v>45.68</v>
      </c>
      <c r="B585" s="3">
        <v>2</v>
      </c>
      <c r="C585" s="9">
        <v>21.012799999999999</v>
      </c>
    </row>
    <row r="586" spans="1:3" x14ac:dyDescent="0.3">
      <c r="A586" s="9">
        <v>29</v>
      </c>
      <c r="B586" s="3">
        <v>2</v>
      </c>
      <c r="C586" s="9">
        <v>7.25</v>
      </c>
    </row>
    <row r="587" spans="1:3" x14ac:dyDescent="0.3">
      <c r="A587" s="9">
        <v>29.931999999999999</v>
      </c>
      <c r="B587" s="3">
        <v>7</v>
      </c>
      <c r="C587" s="9">
        <v>-46.394599999999997</v>
      </c>
    </row>
    <row r="588" spans="1:3" x14ac:dyDescent="0.3">
      <c r="A588" s="9">
        <v>832.93</v>
      </c>
      <c r="B588" s="3">
        <v>7</v>
      </c>
      <c r="C588" s="9">
        <v>233.22040000000001</v>
      </c>
    </row>
    <row r="589" spans="1:3" x14ac:dyDescent="0.3">
      <c r="A589" s="9">
        <v>2.8159999999999998</v>
      </c>
      <c r="B589" s="3">
        <v>2</v>
      </c>
      <c r="C589" s="9">
        <v>0.98560000000000003</v>
      </c>
    </row>
    <row r="590" spans="1:3" x14ac:dyDescent="0.3">
      <c r="A590" s="9">
        <v>9.984</v>
      </c>
      <c r="B590" s="3">
        <v>4</v>
      </c>
      <c r="C590" s="9">
        <v>3.6192000000000002</v>
      </c>
    </row>
    <row r="591" spans="1:3" x14ac:dyDescent="0.3">
      <c r="A591" s="9">
        <v>485.94</v>
      </c>
      <c r="B591" s="3">
        <v>2</v>
      </c>
      <c r="C591" s="9">
        <v>-89.088999999999999</v>
      </c>
    </row>
    <row r="592" spans="1:3" x14ac:dyDescent="0.3">
      <c r="A592" s="9">
        <v>72.293999999999997</v>
      </c>
      <c r="B592" s="3">
        <v>1</v>
      </c>
      <c r="C592" s="9">
        <v>-98.8018</v>
      </c>
    </row>
    <row r="593" spans="1:3" x14ac:dyDescent="0.3">
      <c r="A593" s="9">
        <v>526.45000000000005</v>
      </c>
      <c r="B593" s="3">
        <v>5</v>
      </c>
      <c r="C593" s="9">
        <v>31.587</v>
      </c>
    </row>
    <row r="594" spans="1:3" x14ac:dyDescent="0.3">
      <c r="A594" s="9">
        <v>1016.792</v>
      </c>
      <c r="B594" s="3">
        <v>1</v>
      </c>
      <c r="C594" s="9">
        <v>381.29700000000003</v>
      </c>
    </row>
    <row r="595" spans="1:3" x14ac:dyDescent="0.3">
      <c r="A595" s="9">
        <v>56.56</v>
      </c>
      <c r="B595" s="3">
        <v>2</v>
      </c>
      <c r="C595" s="9">
        <v>15.2712</v>
      </c>
    </row>
    <row r="596" spans="1:3" x14ac:dyDescent="0.3">
      <c r="A596" s="9">
        <v>13.36</v>
      </c>
      <c r="B596" s="3">
        <v>2</v>
      </c>
      <c r="C596" s="9">
        <v>6.4127999999999998</v>
      </c>
    </row>
    <row r="597" spans="1:3" x14ac:dyDescent="0.3">
      <c r="A597" s="9">
        <v>5</v>
      </c>
      <c r="B597" s="3">
        <v>1</v>
      </c>
      <c r="C597" s="9">
        <v>2.4</v>
      </c>
    </row>
    <row r="598" spans="1:3" x14ac:dyDescent="0.3">
      <c r="A598" s="9">
        <v>166.24</v>
      </c>
      <c r="B598" s="3">
        <v>1</v>
      </c>
      <c r="C598" s="9">
        <v>24.936</v>
      </c>
    </row>
    <row r="599" spans="1:3" x14ac:dyDescent="0.3">
      <c r="A599" s="9">
        <v>359.97</v>
      </c>
      <c r="B599" s="3">
        <v>3</v>
      </c>
      <c r="C599" s="9">
        <v>79.193399999999997</v>
      </c>
    </row>
    <row r="600" spans="1:3" x14ac:dyDescent="0.3">
      <c r="A600" s="9">
        <v>7.968</v>
      </c>
      <c r="B600" s="3">
        <v>2</v>
      </c>
      <c r="C600" s="9">
        <v>2.6892</v>
      </c>
    </row>
    <row r="601" spans="1:3" x14ac:dyDescent="0.3">
      <c r="A601" s="9">
        <v>12.96</v>
      </c>
      <c r="B601" s="3">
        <v>2</v>
      </c>
      <c r="C601" s="9">
        <v>6.3503999999999996</v>
      </c>
    </row>
    <row r="602" spans="1:3" x14ac:dyDescent="0.3">
      <c r="A602" s="9">
        <v>97.567999999999998</v>
      </c>
      <c r="B602" s="3">
        <v>2</v>
      </c>
      <c r="C602" s="9">
        <v>-6.0979999999999999</v>
      </c>
    </row>
    <row r="603" spans="1:3" x14ac:dyDescent="0.3">
      <c r="A603" s="9">
        <v>14.352</v>
      </c>
      <c r="B603" s="3">
        <v>3</v>
      </c>
      <c r="C603" s="9">
        <v>5.2026000000000003</v>
      </c>
    </row>
    <row r="604" spans="1:3" x14ac:dyDescent="0.3">
      <c r="A604" s="9">
        <v>892.98</v>
      </c>
      <c r="B604" s="3">
        <v>2</v>
      </c>
      <c r="C604" s="9">
        <v>80.368200000000002</v>
      </c>
    </row>
    <row r="605" spans="1:3" x14ac:dyDescent="0.3">
      <c r="A605" s="9">
        <v>390.75</v>
      </c>
      <c r="B605" s="3">
        <v>5</v>
      </c>
      <c r="C605" s="9">
        <v>171.93</v>
      </c>
    </row>
    <row r="606" spans="1:3" x14ac:dyDescent="0.3">
      <c r="A606" s="9">
        <v>280.79199999999997</v>
      </c>
      <c r="B606" s="3">
        <v>1</v>
      </c>
      <c r="C606" s="9">
        <v>35.098999999999997</v>
      </c>
    </row>
    <row r="607" spans="1:3" x14ac:dyDescent="0.3">
      <c r="A607" s="9">
        <v>14.62</v>
      </c>
      <c r="B607" s="3">
        <v>2</v>
      </c>
      <c r="C607" s="9">
        <v>6.8714000000000004</v>
      </c>
    </row>
    <row r="608" spans="1:3" x14ac:dyDescent="0.3">
      <c r="A608" s="9">
        <v>79.872</v>
      </c>
      <c r="B608" s="3">
        <v>3</v>
      </c>
      <c r="C608" s="9">
        <v>29.952000000000002</v>
      </c>
    </row>
    <row r="609" spans="1:3" x14ac:dyDescent="0.3">
      <c r="A609" s="9">
        <v>14.352</v>
      </c>
      <c r="B609" s="3">
        <v>3</v>
      </c>
      <c r="C609" s="9">
        <v>5.2026000000000003</v>
      </c>
    </row>
    <row r="610" spans="1:3" x14ac:dyDescent="0.3">
      <c r="A610" s="9">
        <v>69.215999999999994</v>
      </c>
      <c r="B610" s="3">
        <v>6</v>
      </c>
      <c r="C610" s="9">
        <v>11.2476</v>
      </c>
    </row>
    <row r="611" spans="1:3" x14ac:dyDescent="0.3">
      <c r="A611" s="9">
        <v>1552.8309999999999</v>
      </c>
      <c r="B611" s="3">
        <v>7</v>
      </c>
      <c r="C611" s="9">
        <v>200.9546</v>
      </c>
    </row>
    <row r="612" spans="1:3" x14ac:dyDescent="0.3">
      <c r="A612" s="9">
        <v>176.04</v>
      </c>
      <c r="B612" s="3">
        <v>4</v>
      </c>
      <c r="C612" s="9">
        <v>45.770400000000002</v>
      </c>
    </row>
    <row r="613" spans="1:3" x14ac:dyDescent="0.3">
      <c r="A613" s="9">
        <v>6.48</v>
      </c>
      <c r="B613" s="3">
        <v>1</v>
      </c>
      <c r="C613" s="9">
        <v>3.1103999999999998</v>
      </c>
    </row>
    <row r="614" spans="1:3" x14ac:dyDescent="0.3">
      <c r="A614" s="9">
        <v>24.2</v>
      </c>
      <c r="B614" s="3">
        <v>5</v>
      </c>
      <c r="C614" s="9">
        <v>7.9859999999999998</v>
      </c>
    </row>
    <row r="615" spans="1:3" x14ac:dyDescent="0.3">
      <c r="A615" s="9">
        <v>7.52</v>
      </c>
      <c r="B615" s="3">
        <v>5</v>
      </c>
      <c r="C615" s="9">
        <v>2.6320000000000001</v>
      </c>
    </row>
    <row r="616" spans="1:3" x14ac:dyDescent="0.3">
      <c r="A616" s="9">
        <v>595</v>
      </c>
      <c r="B616" s="3">
        <v>5</v>
      </c>
      <c r="C616" s="9">
        <v>95.2</v>
      </c>
    </row>
    <row r="617" spans="1:3" x14ac:dyDescent="0.3">
      <c r="A617" s="9">
        <v>230.376</v>
      </c>
      <c r="B617" s="3">
        <v>3</v>
      </c>
      <c r="C617" s="9">
        <v>-48.954900000000002</v>
      </c>
    </row>
    <row r="618" spans="1:3" x14ac:dyDescent="0.3">
      <c r="A618" s="9">
        <v>366.786</v>
      </c>
      <c r="B618" s="3">
        <v>7</v>
      </c>
      <c r="C618" s="9">
        <v>65.206400000000002</v>
      </c>
    </row>
    <row r="619" spans="1:3" x14ac:dyDescent="0.3">
      <c r="A619" s="9">
        <v>145.97999999999999</v>
      </c>
      <c r="B619" s="3">
        <v>2</v>
      </c>
      <c r="C619" s="9">
        <v>-99.266400000000004</v>
      </c>
    </row>
    <row r="620" spans="1:3" x14ac:dyDescent="0.3">
      <c r="A620" s="9">
        <v>29.97</v>
      </c>
      <c r="B620" s="3">
        <v>3</v>
      </c>
      <c r="C620" s="9">
        <v>13.486499999999999</v>
      </c>
    </row>
    <row r="621" spans="1:3" x14ac:dyDescent="0.3">
      <c r="A621" s="9">
        <v>14.272</v>
      </c>
      <c r="B621" s="3">
        <v>8</v>
      </c>
      <c r="C621" s="9">
        <v>4.2816000000000001</v>
      </c>
    </row>
    <row r="622" spans="1:3" x14ac:dyDescent="0.3">
      <c r="A622" s="9">
        <v>1322.3520000000001</v>
      </c>
      <c r="B622" s="3">
        <v>3</v>
      </c>
      <c r="C622" s="9">
        <v>-99.176400000000001</v>
      </c>
    </row>
    <row r="623" spans="1:3" x14ac:dyDescent="0.3">
      <c r="A623" s="9">
        <v>631.96</v>
      </c>
      <c r="B623" s="3">
        <v>4</v>
      </c>
      <c r="C623" s="9">
        <v>303.3408</v>
      </c>
    </row>
    <row r="624" spans="1:3" x14ac:dyDescent="0.3">
      <c r="A624" s="9">
        <v>4548.8100000000004</v>
      </c>
      <c r="B624" s="3">
        <v>7</v>
      </c>
      <c r="C624" s="9">
        <v>1228.1786999999999</v>
      </c>
    </row>
    <row r="625" spans="1:3" x14ac:dyDescent="0.3">
      <c r="A625" s="9">
        <v>647.84</v>
      </c>
      <c r="B625" s="3">
        <v>8</v>
      </c>
      <c r="C625" s="9">
        <v>32.392000000000003</v>
      </c>
    </row>
    <row r="626" spans="1:3" x14ac:dyDescent="0.3">
      <c r="A626" s="9">
        <v>12.224</v>
      </c>
      <c r="B626" s="3">
        <v>2</v>
      </c>
      <c r="C626" s="9">
        <v>4.4311999999999996</v>
      </c>
    </row>
    <row r="627" spans="1:3" x14ac:dyDescent="0.3">
      <c r="A627" s="9">
        <v>7.38</v>
      </c>
      <c r="B627" s="3">
        <v>2</v>
      </c>
      <c r="C627" s="9">
        <v>3.4685999999999999</v>
      </c>
    </row>
    <row r="628" spans="1:3" x14ac:dyDescent="0.3">
      <c r="A628" s="9">
        <v>45.66</v>
      </c>
      <c r="B628" s="3">
        <v>5</v>
      </c>
      <c r="C628" s="9">
        <v>-33.484000000000002</v>
      </c>
    </row>
    <row r="629" spans="1:3" x14ac:dyDescent="0.3">
      <c r="A629" s="9">
        <v>42.048000000000002</v>
      </c>
      <c r="B629" s="3">
        <v>9</v>
      </c>
      <c r="C629" s="9">
        <v>5.2560000000000002</v>
      </c>
    </row>
    <row r="630" spans="1:3" x14ac:dyDescent="0.3">
      <c r="A630" s="9">
        <v>46.32</v>
      </c>
      <c r="B630" s="3">
        <v>4</v>
      </c>
      <c r="C630" s="9">
        <v>18.064800000000002</v>
      </c>
    </row>
    <row r="631" spans="1:3" x14ac:dyDescent="0.3">
      <c r="A631" s="9">
        <v>111.88800000000001</v>
      </c>
      <c r="B631" s="3">
        <v>7</v>
      </c>
      <c r="C631" s="9">
        <v>22.377600000000001</v>
      </c>
    </row>
    <row r="632" spans="1:3" x14ac:dyDescent="0.3">
      <c r="A632" s="9">
        <v>143.952</v>
      </c>
      <c r="B632" s="3">
        <v>3</v>
      </c>
      <c r="C632" s="9">
        <v>14.395200000000001</v>
      </c>
    </row>
    <row r="633" spans="1:3" x14ac:dyDescent="0.3">
      <c r="A633" s="9">
        <v>71</v>
      </c>
      <c r="B633" s="3">
        <v>4</v>
      </c>
      <c r="C633" s="9">
        <v>27.69</v>
      </c>
    </row>
    <row r="634" spans="1:3" x14ac:dyDescent="0.3">
      <c r="A634" s="9">
        <v>1399.944</v>
      </c>
      <c r="B634" s="3">
        <v>7</v>
      </c>
      <c r="C634" s="9">
        <v>52.497900000000001</v>
      </c>
    </row>
    <row r="635" spans="1:3" x14ac:dyDescent="0.3">
      <c r="A635" s="9">
        <v>14.94</v>
      </c>
      <c r="B635" s="3">
        <v>3</v>
      </c>
      <c r="C635" s="9">
        <v>7.0217999999999998</v>
      </c>
    </row>
    <row r="636" spans="1:3" x14ac:dyDescent="0.3">
      <c r="A636" s="9">
        <v>1.167</v>
      </c>
      <c r="B636" s="3">
        <v>1</v>
      </c>
      <c r="C636" s="9">
        <v>-0.85580000000000001</v>
      </c>
    </row>
    <row r="637" spans="1:3" x14ac:dyDescent="0.3">
      <c r="A637" s="9">
        <v>41.567999999999998</v>
      </c>
      <c r="B637" s="3">
        <v>2</v>
      </c>
      <c r="C637" s="9">
        <v>2.5979999999999999</v>
      </c>
    </row>
    <row r="638" spans="1:3" x14ac:dyDescent="0.3">
      <c r="A638" s="9">
        <v>230.28</v>
      </c>
      <c r="B638" s="3">
        <v>3</v>
      </c>
      <c r="C638" s="9">
        <v>23.027999999999999</v>
      </c>
    </row>
    <row r="639" spans="1:3" x14ac:dyDescent="0.3">
      <c r="A639" s="9">
        <v>25.92</v>
      </c>
      <c r="B639" s="3">
        <v>4</v>
      </c>
      <c r="C639" s="9">
        <v>12.441599999999999</v>
      </c>
    </row>
    <row r="640" spans="1:3" x14ac:dyDescent="0.3">
      <c r="A640" s="9">
        <v>11199.968000000001</v>
      </c>
      <c r="B640" s="3">
        <v>4</v>
      </c>
      <c r="C640" s="9">
        <v>3919.9888000000001</v>
      </c>
    </row>
    <row r="641" spans="1:3" x14ac:dyDescent="0.3">
      <c r="A641" s="9">
        <v>39.96</v>
      </c>
      <c r="B641" s="3">
        <v>2</v>
      </c>
      <c r="C641" s="9">
        <v>17.1828</v>
      </c>
    </row>
    <row r="642" spans="1:3" x14ac:dyDescent="0.3">
      <c r="A642" s="9">
        <v>323.10000000000002</v>
      </c>
      <c r="B642" s="3">
        <v>2</v>
      </c>
      <c r="C642" s="9">
        <v>61.389000000000003</v>
      </c>
    </row>
    <row r="643" spans="1:3" x14ac:dyDescent="0.3">
      <c r="A643" s="9">
        <v>19.04</v>
      </c>
      <c r="B643" s="3">
        <v>4</v>
      </c>
      <c r="C643" s="9">
        <v>9.3295999999999992</v>
      </c>
    </row>
    <row r="644" spans="1:3" x14ac:dyDescent="0.3">
      <c r="A644" s="9">
        <v>8.76</v>
      </c>
      <c r="B644" s="3">
        <v>2</v>
      </c>
      <c r="C644" s="9">
        <v>4.2047999999999996</v>
      </c>
    </row>
    <row r="645" spans="1:3" x14ac:dyDescent="0.3">
      <c r="A645" s="9">
        <v>79.512</v>
      </c>
      <c r="B645" s="3">
        <v>3</v>
      </c>
      <c r="C645" s="9">
        <v>20.8719</v>
      </c>
    </row>
    <row r="646" spans="1:3" x14ac:dyDescent="0.3">
      <c r="A646" s="9">
        <v>40.783999999999999</v>
      </c>
      <c r="B646" s="3">
        <v>1</v>
      </c>
      <c r="C646" s="9">
        <v>4.5881999999999996</v>
      </c>
    </row>
    <row r="647" spans="1:3" x14ac:dyDescent="0.3">
      <c r="A647" s="9">
        <v>166.44</v>
      </c>
      <c r="B647" s="3">
        <v>3</v>
      </c>
      <c r="C647" s="9">
        <v>79.891199999999998</v>
      </c>
    </row>
    <row r="648" spans="1:3" x14ac:dyDescent="0.3">
      <c r="A648" s="9">
        <v>166.44</v>
      </c>
      <c r="B648" s="3">
        <v>3</v>
      </c>
      <c r="C648" s="9">
        <v>79.891199999999998</v>
      </c>
    </row>
    <row r="649" spans="1:3" x14ac:dyDescent="0.3">
      <c r="A649" s="9">
        <v>11.087999999999999</v>
      </c>
      <c r="B649" s="3">
        <v>7</v>
      </c>
      <c r="C649" s="9">
        <v>-8.1311999999999998</v>
      </c>
    </row>
    <row r="650" spans="1:3" x14ac:dyDescent="0.3">
      <c r="A650" s="9">
        <v>30.352</v>
      </c>
      <c r="B650" s="3">
        <v>2</v>
      </c>
      <c r="C650" s="9">
        <v>10.623200000000001</v>
      </c>
    </row>
    <row r="651" spans="1:3" x14ac:dyDescent="0.3">
      <c r="A651" s="9">
        <v>71.98</v>
      </c>
      <c r="B651" s="3">
        <v>2</v>
      </c>
      <c r="C651" s="9">
        <v>15.1158</v>
      </c>
    </row>
    <row r="652" spans="1:3" x14ac:dyDescent="0.3">
      <c r="A652" s="9">
        <v>14.45</v>
      </c>
      <c r="B652" s="3">
        <v>5</v>
      </c>
      <c r="C652" s="9">
        <v>6.7915000000000001</v>
      </c>
    </row>
    <row r="653" spans="1:3" x14ac:dyDescent="0.3">
      <c r="A653" s="9">
        <v>6.63</v>
      </c>
      <c r="B653" s="3">
        <v>3</v>
      </c>
      <c r="C653" s="9">
        <v>1.7901</v>
      </c>
    </row>
    <row r="654" spans="1:3" x14ac:dyDescent="0.3">
      <c r="A654" s="9">
        <v>35.340000000000003</v>
      </c>
      <c r="B654" s="3">
        <v>2</v>
      </c>
      <c r="C654" s="9">
        <v>13.4292</v>
      </c>
    </row>
    <row r="655" spans="1:3" x14ac:dyDescent="0.3">
      <c r="A655" s="9">
        <v>8.2260000000000009</v>
      </c>
      <c r="B655" s="3">
        <v>3</v>
      </c>
      <c r="C655" s="9">
        <v>-6.0324</v>
      </c>
    </row>
    <row r="656" spans="1:3" x14ac:dyDescent="0.3">
      <c r="A656" s="9">
        <v>5.56</v>
      </c>
      <c r="B656" s="3">
        <v>2</v>
      </c>
      <c r="C656" s="9">
        <v>2.2240000000000002</v>
      </c>
    </row>
    <row r="657" spans="1:3" x14ac:dyDescent="0.3">
      <c r="A657" s="9">
        <v>76.92</v>
      </c>
      <c r="B657" s="3">
        <v>4</v>
      </c>
      <c r="C657" s="9">
        <v>31.537199999999999</v>
      </c>
    </row>
    <row r="658" spans="1:3" x14ac:dyDescent="0.3">
      <c r="A658" s="9">
        <v>48.4</v>
      </c>
      <c r="B658" s="3">
        <v>5</v>
      </c>
      <c r="C658" s="9">
        <v>23.231999999999999</v>
      </c>
    </row>
    <row r="659" spans="1:3" x14ac:dyDescent="0.3">
      <c r="A659" s="9">
        <v>32.192</v>
      </c>
      <c r="B659" s="3">
        <v>2</v>
      </c>
      <c r="C659" s="9">
        <v>-80.48</v>
      </c>
    </row>
    <row r="660" spans="1:3" x14ac:dyDescent="0.3">
      <c r="A660" s="9">
        <v>41.37</v>
      </c>
      <c r="B660" s="3">
        <v>3</v>
      </c>
      <c r="C660" s="9">
        <v>17.375399999999999</v>
      </c>
    </row>
    <row r="661" spans="1:3" x14ac:dyDescent="0.3">
      <c r="A661" s="9">
        <v>9.42</v>
      </c>
      <c r="B661" s="3">
        <v>2</v>
      </c>
      <c r="C661" s="9">
        <v>0.47099999999999997</v>
      </c>
    </row>
    <row r="662" spans="1:3" x14ac:dyDescent="0.3">
      <c r="A662" s="9">
        <v>114.6</v>
      </c>
      <c r="B662" s="3">
        <v>5</v>
      </c>
      <c r="C662" s="9">
        <v>51.57</v>
      </c>
    </row>
    <row r="663" spans="1:3" x14ac:dyDescent="0.3">
      <c r="A663" s="9">
        <v>6.72</v>
      </c>
      <c r="B663" s="3">
        <v>5</v>
      </c>
      <c r="C663" s="9">
        <v>2.3519999999999999</v>
      </c>
    </row>
    <row r="664" spans="1:3" x14ac:dyDescent="0.3">
      <c r="A664" s="9">
        <v>15.47</v>
      </c>
      <c r="B664" s="3">
        <v>7</v>
      </c>
      <c r="C664" s="9">
        <v>4.1768999999999998</v>
      </c>
    </row>
    <row r="665" spans="1:3" x14ac:dyDescent="0.3">
      <c r="A665" s="9">
        <v>143.72800000000001</v>
      </c>
      <c r="B665" s="3">
        <v>2</v>
      </c>
      <c r="C665" s="9">
        <v>-32.338799999999999</v>
      </c>
    </row>
    <row r="666" spans="1:3" x14ac:dyDescent="0.3">
      <c r="A666" s="9">
        <v>56.28</v>
      </c>
      <c r="B666" s="3">
        <v>6</v>
      </c>
      <c r="C666" s="9">
        <v>15.7584</v>
      </c>
    </row>
    <row r="667" spans="1:3" x14ac:dyDescent="0.3">
      <c r="A667" s="9">
        <v>28.16</v>
      </c>
      <c r="B667" s="3">
        <v>4</v>
      </c>
      <c r="C667" s="9">
        <v>13.235200000000001</v>
      </c>
    </row>
    <row r="668" spans="1:3" x14ac:dyDescent="0.3">
      <c r="A668" s="9">
        <v>225.29599999999999</v>
      </c>
      <c r="B668" s="3">
        <v>2</v>
      </c>
      <c r="C668" s="9">
        <v>22.529599999999999</v>
      </c>
    </row>
    <row r="669" spans="1:3" x14ac:dyDescent="0.3">
      <c r="A669" s="9">
        <v>74.352000000000004</v>
      </c>
      <c r="B669" s="3">
        <v>3</v>
      </c>
      <c r="C669" s="9">
        <v>23.234999999999999</v>
      </c>
    </row>
    <row r="670" spans="1:3" x14ac:dyDescent="0.3">
      <c r="A670" s="9">
        <v>51.96</v>
      </c>
      <c r="B670" s="3">
        <v>2</v>
      </c>
      <c r="C670" s="9">
        <v>12.99</v>
      </c>
    </row>
    <row r="671" spans="1:3" x14ac:dyDescent="0.3">
      <c r="A671" s="9">
        <v>18.84</v>
      </c>
      <c r="B671" s="3">
        <v>3</v>
      </c>
      <c r="C671" s="9">
        <v>7.9127999999999998</v>
      </c>
    </row>
    <row r="672" spans="1:3" x14ac:dyDescent="0.3">
      <c r="A672" s="9">
        <v>41.6</v>
      </c>
      <c r="B672" s="3">
        <v>4</v>
      </c>
      <c r="C672" s="9">
        <v>13</v>
      </c>
    </row>
    <row r="673" spans="1:3" x14ac:dyDescent="0.3">
      <c r="A673" s="9">
        <v>191.64599999999999</v>
      </c>
      <c r="B673" s="3">
        <v>3</v>
      </c>
      <c r="C673" s="9">
        <v>31.940999999999999</v>
      </c>
    </row>
    <row r="674" spans="1:3" x14ac:dyDescent="0.3">
      <c r="A674" s="9">
        <v>81.567999999999998</v>
      </c>
      <c r="B674" s="3">
        <v>2</v>
      </c>
      <c r="C674" s="9">
        <v>9.1763999999999992</v>
      </c>
    </row>
    <row r="675" spans="1:3" x14ac:dyDescent="0.3">
      <c r="A675" s="9">
        <v>20.736000000000001</v>
      </c>
      <c r="B675" s="3">
        <v>4</v>
      </c>
      <c r="C675" s="9">
        <v>7.2576000000000001</v>
      </c>
    </row>
    <row r="676" spans="1:3" x14ac:dyDescent="0.3">
      <c r="A676" s="9">
        <v>24.96</v>
      </c>
      <c r="B676" s="3">
        <v>4</v>
      </c>
      <c r="C676" s="9">
        <v>6.24</v>
      </c>
    </row>
    <row r="677" spans="1:3" x14ac:dyDescent="0.3">
      <c r="A677" s="9">
        <v>207.48</v>
      </c>
      <c r="B677" s="3">
        <v>1</v>
      </c>
      <c r="C677" s="9">
        <v>62.244</v>
      </c>
    </row>
    <row r="678" spans="1:3" x14ac:dyDescent="0.3">
      <c r="A678" s="9">
        <v>12.03</v>
      </c>
      <c r="B678" s="3">
        <v>5</v>
      </c>
      <c r="C678" s="9">
        <v>-9.2230000000000008</v>
      </c>
    </row>
    <row r="679" spans="1:3" x14ac:dyDescent="0.3">
      <c r="A679" s="9">
        <v>327.7328</v>
      </c>
      <c r="B679" s="3">
        <v>2</v>
      </c>
      <c r="C679" s="9">
        <v>-14.4588</v>
      </c>
    </row>
    <row r="680" spans="1:3" x14ac:dyDescent="0.3">
      <c r="A680" s="9">
        <v>194.32</v>
      </c>
      <c r="B680" s="3">
        <v>4</v>
      </c>
      <c r="C680" s="9">
        <v>31.091200000000001</v>
      </c>
    </row>
    <row r="681" spans="1:3" x14ac:dyDescent="0.3">
      <c r="A681" s="9">
        <v>411.8</v>
      </c>
      <c r="B681" s="3">
        <v>2</v>
      </c>
      <c r="C681" s="9">
        <v>70.006</v>
      </c>
    </row>
    <row r="682" spans="1:3" x14ac:dyDescent="0.3">
      <c r="A682" s="9">
        <v>517.9</v>
      </c>
      <c r="B682" s="3">
        <v>2</v>
      </c>
      <c r="C682" s="9">
        <v>134.654</v>
      </c>
    </row>
    <row r="683" spans="1:3" x14ac:dyDescent="0.3">
      <c r="A683" s="9">
        <v>26.88</v>
      </c>
      <c r="B683" s="3">
        <v>8</v>
      </c>
      <c r="C683" s="9">
        <v>9.7439999999999998</v>
      </c>
    </row>
    <row r="684" spans="1:3" x14ac:dyDescent="0.3">
      <c r="A684" s="9">
        <v>90.8</v>
      </c>
      <c r="B684" s="3">
        <v>8</v>
      </c>
      <c r="C684" s="9">
        <v>25.423999999999999</v>
      </c>
    </row>
    <row r="685" spans="1:3" x14ac:dyDescent="0.3">
      <c r="A685" s="9">
        <v>12.96</v>
      </c>
      <c r="B685" s="3">
        <v>2</v>
      </c>
      <c r="C685" s="9">
        <v>6.2207999999999997</v>
      </c>
    </row>
    <row r="686" spans="1:3" x14ac:dyDescent="0.3">
      <c r="A686" s="9">
        <v>695.16</v>
      </c>
      <c r="B686" s="3">
        <v>6</v>
      </c>
      <c r="C686" s="9">
        <v>34.758000000000003</v>
      </c>
    </row>
    <row r="687" spans="1:3" x14ac:dyDescent="0.3">
      <c r="A687" s="9">
        <v>25.68</v>
      </c>
      <c r="B687" s="3">
        <v>6</v>
      </c>
      <c r="C687" s="9">
        <v>11.555999999999999</v>
      </c>
    </row>
    <row r="688" spans="1:3" x14ac:dyDescent="0.3">
      <c r="A688" s="9">
        <v>258.52800000000002</v>
      </c>
      <c r="B688" s="3">
        <v>2</v>
      </c>
      <c r="C688" s="9">
        <v>-47.396799999999999</v>
      </c>
    </row>
    <row r="689" spans="1:3" x14ac:dyDescent="0.3">
      <c r="A689" s="9">
        <v>13.28</v>
      </c>
      <c r="B689" s="3">
        <v>2</v>
      </c>
      <c r="C689" s="9">
        <v>6.3743999999999996</v>
      </c>
    </row>
    <row r="690" spans="1:3" x14ac:dyDescent="0.3">
      <c r="A690" s="9">
        <v>963.13599999999997</v>
      </c>
      <c r="B690" s="3">
        <v>4</v>
      </c>
      <c r="C690" s="9">
        <v>108.3528</v>
      </c>
    </row>
    <row r="691" spans="1:3" x14ac:dyDescent="0.3">
      <c r="A691" s="9">
        <v>93.024000000000001</v>
      </c>
      <c r="B691" s="3">
        <v>3</v>
      </c>
      <c r="C691" s="9">
        <v>33.721200000000003</v>
      </c>
    </row>
    <row r="692" spans="1:3" x14ac:dyDescent="0.3">
      <c r="A692" s="9">
        <v>5.18</v>
      </c>
      <c r="B692" s="3">
        <v>5</v>
      </c>
      <c r="C692" s="9">
        <v>-8.0289999999999999</v>
      </c>
    </row>
    <row r="693" spans="1:3" x14ac:dyDescent="0.3">
      <c r="A693" s="9">
        <v>3.6480000000000001</v>
      </c>
      <c r="B693" s="3">
        <v>3</v>
      </c>
      <c r="C693" s="9">
        <v>-6.0191999999999997</v>
      </c>
    </row>
    <row r="694" spans="1:3" x14ac:dyDescent="0.3">
      <c r="A694" s="9">
        <v>18.704000000000001</v>
      </c>
      <c r="B694" s="3">
        <v>7</v>
      </c>
      <c r="C694" s="9">
        <v>2.3380000000000001</v>
      </c>
    </row>
    <row r="695" spans="1:3" x14ac:dyDescent="0.3">
      <c r="A695" s="9">
        <v>44.94</v>
      </c>
      <c r="B695" s="3">
        <v>3</v>
      </c>
      <c r="C695" s="9">
        <v>12.5832</v>
      </c>
    </row>
    <row r="696" spans="1:3" x14ac:dyDescent="0.3">
      <c r="A696" s="9">
        <v>318.43</v>
      </c>
      <c r="B696" s="3">
        <v>5</v>
      </c>
      <c r="C696" s="9">
        <v>-77.332999999999998</v>
      </c>
    </row>
    <row r="697" spans="1:3" x14ac:dyDescent="0.3">
      <c r="A697" s="9">
        <v>219.8</v>
      </c>
      <c r="B697" s="3">
        <v>5</v>
      </c>
      <c r="C697" s="9">
        <v>24.727499999999999</v>
      </c>
    </row>
    <row r="698" spans="1:3" x14ac:dyDescent="0.3">
      <c r="A698" s="9">
        <v>60.311999999999998</v>
      </c>
      <c r="B698" s="3">
        <v>3</v>
      </c>
      <c r="C698" s="9">
        <v>5.2773000000000003</v>
      </c>
    </row>
    <row r="699" spans="1:3" x14ac:dyDescent="0.3">
      <c r="A699" s="9">
        <v>3.1360000000000001</v>
      </c>
      <c r="B699" s="3">
        <v>2</v>
      </c>
      <c r="C699" s="9">
        <v>-4.7039999999999997</v>
      </c>
    </row>
    <row r="700" spans="1:3" x14ac:dyDescent="0.3">
      <c r="A700" s="9">
        <v>20.736000000000001</v>
      </c>
      <c r="B700" s="3">
        <v>4</v>
      </c>
      <c r="C700" s="9">
        <v>7.2576000000000001</v>
      </c>
    </row>
    <row r="701" spans="1:3" x14ac:dyDescent="0.3">
      <c r="A701" s="9">
        <v>135.97999999999999</v>
      </c>
      <c r="B701" s="3">
        <v>2</v>
      </c>
      <c r="C701" s="9">
        <v>33.994999999999997</v>
      </c>
    </row>
    <row r="702" spans="1:3" x14ac:dyDescent="0.3">
      <c r="A702" s="9">
        <v>43.512</v>
      </c>
      <c r="B702" s="3">
        <v>7</v>
      </c>
      <c r="C702" s="9">
        <v>3.8073000000000001</v>
      </c>
    </row>
    <row r="703" spans="1:3" x14ac:dyDescent="0.3">
      <c r="A703" s="9">
        <v>17.12</v>
      </c>
      <c r="B703" s="3">
        <v>4</v>
      </c>
      <c r="C703" s="9">
        <v>4.9648000000000003</v>
      </c>
    </row>
    <row r="704" spans="1:3" x14ac:dyDescent="0.3">
      <c r="A704" s="9">
        <v>290.666</v>
      </c>
      <c r="B704" s="3">
        <v>2</v>
      </c>
      <c r="C704" s="9">
        <v>3.4196</v>
      </c>
    </row>
    <row r="705" spans="1:3" x14ac:dyDescent="0.3">
      <c r="A705" s="9">
        <v>111.672</v>
      </c>
      <c r="B705" s="3">
        <v>9</v>
      </c>
      <c r="C705" s="9">
        <v>6.9794999999999998</v>
      </c>
    </row>
    <row r="706" spans="1:3" x14ac:dyDescent="0.3">
      <c r="A706" s="9">
        <v>36.99</v>
      </c>
      <c r="B706" s="3">
        <v>1</v>
      </c>
      <c r="C706" s="9">
        <v>9.9872999999999994</v>
      </c>
    </row>
    <row r="707" spans="1:3" x14ac:dyDescent="0.3">
      <c r="A707" s="9">
        <v>84.784000000000006</v>
      </c>
      <c r="B707" s="3">
        <v>2</v>
      </c>
      <c r="C707" s="9">
        <v>-16.956800000000001</v>
      </c>
    </row>
    <row r="708" spans="1:3" x14ac:dyDescent="0.3">
      <c r="A708" s="9">
        <v>70.88</v>
      </c>
      <c r="B708" s="3">
        <v>2</v>
      </c>
      <c r="C708" s="9">
        <v>33.313600000000001</v>
      </c>
    </row>
    <row r="709" spans="1:3" x14ac:dyDescent="0.3">
      <c r="A709" s="9">
        <v>5.08</v>
      </c>
      <c r="B709" s="3">
        <v>1</v>
      </c>
      <c r="C709" s="9">
        <v>1.651</v>
      </c>
    </row>
    <row r="710" spans="1:3" x14ac:dyDescent="0.3">
      <c r="A710" s="9">
        <v>47.951999999999998</v>
      </c>
      <c r="B710" s="3">
        <v>3</v>
      </c>
      <c r="C710" s="9">
        <v>16.183800000000002</v>
      </c>
    </row>
    <row r="711" spans="1:3" x14ac:dyDescent="0.3">
      <c r="A711" s="9">
        <v>10.368</v>
      </c>
      <c r="B711" s="3">
        <v>2</v>
      </c>
      <c r="C711" s="9">
        <v>3.6288</v>
      </c>
    </row>
    <row r="712" spans="1:3" x14ac:dyDescent="0.3">
      <c r="A712" s="9">
        <v>201.584</v>
      </c>
      <c r="B712" s="3">
        <v>2</v>
      </c>
      <c r="C712" s="9">
        <v>20.1584</v>
      </c>
    </row>
    <row r="713" spans="1:3" x14ac:dyDescent="0.3">
      <c r="A713" s="9">
        <v>599.97</v>
      </c>
      <c r="B713" s="3">
        <v>3</v>
      </c>
      <c r="C713" s="9">
        <v>257.9871</v>
      </c>
    </row>
    <row r="714" spans="1:3" x14ac:dyDescent="0.3">
      <c r="A714" s="9">
        <v>5.1840000000000002</v>
      </c>
      <c r="B714" s="3">
        <v>1</v>
      </c>
      <c r="C714" s="9">
        <v>1.8144</v>
      </c>
    </row>
    <row r="715" spans="1:3" x14ac:dyDescent="0.3">
      <c r="A715" s="9">
        <v>12.448</v>
      </c>
      <c r="B715" s="3">
        <v>2</v>
      </c>
      <c r="C715" s="9">
        <v>3.89</v>
      </c>
    </row>
    <row r="716" spans="1:3" x14ac:dyDescent="0.3">
      <c r="A716" s="9">
        <v>58.415999999999997</v>
      </c>
      <c r="B716" s="3">
        <v>2</v>
      </c>
      <c r="C716" s="9">
        <v>16.794599999999999</v>
      </c>
    </row>
    <row r="717" spans="1:3" x14ac:dyDescent="0.3">
      <c r="A717" s="9">
        <v>69.52</v>
      </c>
      <c r="B717" s="3">
        <v>2</v>
      </c>
      <c r="C717" s="9">
        <v>19.465599999999998</v>
      </c>
    </row>
    <row r="718" spans="1:3" x14ac:dyDescent="0.3">
      <c r="A718" s="9">
        <v>15.167999999999999</v>
      </c>
      <c r="B718" s="3">
        <v>2</v>
      </c>
      <c r="C718" s="9">
        <v>3.7919999999999998</v>
      </c>
    </row>
    <row r="719" spans="1:3" x14ac:dyDescent="0.3">
      <c r="A719" s="9">
        <v>26.38</v>
      </c>
      <c r="B719" s="3">
        <v>1</v>
      </c>
      <c r="C719" s="9">
        <v>12.1348</v>
      </c>
    </row>
    <row r="720" spans="1:3" x14ac:dyDescent="0.3">
      <c r="A720" s="9">
        <v>129.97999999999999</v>
      </c>
      <c r="B720" s="3">
        <v>2</v>
      </c>
      <c r="C720" s="9">
        <v>62.3904</v>
      </c>
    </row>
    <row r="721" spans="1:3" x14ac:dyDescent="0.3">
      <c r="A721" s="9">
        <v>57.23</v>
      </c>
      <c r="B721" s="3">
        <v>1</v>
      </c>
      <c r="C721" s="9">
        <v>14.307499999999999</v>
      </c>
    </row>
    <row r="722" spans="1:3" x14ac:dyDescent="0.3">
      <c r="A722" s="9">
        <v>102.592</v>
      </c>
      <c r="B722" s="3">
        <v>1</v>
      </c>
      <c r="C722" s="9">
        <v>10.2592</v>
      </c>
    </row>
    <row r="723" spans="1:3" x14ac:dyDescent="0.3">
      <c r="A723" s="9">
        <v>76.14</v>
      </c>
      <c r="B723" s="3">
        <v>3</v>
      </c>
      <c r="C723" s="9">
        <v>26.649000000000001</v>
      </c>
    </row>
    <row r="724" spans="1:3" x14ac:dyDescent="0.3">
      <c r="A724" s="9">
        <v>170.352</v>
      </c>
      <c r="B724" s="3">
        <v>3</v>
      </c>
      <c r="C724" s="9">
        <v>10.647</v>
      </c>
    </row>
    <row r="725" spans="1:3" x14ac:dyDescent="0.3">
      <c r="A725" s="9">
        <v>85.3</v>
      </c>
      <c r="B725" s="3">
        <v>2</v>
      </c>
      <c r="C725" s="9">
        <v>14.500999999999999</v>
      </c>
    </row>
    <row r="726" spans="1:3" x14ac:dyDescent="0.3">
      <c r="A726" s="9">
        <v>9.5679999999999996</v>
      </c>
      <c r="B726" s="3">
        <v>2</v>
      </c>
      <c r="C726" s="9">
        <v>2.99</v>
      </c>
    </row>
    <row r="727" spans="1:3" x14ac:dyDescent="0.3">
      <c r="A727" s="9">
        <v>98.111999999999995</v>
      </c>
      <c r="B727" s="3">
        <v>7</v>
      </c>
      <c r="C727" s="9">
        <v>18.396000000000001</v>
      </c>
    </row>
    <row r="728" spans="1:3" x14ac:dyDescent="0.3">
      <c r="A728" s="9">
        <v>835.17</v>
      </c>
      <c r="B728" s="3">
        <v>7</v>
      </c>
      <c r="C728" s="9">
        <v>16.703399999999998</v>
      </c>
    </row>
    <row r="729" spans="1:3" x14ac:dyDescent="0.3">
      <c r="A729" s="9">
        <v>53.82</v>
      </c>
      <c r="B729" s="3">
        <v>9</v>
      </c>
      <c r="C729" s="9">
        <v>24.219000000000001</v>
      </c>
    </row>
    <row r="730" spans="1:3" x14ac:dyDescent="0.3">
      <c r="A730" s="9">
        <v>79.12</v>
      </c>
      <c r="B730" s="3">
        <v>5</v>
      </c>
      <c r="C730" s="9">
        <v>13.846</v>
      </c>
    </row>
    <row r="731" spans="1:3" x14ac:dyDescent="0.3">
      <c r="A731" s="9">
        <v>512.94000000000005</v>
      </c>
      <c r="B731" s="3">
        <v>3</v>
      </c>
      <c r="C731" s="9">
        <v>97.458600000000004</v>
      </c>
    </row>
    <row r="732" spans="1:3" x14ac:dyDescent="0.3">
      <c r="A732" s="9">
        <v>1.78</v>
      </c>
      <c r="B732" s="3">
        <v>1</v>
      </c>
      <c r="C732" s="9">
        <v>0.49840000000000001</v>
      </c>
    </row>
    <row r="733" spans="1:3" x14ac:dyDescent="0.3">
      <c r="A733" s="9">
        <v>170.05799999999999</v>
      </c>
      <c r="B733" s="3">
        <v>3</v>
      </c>
      <c r="C733" s="9">
        <v>-4.8587999999999996</v>
      </c>
    </row>
    <row r="734" spans="1:3" x14ac:dyDescent="0.3">
      <c r="A734" s="9">
        <v>4.3120000000000003</v>
      </c>
      <c r="B734" s="3">
        <v>2</v>
      </c>
      <c r="C734" s="9">
        <v>-6.8992000000000004</v>
      </c>
    </row>
    <row r="735" spans="1:3" x14ac:dyDescent="0.3">
      <c r="A735" s="9">
        <v>539.97</v>
      </c>
      <c r="B735" s="3">
        <v>3</v>
      </c>
      <c r="C735" s="9">
        <v>134.99250000000001</v>
      </c>
    </row>
    <row r="736" spans="1:3" x14ac:dyDescent="0.3">
      <c r="A736" s="9">
        <v>169.06399999999999</v>
      </c>
      <c r="B736" s="3">
        <v>7</v>
      </c>
      <c r="C736" s="9">
        <v>-14.793100000000001</v>
      </c>
    </row>
    <row r="737" spans="1:3" x14ac:dyDescent="0.3">
      <c r="A737" s="9">
        <v>56.3</v>
      </c>
      <c r="B737" s="3">
        <v>2</v>
      </c>
      <c r="C737" s="9">
        <v>15.763999999999999</v>
      </c>
    </row>
    <row r="738" spans="1:3" x14ac:dyDescent="0.3">
      <c r="A738" s="9">
        <v>319.95999999999998</v>
      </c>
      <c r="B738" s="3">
        <v>4</v>
      </c>
      <c r="C738" s="9">
        <v>115.18559999999999</v>
      </c>
    </row>
    <row r="739" spans="1:3" x14ac:dyDescent="0.3">
      <c r="A739" s="9">
        <v>6.8739999999999997</v>
      </c>
      <c r="B739" s="3">
        <v>7</v>
      </c>
      <c r="C739" s="9">
        <v>-10.6547</v>
      </c>
    </row>
    <row r="740" spans="1:3" x14ac:dyDescent="0.3">
      <c r="A740" s="9">
        <v>15.984</v>
      </c>
      <c r="B740" s="3">
        <v>2</v>
      </c>
      <c r="C740" s="9">
        <v>4.9950000000000001</v>
      </c>
    </row>
    <row r="741" spans="1:3" x14ac:dyDescent="0.3">
      <c r="A741" s="9">
        <v>11.416</v>
      </c>
      <c r="B741" s="3">
        <v>4</v>
      </c>
      <c r="C741" s="9">
        <v>-18.836400000000001</v>
      </c>
    </row>
    <row r="742" spans="1:3" x14ac:dyDescent="0.3">
      <c r="A742" s="9">
        <v>887.10299999999995</v>
      </c>
      <c r="B742" s="3">
        <v>7</v>
      </c>
      <c r="C742" s="9">
        <v>177.42060000000001</v>
      </c>
    </row>
    <row r="743" spans="1:3" x14ac:dyDescent="0.3">
      <c r="A743" s="9">
        <v>692.47199999999998</v>
      </c>
      <c r="B743" s="3">
        <v>11</v>
      </c>
      <c r="C743" s="9">
        <v>190.4298</v>
      </c>
    </row>
    <row r="744" spans="1:3" x14ac:dyDescent="0.3">
      <c r="A744" s="9">
        <v>50.88</v>
      </c>
      <c r="B744" s="3">
        <v>6</v>
      </c>
      <c r="C744" s="9">
        <v>14.628</v>
      </c>
    </row>
    <row r="745" spans="1:3" x14ac:dyDescent="0.3">
      <c r="A745" s="9">
        <v>95.84</v>
      </c>
      <c r="B745" s="3">
        <v>4</v>
      </c>
      <c r="C745" s="9">
        <v>34.741999999999997</v>
      </c>
    </row>
    <row r="746" spans="1:3" x14ac:dyDescent="0.3">
      <c r="A746" s="9">
        <v>12.96</v>
      </c>
      <c r="B746" s="3">
        <v>2</v>
      </c>
      <c r="C746" s="9">
        <v>6.2207999999999997</v>
      </c>
    </row>
    <row r="747" spans="1:3" x14ac:dyDescent="0.3">
      <c r="A747" s="9">
        <v>171.28800000000001</v>
      </c>
      <c r="B747" s="3">
        <v>3</v>
      </c>
      <c r="C747" s="9">
        <v>-6.4233000000000002</v>
      </c>
    </row>
    <row r="748" spans="1:3" x14ac:dyDescent="0.3">
      <c r="A748" s="9">
        <v>325.86</v>
      </c>
      <c r="B748" s="3">
        <v>2</v>
      </c>
      <c r="C748" s="9">
        <v>149.8956</v>
      </c>
    </row>
    <row r="749" spans="1:3" x14ac:dyDescent="0.3">
      <c r="A749" s="9">
        <v>8.26</v>
      </c>
      <c r="B749" s="3">
        <v>2</v>
      </c>
      <c r="C749" s="9">
        <v>3.7995999999999999</v>
      </c>
    </row>
    <row r="750" spans="1:3" x14ac:dyDescent="0.3">
      <c r="A750" s="9">
        <v>434.64600000000002</v>
      </c>
      <c r="B750" s="3">
        <v>3</v>
      </c>
      <c r="C750" s="9">
        <v>62.782200000000003</v>
      </c>
    </row>
    <row r="751" spans="1:3" x14ac:dyDescent="0.3">
      <c r="A751" s="9">
        <v>268.935</v>
      </c>
      <c r="B751" s="3">
        <v>3</v>
      </c>
      <c r="C751" s="9">
        <v>-209.76929999999999</v>
      </c>
    </row>
    <row r="752" spans="1:3" x14ac:dyDescent="0.3">
      <c r="A752" s="9">
        <v>25.344000000000001</v>
      </c>
      <c r="B752" s="3">
        <v>4</v>
      </c>
      <c r="C752" s="9">
        <v>9.1872000000000007</v>
      </c>
    </row>
    <row r="753" spans="1:3" x14ac:dyDescent="0.3">
      <c r="A753" s="9">
        <v>43.13</v>
      </c>
      <c r="B753" s="3">
        <v>1</v>
      </c>
      <c r="C753" s="9">
        <v>18.114599999999999</v>
      </c>
    </row>
    <row r="754" spans="1:3" x14ac:dyDescent="0.3">
      <c r="A754" s="9">
        <v>10.36</v>
      </c>
      <c r="B754" s="3">
        <v>2</v>
      </c>
      <c r="C754" s="9">
        <v>5.0763999999999996</v>
      </c>
    </row>
    <row r="755" spans="1:3" x14ac:dyDescent="0.3">
      <c r="A755" s="9">
        <v>14.88</v>
      </c>
      <c r="B755" s="3">
        <v>2</v>
      </c>
      <c r="C755" s="9">
        <v>3.72</v>
      </c>
    </row>
    <row r="756" spans="1:3" x14ac:dyDescent="0.3">
      <c r="A756" s="9">
        <v>16.776</v>
      </c>
      <c r="B756" s="3">
        <v>3</v>
      </c>
      <c r="C756" s="9">
        <v>1.6776</v>
      </c>
    </row>
    <row r="757" spans="1:3" x14ac:dyDescent="0.3">
      <c r="A757" s="9">
        <v>48.712000000000003</v>
      </c>
      <c r="B757" s="3">
        <v>1</v>
      </c>
      <c r="C757" s="9">
        <v>5.4801000000000002</v>
      </c>
    </row>
    <row r="758" spans="1:3" x14ac:dyDescent="0.3">
      <c r="A758" s="9">
        <v>9.5220000000000002</v>
      </c>
      <c r="B758" s="3">
        <v>1</v>
      </c>
      <c r="C758" s="9">
        <v>-6.9828000000000001</v>
      </c>
    </row>
    <row r="759" spans="1:3" x14ac:dyDescent="0.3">
      <c r="A759" s="9">
        <v>10.11</v>
      </c>
      <c r="B759" s="3">
        <v>3</v>
      </c>
      <c r="C759" s="9">
        <v>3.2351999999999999</v>
      </c>
    </row>
    <row r="760" spans="1:3" x14ac:dyDescent="0.3">
      <c r="A760" s="9">
        <v>35.167999999999999</v>
      </c>
      <c r="B760" s="3">
        <v>4</v>
      </c>
      <c r="C760" s="9">
        <v>8.3523999999999994</v>
      </c>
    </row>
    <row r="761" spans="1:3" x14ac:dyDescent="0.3">
      <c r="A761" s="9">
        <v>1.6319999999999999</v>
      </c>
      <c r="B761" s="3">
        <v>1</v>
      </c>
      <c r="C761" s="9">
        <v>0.55079999999999996</v>
      </c>
    </row>
    <row r="762" spans="1:3" x14ac:dyDescent="0.3">
      <c r="A762" s="9">
        <v>25.92</v>
      </c>
      <c r="B762" s="3">
        <v>5</v>
      </c>
      <c r="C762" s="9">
        <v>9.0719999999999992</v>
      </c>
    </row>
    <row r="763" spans="1:3" x14ac:dyDescent="0.3">
      <c r="A763" s="9">
        <v>71.98</v>
      </c>
      <c r="B763" s="3">
        <v>2</v>
      </c>
      <c r="C763" s="9">
        <v>15.1158</v>
      </c>
    </row>
    <row r="764" spans="1:3" x14ac:dyDescent="0.3">
      <c r="A764" s="9">
        <v>599.16499999999996</v>
      </c>
      <c r="B764" s="3">
        <v>5</v>
      </c>
      <c r="C764" s="9">
        <v>35.244999999999997</v>
      </c>
    </row>
    <row r="765" spans="1:3" x14ac:dyDescent="0.3">
      <c r="A765" s="9">
        <v>161.56800000000001</v>
      </c>
      <c r="B765" s="3">
        <v>2</v>
      </c>
      <c r="C765" s="9">
        <v>16.1568</v>
      </c>
    </row>
    <row r="766" spans="1:3" x14ac:dyDescent="0.3">
      <c r="A766" s="9">
        <v>3.3119999999999998</v>
      </c>
      <c r="B766" s="3">
        <v>1</v>
      </c>
      <c r="C766" s="9">
        <v>0.66239999999999999</v>
      </c>
    </row>
    <row r="767" spans="1:3" x14ac:dyDescent="0.3">
      <c r="A767" s="9">
        <v>2479.96</v>
      </c>
      <c r="B767" s="3">
        <v>4</v>
      </c>
      <c r="C767" s="9">
        <v>743.98800000000006</v>
      </c>
    </row>
    <row r="768" spans="1:3" x14ac:dyDescent="0.3">
      <c r="A768" s="9">
        <v>68.62</v>
      </c>
      <c r="B768" s="3">
        <v>2</v>
      </c>
      <c r="C768" s="9">
        <v>32.251399999999997</v>
      </c>
    </row>
    <row r="769" spans="1:3" x14ac:dyDescent="0.3">
      <c r="A769" s="9">
        <v>659.9</v>
      </c>
      <c r="B769" s="3">
        <v>2</v>
      </c>
      <c r="C769" s="9">
        <v>217.767</v>
      </c>
    </row>
    <row r="770" spans="1:3" x14ac:dyDescent="0.3">
      <c r="A770" s="9">
        <v>46.152000000000001</v>
      </c>
      <c r="B770" s="3">
        <v>3</v>
      </c>
      <c r="C770" s="9">
        <v>12.1149</v>
      </c>
    </row>
    <row r="771" spans="1:3" x14ac:dyDescent="0.3">
      <c r="A771" s="9">
        <v>12.32</v>
      </c>
      <c r="B771" s="3">
        <v>5</v>
      </c>
      <c r="C771" s="9">
        <v>1.8480000000000001</v>
      </c>
    </row>
    <row r="772" spans="1:3" x14ac:dyDescent="0.3">
      <c r="A772" s="9">
        <v>57.567999999999998</v>
      </c>
      <c r="B772" s="3">
        <v>4</v>
      </c>
      <c r="C772" s="9">
        <v>5.7568000000000001</v>
      </c>
    </row>
    <row r="773" spans="1:3" x14ac:dyDescent="0.3">
      <c r="A773" s="9">
        <v>42.76</v>
      </c>
      <c r="B773" s="3">
        <v>1</v>
      </c>
      <c r="C773" s="9">
        <v>11.117599999999999</v>
      </c>
    </row>
    <row r="774" spans="1:3" x14ac:dyDescent="0.3">
      <c r="A774" s="9">
        <v>57.75</v>
      </c>
      <c r="B774" s="3">
        <v>5</v>
      </c>
      <c r="C774" s="9">
        <v>16.170000000000002</v>
      </c>
    </row>
    <row r="775" spans="1:3" x14ac:dyDescent="0.3">
      <c r="A775" s="9">
        <v>53.25</v>
      </c>
      <c r="B775" s="3">
        <v>3</v>
      </c>
      <c r="C775" s="9">
        <v>20.767499999999998</v>
      </c>
    </row>
    <row r="776" spans="1:3" x14ac:dyDescent="0.3">
      <c r="A776" s="9">
        <v>161.28</v>
      </c>
      <c r="B776" s="3">
        <v>2</v>
      </c>
      <c r="C776" s="9">
        <v>12.096</v>
      </c>
    </row>
    <row r="777" spans="1:3" x14ac:dyDescent="0.3">
      <c r="A777" s="9">
        <v>34.247999999999998</v>
      </c>
      <c r="B777" s="3">
        <v>3</v>
      </c>
      <c r="C777" s="9">
        <v>11.5587</v>
      </c>
    </row>
    <row r="778" spans="1:3" x14ac:dyDescent="0.3">
      <c r="A778" s="9">
        <v>20.94</v>
      </c>
      <c r="B778" s="3">
        <v>3</v>
      </c>
      <c r="C778" s="9">
        <v>6.0726000000000004</v>
      </c>
    </row>
    <row r="779" spans="1:3" x14ac:dyDescent="0.3">
      <c r="A779" s="9">
        <v>5.3040000000000003</v>
      </c>
      <c r="B779" s="3">
        <v>3</v>
      </c>
      <c r="C779" s="9">
        <v>0.46410000000000001</v>
      </c>
    </row>
    <row r="780" spans="1:3" x14ac:dyDescent="0.3">
      <c r="A780" s="9">
        <v>41.88</v>
      </c>
      <c r="B780" s="3">
        <v>6</v>
      </c>
      <c r="C780" s="9">
        <v>12.145200000000001</v>
      </c>
    </row>
    <row r="781" spans="1:3" x14ac:dyDescent="0.3">
      <c r="A781" s="9">
        <v>47.4</v>
      </c>
      <c r="B781" s="3">
        <v>5</v>
      </c>
      <c r="C781" s="9">
        <v>18.96</v>
      </c>
    </row>
    <row r="782" spans="1:3" x14ac:dyDescent="0.3">
      <c r="A782" s="9">
        <v>8.32</v>
      </c>
      <c r="B782" s="3">
        <v>5</v>
      </c>
      <c r="C782" s="9">
        <v>2.8079999999999998</v>
      </c>
    </row>
    <row r="783" spans="1:3" x14ac:dyDescent="0.3">
      <c r="A783" s="9">
        <v>36.4</v>
      </c>
      <c r="B783" s="3">
        <v>5</v>
      </c>
      <c r="C783" s="9">
        <v>17.108000000000001</v>
      </c>
    </row>
    <row r="784" spans="1:3" x14ac:dyDescent="0.3">
      <c r="A784" s="9">
        <v>719.952</v>
      </c>
      <c r="B784" s="3">
        <v>6</v>
      </c>
      <c r="C784" s="9">
        <v>71.995199999999997</v>
      </c>
    </row>
    <row r="785" spans="1:3" x14ac:dyDescent="0.3">
      <c r="A785" s="9">
        <v>19.559999999999999</v>
      </c>
      <c r="B785" s="3">
        <v>4</v>
      </c>
      <c r="C785" s="9">
        <v>5.4767999999999999</v>
      </c>
    </row>
    <row r="786" spans="1:3" x14ac:dyDescent="0.3">
      <c r="A786" s="9">
        <v>61.1</v>
      </c>
      <c r="B786" s="3">
        <v>5</v>
      </c>
      <c r="C786" s="9">
        <v>18.329999999999998</v>
      </c>
    </row>
    <row r="787" spans="1:3" x14ac:dyDescent="0.3">
      <c r="A787" s="9">
        <v>156.512</v>
      </c>
      <c r="B787" s="3">
        <v>4</v>
      </c>
      <c r="C787" s="9">
        <v>52.822800000000001</v>
      </c>
    </row>
    <row r="788" spans="1:3" x14ac:dyDescent="0.3">
      <c r="A788" s="9">
        <v>45.68</v>
      </c>
      <c r="B788" s="3">
        <v>2</v>
      </c>
      <c r="C788" s="9">
        <v>21.012799999999999</v>
      </c>
    </row>
    <row r="789" spans="1:3" x14ac:dyDescent="0.3">
      <c r="A789" s="9">
        <v>18.312000000000001</v>
      </c>
      <c r="B789" s="3">
        <v>4</v>
      </c>
      <c r="C789" s="9">
        <v>-12.208</v>
      </c>
    </row>
    <row r="790" spans="1:3" x14ac:dyDescent="0.3">
      <c r="A790" s="9">
        <v>16.52</v>
      </c>
      <c r="B790" s="3">
        <v>5</v>
      </c>
      <c r="C790" s="9">
        <v>1.6519999999999999</v>
      </c>
    </row>
    <row r="791" spans="1:3" x14ac:dyDescent="0.3">
      <c r="A791" s="9">
        <v>7.28</v>
      </c>
      <c r="B791" s="3">
        <v>1</v>
      </c>
      <c r="C791" s="9">
        <v>3.4944000000000002</v>
      </c>
    </row>
    <row r="792" spans="1:3" x14ac:dyDescent="0.3">
      <c r="A792" s="9">
        <v>14.112</v>
      </c>
      <c r="B792" s="3">
        <v>6</v>
      </c>
      <c r="C792" s="9">
        <v>1.2347999999999999</v>
      </c>
    </row>
    <row r="793" spans="1:3" x14ac:dyDescent="0.3">
      <c r="A793" s="9">
        <v>48.36</v>
      </c>
      <c r="B793" s="3">
        <v>5</v>
      </c>
      <c r="C793" s="9">
        <v>6.0449999999999999</v>
      </c>
    </row>
    <row r="794" spans="1:3" x14ac:dyDescent="0.3">
      <c r="A794" s="9">
        <v>132.52000000000001</v>
      </c>
      <c r="B794" s="3">
        <v>5</v>
      </c>
      <c r="C794" s="9">
        <v>34.786499999999997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448-B531-4A76-966E-7EA6486A7A19}">
  <dimension ref="A1:J794"/>
  <sheetViews>
    <sheetView workbookViewId="0">
      <selection sqref="A1:D1"/>
    </sheetView>
  </sheetViews>
  <sheetFormatPr defaultRowHeight="14.4" x14ac:dyDescent="0.3"/>
  <cols>
    <col min="1" max="1" width="11.109375" style="8" bestFit="1" customWidth="1"/>
    <col min="2" max="2" width="10.5546875" bestFit="1" customWidth="1"/>
    <col min="3" max="3" width="10.5546875" style="8" bestFit="1" customWidth="1"/>
    <col min="4" max="4" width="10.6640625" style="8" bestFit="1" customWidth="1"/>
    <col min="6" max="6" width="15.88671875" bestFit="1" customWidth="1"/>
    <col min="7" max="7" width="11.109375" bestFit="1" customWidth="1"/>
    <col min="10" max="10" width="12" bestFit="1" customWidth="1"/>
  </cols>
  <sheetData>
    <row r="1" spans="1:10" x14ac:dyDescent="0.3">
      <c r="A1" s="10" t="s">
        <v>16</v>
      </c>
      <c r="B1" s="11" t="s">
        <v>17</v>
      </c>
      <c r="C1" s="10" t="s">
        <v>18</v>
      </c>
      <c r="D1" s="10" t="s">
        <v>19</v>
      </c>
    </row>
    <row r="2" spans="1:10" x14ac:dyDescent="0.3">
      <c r="A2" s="9">
        <v>261.95999999999998</v>
      </c>
      <c r="B2" s="3">
        <v>2</v>
      </c>
      <c r="C2" s="9">
        <v>0</v>
      </c>
      <c r="D2" s="9">
        <v>41.913600000000002</v>
      </c>
      <c r="G2" s="10" t="s">
        <v>16</v>
      </c>
      <c r="H2" s="11" t="s">
        <v>17</v>
      </c>
      <c r="I2" s="10" t="s">
        <v>18</v>
      </c>
      <c r="J2" s="10" t="s">
        <v>19</v>
      </c>
    </row>
    <row r="3" spans="1:10" x14ac:dyDescent="0.3">
      <c r="A3" s="9">
        <v>14.62</v>
      </c>
      <c r="B3" s="3">
        <v>2</v>
      </c>
      <c r="C3" s="9">
        <v>0</v>
      </c>
      <c r="D3" s="9">
        <v>6.8714000000000004</v>
      </c>
      <c r="F3" t="s">
        <v>4001</v>
      </c>
      <c r="G3">
        <f>_xlfn.VAR.S(A2:A794)</f>
        <v>377419.7771252619</v>
      </c>
      <c r="H3" s="8">
        <f>_xlfn.VAR.S(B2:B794)</f>
        <v>4.6834072120957373</v>
      </c>
      <c r="I3" s="8">
        <f>_xlfn.VAR.S(C2:C794)</f>
        <v>4.2822865795406284E-2</v>
      </c>
      <c r="J3" s="8">
        <f>_xlfn.VAR.S(D2:D794)</f>
        <v>54288.515852162156</v>
      </c>
    </row>
    <row r="4" spans="1:10" x14ac:dyDescent="0.3">
      <c r="A4" s="9">
        <v>957.57749999999999</v>
      </c>
      <c r="B4" s="3">
        <v>5</v>
      </c>
      <c r="C4" s="9">
        <v>0.45</v>
      </c>
      <c r="D4" s="9">
        <v>-383.03100000000001</v>
      </c>
      <c r="F4" t="s">
        <v>4002</v>
      </c>
      <c r="G4">
        <f>_xlfn.STDEV.S(A2:A794)</f>
        <v>614.34499845385074</v>
      </c>
      <c r="H4" s="8">
        <f>_xlfn.STDEV.S(B2:B794)</f>
        <v>2.1641181141739323</v>
      </c>
      <c r="I4" s="8">
        <f>_xlfn.STDEV.S(C2:C794)</f>
        <v>0.2069368642736385</v>
      </c>
      <c r="J4" s="8">
        <f>_xlfn.STDEV.S(D2:D794)</f>
        <v>232.99896105382564</v>
      </c>
    </row>
    <row r="5" spans="1:10" x14ac:dyDescent="0.3">
      <c r="A5" s="9">
        <v>48.86</v>
      </c>
      <c r="B5" s="3">
        <v>7</v>
      </c>
      <c r="C5" s="9">
        <v>0</v>
      </c>
      <c r="D5" s="9">
        <v>14.1694</v>
      </c>
      <c r="F5" t="s">
        <v>4003</v>
      </c>
      <c r="G5" s="12">
        <f>MAX(A2:A794)-MIN(A2:A794)</f>
        <v>11198.888000000001</v>
      </c>
      <c r="H5" s="8">
        <f>MAX(B2:B794)-MIN(B2:B794)</f>
        <v>13</v>
      </c>
      <c r="I5" s="12">
        <f>MAX(C2:C794)-MIN(C2:C794)</f>
        <v>0.8</v>
      </c>
      <c r="J5" s="12">
        <f>MAX(D2:D794)-MIN(D2:D794)</f>
        <v>7759.9791999999998</v>
      </c>
    </row>
    <row r="6" spans="1:10" x14ac:dyDescent="0.3">
      <c r="A6" s="9">
        <v>15.552</v>
      </c>
      <c r="B6" s="3">
        <v>3</v>
      </c>
      <c r="C6" s="9">
        <v>0.2</v>
      </c>
      <c r="D6" s="9">
        <v>5.4432</v>
      </c>
      <c r="F6" t="s">
        <v>4004</v>
      </c>
      <c r="G6" s="12">
        <f>_xlfn.QUARTILE.INC(A2:A794,3)-_xlfn.QUARTILE.INC(A2:A794,1)</f>
        <v>161.24800000000002</v>
      </c>
      <c r="H6" s="8">
        <f>_xlfn.QUARTILE.INC(B2:B794,3)-_xlfn.QUARTILE.INC(B2:B794,1)</f>
        <v>3</v>
      </c>
      <c r="I6" s="12">
        <f>_xlfn.QUARTILE.INC(C2:C794,3)-_xlfn.QUARTILE.INC(C2:C794,1)</f>
        <v>0.2</v>
      </c>
      <c r="J6" s="12">
        <f>_xlfn.QUARTILE.INC(D2:D794,3)-_xlfn.QUARTILE.INC(D2:D794,1)</f>
        <v>23.098600000000001</v>
      </c>
    </row>
    <row r="7" spans="1:10" x14ac:dyDescent="0.3">
      <c r="A7" s="9">
        <v>407.976</v>
      </c>
      <c r="B7" s="3">
        <v>3</v>
      </c>
      <c r="C7" s="9">
        <v>0.2</v>
      </c>
      <c r="D7" s="9">
        <v>132.59219999999999</v>
      </c>
    </row>
    <row r="8" spans="1:10" x14ac:dyDescent="0.3">
      <c r="A8" s="9">
        <v>68.81</v>
      </c>
      <c r="B8" s="3">
        <v>5</v>
      </c>
      <c r="C8" s="9">
        <v>0.8</v>
      </c>
      <c r="D8" s="9">
        <v>-123.858</v>
      </c>
    </row>
    <row r="9" spans="1:10" x14ac:dyDescent="0.3">
      <c r="A9" s="9">
        <v>665.88</v>
      </c>
      <c r="B9" s="3">
        <v>6</v>
      </c>
      <c r="C9" s="9">
        <v>0</v>
      </c>
      <c r="D9" s="9">
        <v>13.317600000000001</v>
      </c>
    </row>
    <row r="10" spans="1:10" x14ac:dyDescent="0.3">
      <c r="A10" s="9">
        <v>55.5</v>
      </c>
      <c r="B10" s="3">
        <v>2</v>
      </c>
      <c r="C10" s="9">
        <v>0</v>
      </c>
      <c r="D10" s="9">
        <v>9.99</v>
      </c>
    </row>
    <row r="11" spans="1:10" x14ac:dyDescent="0.3">
      <c r="A11" s="9">
        <v>8.56</v>
      </c>
      <c r="B11" s="3">
        <v>2</v>
      </c>
      <c r="C11" s="9">
        <v>0</v>
      </c>
      <c r="D11" s="9">
        <v>2.4824000000000002</v>
      </c>
    </row>
    <row r="12" spans="1:10" x14ac:dyDescent="0.3">
      <c r="A12" s="9">
        <v>19.46</v>
      </c>
      <c r="B12" s="3">
        <v>7</v>
      </c>
      <c r="C12" s="9">
        <v>0</v>
      </c>
      <c r="D12" s="9">
        <v>5.0595999999999997</v>
      </c>
    </row>
    <row r="13" spans="1:10" x14ac:dyDescent="0.3">
      <c r="A13" s="9">
        <v>71.372</v>
      </c>
      <c r="B13" s="3">
        <v>2</v>
      </c>
      <c r="C13" s="9">
        <v>0.3</v>
      </c>
      <c r="D13" s="9">
        <v>-1.0196000000000001</v>
      </c>
    </row>
    <row r="14" spans="1:10" x14ac:dyDescent="0.3">
      <c r="A14" s="9">
        <v>1044.6300000000001</v>
      </c>
      <c r="B14" s="3">
        <v>3</v>
      </c>
      <c r="C14" s="9">
        <v>0</v>
      </c>
      <c r="D14" s="9">
        <v>240.26490000000001</v>
      </c>
    </row>
    <row r="15" spans="1:10" x14ac:dyDescent="0.3">
      <c r="A15" s="9">
        <v>11.648</v>
      </c>
      <c r="B15" s="3">
        <v>2</v>
      </c>
      <c r="C15" s="9">
        <v>0.2</v>
      </c>
      <c r="D15" s="9">
        <v>4.2224000000000004</v>
      </c>
    </row>
    <row r="16" spans="1:10" x14ac:dyDescent="0.3">
      <c r="A16" s="9">
        <v>3083.43</v>
      </c>
      <c r="B16" s="3">
        <v>7</v>
      </c>
      <c r="C16" s="9">
        <v>0.5</v>
      </c>
      <c r="D16" s="9">
        <v>-1665.0522000000001</v>
      </c>
    </row>
    <row r="17" spans="1:4" x14ac:dyDescent="0.3">
      <c r="A17" s="9">
        <v>29.472000000000001</v>
      </c>
      <c r="B17" s="3">
        <v>3</v>
      </c>
      <c r="C17" s="9">
        <v>0.2</v>
      </c>
      <c r="D17" s="9">
        <v>9.9467999999999996</v>
      </c>
    </row>
    <row r="18" spans="1:4" x14ac:dyDescent="0.3">
      <c r="A18" s="9">
        <v>1097.5440000000001</v>
      </c>
      <c r="B18" s="3">
        <v>7</v>
      </c>
      <c r="C18" s="9">
        <v>0.2</v>
      </c>
      <c r="D18" s="9">
        <v>123.47369999999999</v>
      </c>
    </row>
    <row r="19" spans="1:4" x14ac:dyDescent="0.3">
      <c r="A19" s="9">
        <v>113.328</v>
      </c>
      <c r="B19" s="3">
        <v>9</v>
      </c>
      <c r="C19" s="9">
        <v>0.2</v>
      </c>
      <c r="D19" s="9">
        <v>35.414999999999999</v>
      </c>
    </row>
    <row r="20" spans="1:4" x14ac:dyDescent="0.3">
      <c r="A20" s="9">
        <v>147.16800000000001</v>
      </c>
      <c r="B20" s="3">
        <v>4</v>
      </c>
      <c r="C20" s="9">
        <v>0.2</v>
      </c>
      <c r="D20" s="9">
        <v>16.5564</v>
      </c>
    </row>
    <row r="21" spans="1:4" x14ac:dyDescent="0.3">
      <c r="A21" s="9">
        <v>77.88</v>
      </c>
      <c r="B21" s="3">
        <v>2</v>
      </c>
      <c r="C21" s="9">
        <v>0</v>
      </c>
      <c r="D21" s="9">
        <v>3.8940000000000001</v>
      </c>
    </row>
    <row r="22" spans="1:4" x14ac:dyDescent="0.3">
      <c r="A22" s="9">
        <v>95.616</v>
      </c>
      <c r="B22" s="3">
        <v>2</v>
      </c>
      <c r="C22" s="9">
        <v>0.2</v>
      </c>
      <c r="D22" s="9">
        <v>9.5616000000000003</v>
      </c>
    </row>
    <row r="23" spans="1:4" x14ac:dyDescent="0.3">
      <c r="A23" s="9">
        <v>45.98</v>
      </c>
      <c r="B23" s="3">
        <v>2</v>
      </c>
      <c r="C23" s="9">
        <v>0</v>
      </c>
      <c r="D23" s="9">
        <v>19.7714</v>
      </c>
    </row>
    <row r="24" spans="1:4" x14ac:dyDescent="0.3">
      <c r="A24" s="9">
        <v>211.96</v>
      </c>
      <c r="B24" s="3">
        <v>4</v>
      </c>
      <c r="C24" s="9">
        <v>0</v>
      </c>
      <c r="D24" s="9">
        <v>8.4784000000000006</v>
      </c>
    </row>
    <row r="25" spans="1:4" x14ac:dyDescent="0.3">
      <c r="A25" s="9">
        <v>45</v>
      </c>
      <c r="B25" s="3">
        <v>3</v>
      </c>
      <c r="C25" s="9">
        <v>0</v>
      </c>
      <c r="D25" s="9">
        <v>4.95</v>
      </c>
    </row>
    <row r="26" spans="1:4" x14ac:dyDescent="0.3">
      <c r="A26" s="9">
        <v>38.22</v>
      </c>
      <c r="B26" s="3">
        <v>6</v>
      </c>
      <c r="C26" s="9">
        <v>0</v>
      </c>
      <c r="D26" s="9">
        <v>17.9634</v>
      </c>
    </row>
    <row r="27" spans="1:4" x14ac:dyDescent="0.3">
      <c r="A27" s="9">
        <v>15.26</v>
      </c>
      <c r="B27" s="3">
        <v>7</v>
      </c>
      <c r="C27" s="9">
        <v>0</v>
      </c>
      <c r="D27" s="9">
        <v>6.2565999999999997</v>
      </c>
    </row>
    <row r="28" spans="1:4" x14ac:dyDescent="0.3">
      <c r="A28" s="9">
        <v>208.56</v>
      </c>
      <c r="B28" s="3">
        <v>6</v>
      </c>
      <c r="C28" s="9">
        <v>0</v>
      </c>
      <c r="D28" s="9">
        <v>52.14</v>
      </c>
    </row>
    <row r="29" spans="1:4" x14ac:dyDescent="0.3">
      <c r="A29" s="9">
        <v>13.98</v>
      </c>
      <c r="B29" s="3">
        <v>2</v>
      </c>
      <c r="C29" s="9">
        <v>0</v>
      </c>
      <c r="D29" s="9">
        <v>6.1512000000000002</v>
      </c>
    </row>
    <row r="30" spans="1:4" x14ac:dyDescent="0.3">
      <c r="A30" s="9">
        <v>213.11500000000001</v>
      </c>
      <c r="B30" s="3">
        <v>5</v>
      </c>
      <c r="C30" s="9">
        <v>0.3</v>
      </c>
      <c r="D30" s="9">
        <v>-15.2225</v>
      </c>
    </row>
    <row r="31" spans="1:4" x14ac:dyDescent="0.3">
      <c r="A31" s="9">
        <v>1113.0239999999999</v>
      </c>
      <c r="B31" s="3">
        <v>8</v>
      </c>
      <c r="C31" s="9">
        <v>0.2</v>
      </c>
      <c r="D31" s="9">
        <v>111.30240000000001</v>
      </c>
    </row>
    <row r="32" spans="1:4" x14ac:dyDescent="0.3">
      <c r="A32" s="9">
        <v>75.88</v>
      </c>
      <c r="B32" s="3">
        <v>2</v>
      </c>
      <c r="C32" s="9">
        <v>0</v>
      </c>
      <c r="D32" s="9">
        <v>35.663600000000002</v>
      </c>
    </row>
    <row r="33" spans="1:4" x14ac:dyDescent="0.3">
      <c r="A33" s="9">
        <v>4.6159999999999997</v>
      </c>
      <c r="B33" s="3">
        <v>1</v>
      </c>
      <c r="C33" s="9">
        <v>0.2</v>
      </c>
      <c r="D33" s="9">
        <v>1.7310000000000001</v>
      </c>
    </row>
    <row r="34" spans="1:4" x14ac:dyDescent="0.3">
      <c r="A34" s="9">
        <v>831.93600000000004</v>
      </c>
      <c r="B34" s="3">
        <v>8</v>
      </c>
      <c r="C34" s="9">
        <v>0.2</v>
      </c>
      <c r="D34" s="9">
        <v>-114.3912</v>
      </c>
    </row>
    <row r="35" spans="1:4" x14ac:dyDescent="0.3">
      <c r="A35" s="9">
        <v>1.248</v>
      </c>
      <c r="B35" s="3">
        <v>3</v>
      </c>
      <c r="C35" s="9">
        <v>0.8</v>
      </c>
      <c r="D35" s="9">
        <v>-1.9343999999999999</v>
      </c>
    </row>
    <row r="36" spans="1:4" x14ac:dyDescent="0.3">
      <c r="A36" s="9">
        <v>208.16</v>
      </c>
      <c r="B36" s="3">
        <v>1</v>
      </c>
      <c r="C36" s="9">
        <v>0</v>
      </c>
      <c r="D36" s="9">
        <v>56.203200000000002</v>
      </c>
    </row>
    <row r="37" spans="1:4" x14ac:dyDescent="0.3">
      <c r="A37" s="9">
        <v>14.9</v>
      </c>
      <c r="B37" s="3">
        <v>5</v>
      </c>
      <c r="C37" s="9">
        <v>0</v>
      </c>
      <c r="D37" s="9">
        <v>4.1719999999999997</v>
      </c>
    </row>
    <row r="38" spans="1:4" x14ac:dyDescent="0.3">
      <c r="A38" s="9">
        <v>200.98400000000001</v>
      </c>
      <c r="B38" s="3">
        <v>7</v>
      </c>
      <c r="C38" s="9">
        <v>0.2</v>
      </c>
      <c r="D38" s="9">
        <v>62.807499999999997</v>
      </c>
    </row>
    <row r="39" spans="1:4" x14ac:dyDescent="0.3">
      <c r="A39" s="9">
        <v>230.376</v>
      </c>
      <c r="B39" s="3">
        <v>3</v>
      </c>
      <c r="C39" s="9">
        <v>0.2</v>
      </c>
      <c r="D39" s="9">
        <v>-48.954900000000002</v>
      </c>
    </row>
    <row r="40" spans="1:4" x14ac:dyDescent="0.3">
      <c r="A40" s="9">
        <v>19.989999999999998</v>
      </c>
      <c r="B40" s="3">
        <v>1</v>
      </c>
      <c r="C40" s="9">
        <v>0</v>
      </c>
      <c r="D40" s="9">
        <v>6.7965999999999998</v>
      </c>
    </row>
    <row r="41" spans="1:4" x14ac:dyDescent="0.3">
      <c r="A41" s="9">
        <v>158.36799999999999</v>
      </c>
      <c r="B41" s="3">
        <v>7</v>
      </c>
      <c r="C41" s="9">
        <v>0.2</v>
      </c>
      <c r="D41" s="9">
        <v>13.857200000000001</v>
      </c>
    </row>
    <row r="42" spans="1:4" x14ac:dyDescent="0.3">
      <c r="A42" s="9">
        <v>20.100000000000001</v>
      </c>
      <c r="B42" s="3">
        <v>3</v>
      </c>
      <c r="C42" s="9">
        <v>0</v>
      </c>
      <c r="D42" s="9">
        <v>6.633</v>
      </c>
    </row>
    <row r="43" spans="1:4" x14ac:dyDescent="0.3">
      <c r="A43" s="9">
        <v>12.96</v>
      </c>
      <c r="B43" s="3">
        <v>2</v>
      </c>
      <c r="C43" s="9">
        <v>0</v>
      </c>
      <c r="D43" s="9">
        <v>6.2207999999999997</v>
      </c>
    </row>
    <row r="44" spans="1:4" x14ac:dyDescent="0.3">
      <c r="A44" s="9">
        <v>5.6820000000000004</v>
      </c>
      <c r="B44" s="3">
        <v>1</v>
      </c>
      <c r="C44" s="9">
        <v>0.7</v>
      </c>
      <c r="D44" s="9">
        <v>-3.7879999999999998</v>
      </c>
    </row>
    <row r="45" spans="1:4" x14ac:dyDescent="0.3">
      <c r="A45" s="9">
        <v>96.53</v>
      </c>
      <c r="B45" s="3">
        <v>7</v>
      </c>
      <c r="C45" s="9">
        <v>0</v>
      </c>
      <c r="D45" s="9">
        <v>40.5426</v>
      </c>
    </row>
    <row r="46" spans="1:4" x14ac:dyDescent="0.3">
      <c r="A46" s="9">
        <v>51.311999999999998</v>
      </c>
      <c r="B46" s="3">
        <v>3</v>
      </c>
      <c r="C46" s="9">
        <v>0.2</v>
      </c>
      <c r="D46" s="9">
        <v>17.959199999999999</v>
      </c>
    </row>
    <row r="47" spans="1:4" x14ac:dyDescent="0.3">
      <c r="A47" s="9">
        <v>77.88</v>
      </c>
      <c r="B47" s="3">
        <v>6</v>
      </c>
      <c r="C47" s="9">
        <v>0</v>
      </c>
      <c r="D47" s="9">
        <v>22.5852</v>
      </c>
    </row>
    <row r="48" spans="1:4" x14ac:dyDescent="0.3">
      <c r="A48" s="9">
        <v>64.623999999999995</v>
      </c>
      <c r="B48" s="3">
        <v>7</v>
      </c>
      <c r="C48" s="9">
        <v>0.2</v>
      </c>
      <c r="D48" s="9">
        <v>22.618400000000001</v>
      </c>
    </row>
    <row r="49" spans="1:4" x14ac:dyDescent="0.3">
      <c r="A49" s="9">
        <v>23.92</v>
      </c>
      <c r="B49" s="3">
        <v>4</v>
      </c>
      <c r="C49" s="9">
        <v>0</v>
      </c>
      <c r="D49" s="9">
        <v>11.720800000000001</v>
      </c>
    </row>
    <row r="50" spans="1:4" x14ac:dyDescent="0.3">
      <c r="A50" s="9">
        <v>238.89599999999999</v>
      </c>
      <c r="B50" s="3">
        <v>6</v>
      </c>
      <c r="C50" s="9">
        <v>0.2</v>
      </c>
      <c r="D50" s="9">
        <v>-26.875800000000002</v>
      </c>
    </row>
    <row r="51" spans="1:4" x14ac:dyDescent="0.3">
      <c r="A51" s="9">
        <v>74.111999999999995</v>
      </c>
      <c r="B51" s="3">
        <v>8</v>
      </c>
      <c r="C51" s="9">
        <v>0.2</v>
      </c>
      <c r="D51" s="9">
        <v>17.601600000000001</v>
      </c>
    </row>
    <row r="52" spans="1:4" x14ac:dyDescent="0.3">
      <c r="A52" s="9">
        <v>339.96</v>
      </c>
      <c r="B52" s="3">
        <v>5</v>
      </c>
      <c r="C52" s="9">
        <v>0.2</v>
      </c>
      <c r="D52" s="9">
        <v>67.992000000000004</v>
      </c>
    </row>
    <row r="53" spans="1:4" x14ac:dyDescent="0.3">
      <c r="A53" s="9">
        <v>41.96</v>
      </c>
      <c r="B53" s="3">
        <v>2</v>
      </c>
      <c r="C53" s="9">
        <v>0</v>
      </c>
      <c r="D53" s="9">
        <v>10.909599999999999</v>
      </c>
    </row>
    <row r="54" spans="1:4" x14ac:dyDescent="0.3">
      <c r="A54" s="9">
        <v>75.959999999999994</v>
      </c>
      <c r="B54" s="3">
        <v>2</v>
      </c>
      <c r="C54" s="9">
        <v>0</v>
      </c>
      <c r="D54" s="9">
        <v>22.788</v>
      </c>
    </row>
    <row r="55" spans="1:4" x14ac:dyDescent="0.3">
      <c r="A55" s="9">
        <v>40.095999999999997</v>
      </c>
      <c r="B55" s="3">
        <v>14</v>
      </c>
      <c r="C55" s="9">
        <v>0.2</v>
      </c>
      <c r="D55" s="9">
        <v>14.534800000000001</v>
      </c>
    </row>
    <row r="56" spans="1:4" x14ac:dyDescent="0.3">
      <c r="A56" s="9">
        <v>787.53</v>
      </c>
      <c r="B56" s="3">
        <v>3</v>
      </c>
      <c r="C56" s="9">
        <v>0</v>
      </c>
      <c r="D56" s="9">
        <v>165.38130000000001</v>
      </c>
    </row>
    <row r="57" spans="1:4" x14ac:dyDescent="0.3">
      <c r="A57" s="9">
        <v>157.79400000000001</v>
      </c>
      <c r="B57" s="3">
        <v>1</v>
      </c>
      <c r="C57" s="9">
        <v>0.7</v>
      </c>
      <c r="D57" s="9">
        <v>-115.71559999999999</v>
      </c>
    </row>
    <row r="58" spans="1:4" x14ac:dyDescent="0.3">
      <c r="A58" s="9">
        <v>47.04</v>
      </c>
      <c r="B58" s="3">
        <v>3</v>
      </c>
      <c r="C58" s="9">
        <v>0</v>
      </c>
      <c r="D58" s="9">
        <v>18.345600000000001</v>
      </c>
    </row>
    <row r="59" spans="1:4" x14ac:dyDescent="0.3">
      <c r="A59" s="9">
        <v>600.55799999999999</v>
      </c>
      <c r="B59" s="3">
        <v>3</v>
      </c>
      <c r="C59" s="9">
        <v>0.3</v>
      </c>
      <c r="D59" s="9">
        <v>-8.5793999999999997</v>
      </c>
    </row>
    <row r="60" spans="1:4" x14ac:dyDescent="0.3">
      <c r="A60" s="9">
        <v>617.70000000000005</v>
      </c>
      <c r="B60" s="3">
        <v>6</v>
      </c>
      <c r="C60" s="9">
        <v>0.5</v>
      </c>
      <c r="D60" s="9">
        <v>-407.68200000000002</v>
      </c>
    </row>
    <row r="61" spans="1:4" x14ac:dyDescent="0.3">
      <c r="A61" s="9">
        <v>2.3879999999999999</v>
      </c>
      <c r="B61" s="3">
        <v>2</v>
      </c>
      <c r="C61" s="9">
        <v>0.7</v>
      </c>
      <c r="D61" s="9">
        <v>-1.8308</v>
      </c>
    </row>
    <row r="62" spans="1:4" x14ac:dyDescent="0.3">
      <c r="A62" s="9">
        <v>81.424000000000007</v>
      </c>
      <c r="B62" s="3">
        <v>2</v>
      </c>
      <c r="C62" s="9">
        <v>0.2</v>
      </c>
      <c r="D62" s="9">
        <v>-9.1601999999999997</v>
      </c>
    </row>
    <row r="63" spans="1:4" x14ac:dyDescent="0.3">
      <c r="A63" s="9">
        <v>59.97</v>
      </c>
      <c r="B63" s="3">
        <v>5</v>
      </c>
      <c r="C63" s="9">
        <v>0.4</v>
      </c>
      <c r="D63" s="9">
        <v>-11.994</v>
      </c>
    </row>
    <row r="64" spans="1:4" x14ac:dyDescent="0.3">
      <c r="A64" s="9">
        <v>20.04</v>
      </c>
      <c r="B64" s="3">
        <v>3</v>
      </c>
      <c r="C64" s="9">
        <v>0</v>
      </c>
      <c r="D64" s="9">
        <v>9.6191999999999993</v>
      </c>
    </row>
    <row r="65" spans="1:4" x14ac:dyDescent="0.3">
      <c r="A65" s="9">
        <v>82.8</v>
      </c>
      <c r="B65" s="3">
        <v>2</v>
      </c>
      <c r="C65" s="9">
        <v>0.2</v>
      </c>
      <c r="D65" s="9">
        <v>10.35</v>
      </c>
    </row>
    <row r="66" spans="1:4" x14ac:dyDescent="0.3">
      <c r="A66" s="9">
        <v>8.82</v>
      </c>
      <c r="B66" s="3">
        <v>3</v>
      </c>
      <c r="C66" s="9">
        <v>0</v>
      </c>
      <c r="D66" s="9">
        <v>2.3814000000000002</v>
      </c>
    </row>
    <row r="67" spans="1:4" x14ac:dyDescent="0.3">
      <c r="A67" s="9">
        <v>839.43</v>
      </c>
      <c r="B67" s="3">
        <v>3</v>
      </c>
      <c r="C67" s="9">
        <v>0</v>
      </c>
      <c r="D67" s="9">
        <v>218.2518</v>
      </c>
    </row>
    <row r="68" spans="1:4" x14ac:dyDescent="0.3">
      <c r="A68" s="9">
        <v>671.93</v>
      </c>
      <c r="B68" s="3">
        <v>7</v>
      </c>
      <c r="C68" s="9">
        <v>0</v>
      </c>
      <c r="D68" s="9">
        <v>20.157900000000001</v>
      </c>
    </row>
    <row r="69" spans="1:4" x14ac:dyDescent="0.3">
      <c r="A69" s="9">
        <v>93.888000000000005</v>
      </c>
      <c r="B69" s="3">
        <v>4</v>
      </c>
      <c r="C69" s="9">
        <v>0.2</v>
      </c>
      <c r="D69" s="9">
        <v>12.909599999999999</v>
      </c>
    </row>
    <row r="70" spans="1:4" x14ac:dyDescent="0.3">
      <c r="A70" s="9">
        <v>384.45</v>
      </c>
      <c r="B70" s="3">
        <v>11</v>
      </c>
      <c r="C70" s="9">
        <v>0</v>
      </c>
      <c r="D70" s="9">
        <v>103.8015</v>
      </c>
    </row>
    <row r="71" spans="1:4" x14ac:dyDescent="0.3">
      <c r="A71" s="9">
        <v>157.91999999999999</v>
      </c>
      <c r="B71" s="3">
        <v>5</v>
      </c>
      <c r="C71" s="9">
        <v>0.2</v>
      </c>
      <c r="D71" s="9">
        <v>17.765999999999998</v>
      </c>
    </row>
    <row r="72" spans="1:4" x14ac:dyDescent="0.3">
      <c r="A72" s="9">
        <v>58.38</v>
      </c>
      <c r="B72" s="3">
        <v>7</v>
      </c>
      <c r="C72" s="9">
        <v>0</v>
      </c>
      <c r="D72" s="9">
        <v>26.271000000000001</v>
      </c>
    </row>
    <row r="73" spans="1:4" x14ac:dyDescent="0.3">
      <c r="A73" s="9">
        <v>6.63</v>
      </c>
      <c r="B73" s="3">
        <v>3</v>
      </c>
      <c r="C73" s="9">
        <v>0</v>
      </c>
      <c r="D73" s="9">
        <v>1.7901</v>
      </c>
    </row>
    <row r="74" spans="1:4" x14ac:dyDescent="0.3">
      <c r="A74" s="9">
        <v>457.56799999999998</v>
      </c>
      <c r="B74" s="3">
        <v>2</v>
      </c>
      <c r="C74" s="9">
        <v>0.2</v>
      </c>
      <c r="D74" s="9">
        <v>51.476399999999998</v>
      </c>
    </row>
    <row r="75" spans="1:4" x14ac:dyDescent="0.3">
      <c r="A75" s="9">
        <v>14.62</v>
      </c>
      <c r="B75" s="3">
        <v>2</v>
      </c>
      <c r="C75" s="9">
        <v>0</v>
      </c>
      <c r="D75" s="9">
        <v>6.8714000000000004</v>
      </c>
    </row>
    <row r="76" spans="1:4" x14ac:dyDescent="0.3">
      <c r="A76" s="9">
        <v>5.98</v>
      </c>
      <c r="B76" s="3">
        <v>1</v>
      </c>
      <c r="C76" s="9">
        <v>0</v>
      </c>
      <c r="D76" s="9">
        <v>2.6909999999999998</v>
      </c>
    </row>
    <row r="77" spans="1:4" x14ac:dyDescent="0.3">
      <c r="A77" s="9">
        <v>54.384</v>
      </c>
      <c r="B77" s="3">
        <v>2</v>
      </c>
      <c r="C77" s="9">
        <v>0.2</v>
      </c>
      <c r="D77" s="9">
        <v>1.3595999999999999</v>
      </c>
    </row>
    <row r="78" spans="1:4" x14ac:dyDescent="0.3">
      <c r="A78" s="9">
        <v>28.4</v>
      </c>
      <c r="B78" s="3">
        <v>5</v>
      </c>
      <c r="C78" s="9">
        <v>0</v>
      </c>
      <c r="D78" s="9">
        <v>13.348000000000001</v>
      </c>
    </row>
    <row r="79" spans="1:4" x14ac:dyDescent="0.3">
      <c r="A79" s="9">
        <v>27.68</v>
      </c>
      <c r="B79" s="3">
        <v>2</v>
      </c>
      <c r="C79" s="9">
        <v>0.2</v>
      </c>
      <c r="D79" s="9">
        <v>9.6880000000000006</v>
      </c>
    </row>
    <row r="80" spans="1:4" x14ac:dyDescent="0.3">
      <c r="A80" s="9">
        <v>9.9359999999999999</v>
      </c>
      <c r="B80" s="3">
        <v>3</v>
      </c>
      <c r="C80" s="9">
        <v>0.2</v>
      </c>
      <c r="D80" s="9">
        <v>2.7324000000000002</v>
      </c>
    </row>
    <row r="81" spans="1:4" x14ac:dyDescent="0.3">
      <c r="A81" s="9">
        <v>20.94</v>
      </c>
      <c r="B81" s="3">
        <v>3</v>
      </c>
      <c r="C81" s="9">
        <v>0</v>
      </c>
      <c r="D81" s="9">
        <v>9.8417999999999992</v>
      </c>
    </row>
    <row r="82" spans="1:4" x14ac:dyDescent="0.3">
      <c r="A82" s="9">
        <v>52.448</v>
      </c>
      <c r="B82" s="3">
        <v>2</v>
      </c>
      <c r="C82" s="9">
        <v>0.8</v>
      </c>
      <c r="D82" s="9">
        <v>-131.12</v>
      </c>
    </row>
    <row r="83" spans="1:4" x14ac:dyDescent="0.3">
      <c r="A83" s="9">
        <v>97.263999999999996</v>
      </c>
      <c r="B83" s="3">
        <v>4</v>
      </c>
      <c r="C83" s="9">
        <v>0.8</v>
      </c>
      <c r="D83" s="9">
        <v>-243.16</v>
      </c>
    </row>
    <row r="84" spans="1:4" x14ac:dyDescent="0.3">
      <c r="A84" s="9">
        <v>3.28</v>
      </c>
      <c r="B84" s="3">
        <v>1</v>
      </c>
      <c r="C84" s="9">
        <v>0</v>
      </c>
      <c r="D84" s="9">
        <v>1.4104000000000001</v>
      </c>
    </row>
    <row r="85" spans="1:4" x14ac:dyDescent="0.3">
      <c r="A85" s="9">
        <v>24.815999999999999</v>
      </c>
      <c r="B85" s="3">
        <v>2</v>
      </c>
      <c r="C85" s="9">
        <v>0.2</v>
      </c>
      <c r="D85" s="9">
        <v>1.8612</v>
      </c>
    </row>
    <row r="86" spans="1:4" x14ac:dyDescent="0.3">
      <c r="A86" s="9">
        <v>503.96</v>
      </c>
      <c r="B86" s="3">
        <v>4</v>
      </c>
      <c r="C86" s="9">
        <v>0</v>
      </c>
      <c r="D86" s="9">
        <v>131.02959999999999</v>
      </c>
    </row>
    <row r="87" spans="1:4" x14ac:dyDescent="0.3">
      <c r="A87" s="9">
        <v>7.16</v>
      </c>
      <c r="B87" s="3">
        <v>2</v>
      </c>
      <c r="C87" s="9">
        <v>0</v>
      </c>
      <c r="D87" s="9">
        <v>3.4367999999999999</v>
      </c>
    </row>
    <row r="88" spans="1:4" x14ac:dyDescent="0.3">
      <c r="A88" s="9">
        <v>176.8</v>
      </c>
      <c r="B88" s="3">
        <v>8</v>
      </c>
      <c r="C88" s="9">
        <v>0</v>
      </c>
      <c r="D88" s="9">
        <v>22.984000000000002</v>
      </c>
    </row>
    <row r="89" spans="1:4" x14ac:dyDescent="0.3">
      <c r="A89" s="9">
        <v>37.223999999999997</v>
      </c>
      <c r="B89" s="3">
        <v>3</v>
      </c>
      <c r="C89" s="9">
        <v>0.2</v>
      </c>
      <c r="D89" s="9">
        <v>3.7223999999999999</v>
      </c>
    </row>
    <row r="90" spans="1:4" x14ac:dyDescent="0.3">
      <c r="A90" s="9">
        <v>899.13599999999997</v>
      </c>
      <c r="B90" s="3">
        <v>4</v>
      </c>
      <c r="C90" s="9">
        <v>0.2</v>
      </c>
      <c r="D90" s="9">
        <v>112.392</v>
      </c>
    </row>
    <row r="91" spans="1:4" x14ac:dyDescent="0.3">
      <c r="A91" s="9">
        <v>14.28</v>
      </c>
      <c r="B91" s="3">
        <v>7</v>
      </c>
      <c r="C91" s="9">
        <v>0</v>
      </c>
      <c r="D91" s="9">
        <v>6.7115999999999998</v>
      </c>
    </row>
    <row r="92" spans="1:4" x14ac:dyDescent="0.3">
      <c r="A92" s="9">
        <v>7.4080000000000004</v>
      </c>
      <c r="B92" s="3">
        <v>2</v>
      </c>
      <c r="C92" s="9">
        <v>0.2</v>
      </c>
      <c r="D92" s="9">
        <v>1.2038</v>
      </c>
    </row>
    <row r="93" spans="1:4" x14ac:dyDescent="0.3">
      <c r="A93" s="9">
        <v>46.26</v>
      </c>
      <c r="B93" s="3">
        <v>3</v>
      </c>
      <c r="C93" s="9">
        <v>0</v>
      </c>
      <c r="D93" s="9">
        <v>12.0276</v>
      </c>
    </row>
    <row r="94" spans="1:4" x14ac:dyDescent="0.3">
      <c r="A94" s="9">
        <v>2.9460000000000002</v>
      </c>
      <c r="B94" s="3">
        <v>2</v>
      </c>
      <c r="C94" s="9">
        <v>0.7</v>
      </c>
      <c r="D94" s="9">
        <v>-2.2585999999999999</v>
      </c>
    </row>
    <row r="95" spans="1:4" x14ac:dyDescent="0.3">
      <c r="A95" s="9">
        <v>21.744</v>
      </c>
      <c r="B95" s="3">
        <v>3</v>
      </c>
      <c r="C95" s="9">
        <v>0.2</v>
      </c>
      <c r="D95" s="9">
        <v>6.7949999999999999</v>
      </c>
    </row>
    <row r="96" spans="1:4" x14ac:dyDescent="0.3">
      <c r="A96" s="9">
        <v>218.75</v>
      </c>
      <c r="B96" s="3">
        <v>2</v>
      </c>
      <c r="C96" s="9">
        <v>0.5</v>
      </c>
      <c r="D96" s="9">
        <v>-161.875</v>
      </c>
    </row>
    <row r="97" spans="1:4" x14ac:dyDescent="0.3">
      <c r="A97" s="9">
        <v>66.284000000000006</v>
      </c>
      <c r="B97" s="3">
        <v>2</v>
      </c>
      <c r="C97" s="9">
        <v>0.8</v>
      </c>
      <c r="D97" s="9">
        <v>-178.96680000000001</v>
      </c>
    </row>
    <row r="98" spans="1:4" x14ac:dyDescent="0.3">
      <c r="A98" s="9">
        <v>35.167999999999999</v>
      </c>
      <c r="B98" s="3">
        <v>7</v>
      </c>
      <c r="C98" s="9">
        <v>0.2</v>
      </c>
      <c r="D98" s="9">
        <v>9.6712000000000007</v>
      </c>
    </row>
    <row r="99" spans="1:4" x14ac:dyDescent="0.3">
      <c r="A99" s="9">
        <v>444.76799999999997</v>
      </c>
      <c r="B99" s="3">
        <v>4</v>
      </c>
      <c r="C99" s="9">
        <v>0.2</v>
      </c>
      <c r="D99" s="9">
        <v>44.476799999999997</v>
      </c>
    </row>
    <row r="100" spans="1:4" x14ac:dyDescent="0.3">
      <c r="A100" s="9">
        <v>83.92</v>
      </c>
      <c r="B100" s="3">
        <v>4</v>
      </c>
      <c r="C100" s="9">
        <v>0</v>
      </c>
      <c r="D100" s="9">
        <v>5.8743999999999996</v>
      </c>
    </row>
    <row r="101" spans="1:4" x14ac:dyDescent="0.3">
      <c r="A101" s="9">
        <v>20.8</v>
      </c>
      <c r="B101" s="3">
        <v>2</v>
      </c>
      <c r="C101" s="9">
        <v>0.2</v>
      </c>
      <c r="D101" s="9">
        <v>6.5</v>
      </c>
    </row>
    <row r="102" spans="1:4" x14ac:dyDescent="0.3">
      <c r="A102" s="9">
        <v>23.68</v>
      </c>
      <c r="B102" s="3">
        <v>2</v>
      </c>
      <c r="C102" s="9">
        <v>0.2</v>
      </c>
      <c r="D102" s="9">
        <v>8.8800000000000008</v>
      </c>
    </row>
    <row r="103" spans="1:4" x14ac:dyDescent="0.3">
      <c r="A103" s="9">
        <v>93.06</v>
      </c>
      <c r="B103" s="3">
        <v>6</v>
      </c>
      <c r="C103" s="9">
        <v>0</v>
      </c>
      <c r="D103" s="9">
        <v>26.056799999999999</v>
      </c>
    </row>
    <row r="104" spans="1:4" x14ac:dyDescent="0.3">
      <c r="A104" s="9">
        <v>5.5839999999999996</v>
      </c>
      <c r="B104" s="3">
        <v>2</v>
      </c>
      <c r="C104" s="9">
        <v>0.2</v>
      </c>
      <c r="D104" s="9">
        <v>1.8148</v>
      </c>
    </row>
    <row r="105" spans="1:4" x14ac:dyDescent="0.3">
      <c r="A105" s="9">
        <v>2.2000000000000002</v>
      </c>
      <c r="B105" s="3">
        <v>1</v>
      </c>
      <c r="C105" s="9">
        <v>0</v>
      </c>
      <c r="D105" s="9">
        <v>0.96799999999999997</v>
      </c>
    </row>
    <row r="106" spans="1:4" x14ac:dyDescent="0.3">
      <c r="A106" s="9">
        <v>161.56800000000001</v>
      </c>
      <c r="B106" s="3">
        <v>2</v>
      </c>
      <c r="C106" s="9">
        <v>0.2</v>
      </c>
      <c r="D106" s="9">
        <v>-28.2744</v>
      </c>
    </row>
    <row r="107" spans="1:4" x14ac:dyDescent="0.3">
      <c r="A107" s="9">
        <v>18.648</v>
      </c>
      <c r="B107" s="3">
        <v>7</v>
      </c>
      <c r="C107" s="9">
        <v>0.7</v>
      </c>
      <c r="D107" s="9">
        <v>-12.432</v>
      </c>
    </row>
    <row r="108" spans="1:4" x14ac:dyDescent="0.3">
      <c r="A108" s="9">
        <v>10.56</v>
      </c>
      <c r="B108" s="3">
        <v>2</v>
      </c>
      <c r="C108" s="9">
        <v>0</v>
      </c>
      <c r="D108" s="9">
        <v>4.7519999999999998</v>
      </c>
    </row>
    <row r="109" spans="1:4" x14ac:dyDescent="0.3">
      <c r="A109" s="9">
        <v>25.92</v>
      </c>
      <c r="B109" s="3">
        <v>5</v>
      </c>
      <c r="C109" s="9">
        <v>0.2</v>
      </c>
      <c r="D109" s="9">
        <v>9.3960000000000008</v>
      </c>
    </row>
    <row r="110" spans="1:4" x14ac:dyDescent="0.3">
      <c r="A110" s="9">
        <v>2001.86</v>
      </c>
      <c r="B110" s="3">
        <v>7</v>
      </c>
      <c r="C110" s="9">
        <v>0</v>
      </c>
      <c r="D110" s="9">
        <v>580.5394</v>
      </c>
    </row>
    <row r="111" spans="1:4" x14ac:dyDescent="0.3">
      <c r="A111" s="9">
        <v>321.56799999999998</v>
      </c>
      <c r="B111" s="3">
        <v>2</v>
      </c>
      <c r="C111" s="9">
        <v>0.2</v>
      </c>
      <c r="D111" s="9">
        <v>28.1372</v>
      </c>
    </row>
    <row r="112" spans="1:4" x14ac:dyDescent="0.3">
      <c r="A112" s="9">
        <v>7.61</v>
      </c>
      <c r="B112" s="3">
        <v>1</v>
      </c>
      <c r="C112" s="9">
        <v>0</v>
      </c>
      <c r="D112" s="9">
        <v>3.5767000000000002</v>
      </c>
    </row>
    <row r="113" spans="1:4" x14ac:dyDescent="0.3">
      <c r="A113" s="9">
        <v>80.58</v>
      </c>
      <c r="B113" s="3">
        <v>6</v>
      </c>
      <c r="C113" s="9">
        <v>0</v>
      </c>
      <c r="D113" s="9">
        <v>22.5624</v>
      </c>
    </row>
    <row r="114" spans="1:4" x14ac:dyDescent="0.3">
      <c r="A114" s="9">
        <v>12.132</v>
      </c>
      <c r="B114" s="3">
        <v>9</v>
      </c>
      <c r="C114" s="9">
        <v>0.6</v>
      </c>
      <c r="D114" s="9">
        <v>-8.4923999999999999</v>
      </c>
    </row>
    <row r="115" spans="1:4" x14ac:dyDescent="0.3">
      <c r="A115" s="9">
        <v>20.37</v>
      </c>
      <c r="B115" s="3">
        <v>3</v>
      </c>
      <c r="C115" s="9">
        <v>0</v>
      </c>
      <c r="D115" s="9">
        <v>6.9257999999999997</v>
      </c>
    </row>
    <row r="116" spans="1:4" x14ac:dyDescent="0.3">
      <c r="A116" s="9">
        <v>1.6240000000000001</v>
      </c>
      <c r="B116" s="3">
        <v>2</v>
      </c>
      <c r="C116" s="9">
        <v>0.8</v>
      </c>
      <c r="D116" s="9">
        <v>-4.4660000000000002</v>
      </c>
    </row>
    <row r="117" spans="1:4" x14ac:dyDescent="0.3">
      <c r="A117" s="9">
        <v>3059.982</v>
      </c>
      <c r="B117" s="3">
        <v>3</v>
      </c>
      <c r="C117" s="9">
        <v>0.4</v>
      </c>
      <c r="D117" s="9">
        <v>-509.99700000000001</v>
      </c>
    </row>
    <row r="118" spans="1:4" x14ac:dyDescent="0.3">
      <c r="A118" s="9">
        <v>328.22399999999999</v>
      </c>
      <c r="B118" s="3">
        <v>4</v>
      </c>
      <c r="C118" s="9">
        <v>0.2</v>
      </c>
      <c r="D118" s="9">
        <v>28.7196</v>
      </c>
    </row>
    <row r="119" spans="1:4" x14ac:dyDescent="0.3">
      <c r="A119" s="9">
        <v>79.900000000000006</v>
      </c>
      <c r="B119" s="3">
        <v>2</v>
      </c>
      <c r="C119" s="9">
        <v>0</v>
      </c>
      <c r="D119" s="9">
        <v>35.155999999999999</v>
      </c>
    </row>
    <row r="120" spans="1:4" x14ac:dyDescent="0.3">
      <c r="A120" s="9">
        <v>14.016</v>
      </c>
      <c r="B120" s="3">
        <v>3</v>
      </c>
      <c r="C120" s="9">
        <v>0.2</v>
      </c>
      <c r="D120" s="9">
        <v>4.7304000000000004</v>
      </c>
    </row>
    <row r="121" spans="1:4" x14ac:dyDescent="0.3">
      <c r="A121" s="9">
        <v>37.207999999999998</v>
      </c>
      <c r="B121" s="3">
        <v>1</v>
      </c>
      <c r="C121" s="9">
        <v>0.2</v>
      </c>
      <c r="D121" s="9">
        <v>-7.4416000000000002</v>
      </c>
    </row>
    <row r="122" spans="1:4" x14ac:dyDescent="0.3">
      <c r="A122" s="9">
        <v>725.84</v>
      </c>
      <c r="B122" s="3">
        <v>4</v>
      </c>
      <c r="C122" s="9">
        <v>0</v>
      </c>
      <c r="D122" s="9">
        <v>210.49359999999999</v>
      </c>
    </row>
    <row r="123" spans="1:4" x14ac:dyDescent="0.3">
      <c r="A123" s="9">
        <v>8.82</v>
      </c>
      <c r="B123" s="3">
        <v>2</v>
      </c>
      <c r="C123" s="9">
        <v>0</v>
      </c>
      <c r="D123" s="9">
        <v>4.0571999999999999</v>
      </c>
    </row>
    <row r="124" spans="1:4" x14ac:dyDescent="0.3">
      <c r="A124" s="9">
        <v>11.648</v>
      </c>
      <c r="B124" s="3">
        <v>2</v>
      </c>
      <c r="C124" s="9">
        <v>0.2</v>
      </c>
      <c r="D124" s="9">
        <v>4.0768000000000004</v>
      </c>
    </row>
    <row r="125" spans="1:4" x14ac:dyDescent="0.3">
      <c r="A125" s="9">
        <v>1038.8399999999999</v>
      </c>
      <c r="B125" s="3">
        <v>5</v>
      </c>
      <c r="C125" s="9">
        <v>0.2</v>
      </c>
      <c r="D125" s="9">
        <v>51.942</v>
      </c>
    </row>
    <row r="126" spans="1:4" x14ac:dyDescent="0.3">
      <c r="A126" s="9">
        <v>254.05799999999999</v>
      </c>
      <c r="B126" s="3">
        <v>7</v>
      </c>
      <c r="C126" s="9">
        <v>0.7</v>
      </c>
      <c r="D126" s="9">
        <v>-169.37200000000001</v>
      </c>
    </row>
    <row r="127" spans="1:4" x14ac:dyDescent="0.3">
      <c r="A127" s="9">
        <v>19.096</v>
      </c>
      <c r="B127" s="3">
        <v>7</v>
      </c>
      <c r="C127" s="9">
        <v>0.2</v>
      </c>
      <c r="D127" s="9">
        <v>6.6836000000000002</v>
      </c>
    </row>
    <row r="128" spans="1:4" x14ac:dyDescent="0.3">
      <c r="A128" s="9">
        <v>300.416</v>
      </c>
      <c r="B128" s="3">
        <v>8</v>
      </c>
      <c r="C128" s="9">
        <v>0.2</v>
      </c>
      <c r="D128" s="9">
        <v>78.859200000000001</v>
      </c>
    </row>
    <row r="129" spans="1:4" x14ac:dyDescent="0.3">
      <c r="A129" s="9">
        <v>26.8</v>
      </c>
      <c r="B129" s="3">
        <v>2</v>
      </c>
      <c r="C129" s="9">
        <v>0</v>
      </c>
      <c r="D129" s="9">
        <v>12.864000000000001</v>
      </c>
    </row>
    <row r="130" spans="1:4" x14ac:dyDescent="0.3">
      <c r="A130" s="9">
        <v>45.48</v>
      </c>
      <c r="B130" s="3">
        <v>3</v>
      </c>
      <c r="C130" s="9">
        <v>0</v>
      </c>
      <c r="D130" s="9">
        <v>20.9208</v>
      </c>
    </row>
    <row r="131" spans="1:4" x14ac:dyDescent="0.3">
      <c r="A131" s="9">
        <v>4.8899999999999997</v>
      </c>
      <c r="B131" s="3">
        <v>1</v>
      </c>
      <c r="C131" s="9">
        <v>0</v>
      </c>
      <c r="D131" s="9">
        <v>2.0049000000000001</v>
      </c>
    </row>
    <row r="132" spans="1:4" x14ac:dyDescent="0.3">
      <c r="A132" s="9">
        <v>15.135999999999999</v>
      </c>
      <c r="B132" s="3">
        <v>4</v>
      </c>
      <c r="C132" s="9">
        <v>0.2</v>
      </c>
      <c r="D132" s="9">
        <v>3.5948000000000002</v>
      </c>
    </row>
    <row r="133" spans="1:4" x14ac:dyDescent="0.3">
      <c r="A133" s="9">
        <v>87.54</v>
      </c>
      <c r="B133" s="3">
        <v>3</v>
      </c>
      <c r="C133" s="9">
        <v>0</v>
      </c>
      <c r="D133" s="9">
        <v>37.642200000000003</v>
      </c>
    </row>
    <row r="134" spans="1:4" x14ac:dyDescent="0.3">
      <c r="A134" s="9">
        <v>178.38399999999999</v>
      </c>
      <c r="B134" s="3">
        <v>2</v>
      </c>
      <c r="C134" s="9">
        <v>0.2</v>
      </c>
      <c r="D134" s="9">
        <v>22.297999999999998</v>
      </c>
    </row>
    <row r="135" spans="1:4" x14ac:dyDescent="0.3">
      <c r="A135" s="9">
        <v>99.135999999999996</v>
      </c>
      <c r="B135" s="3">
        <v>4</v>
      </c>
      <c r="C135" s="9">
        <v>0.2</v>
      </c>
      <c r="D135" s="9">
        <v>8.6744000000000003</v>
      </c>
    </row>
    <row r="136" spans="1:4" x14ac:dyDescent="0.3">
      <c r="A136" s="9">
        <v>135.88200000000001</v>
      </c>
      <c r="B136" s="3">
        <v>1</v>
      </c>
      <c r="C136" s="9">
        <v>0.1</v>
      </c>
      <c r="D136" s="9">
        <v>24.1568</v>
      </c>
    </row>
    <row r="137" spans="1:4" x14ac:dyDescent="0.3">
      <c r="A137" s="9">
        <v>7.16</v>
      </c>
      <c r="B137" s="3">
        <v>2</v>
      </c>
      <c r="C137" s="9">
        <v>0</v>
      </c>
      <c r="D137" s="9">
        <v>3.58</v>
      </c>
    </row>
    <row r="138" spans="1:4" x14ac:dyDescent="0.3">
      <c r="A138" s="9">
        <v>251.52</v>
      </c>
      <c r="B138" s="3">
        <v>6</v>
      </c>
      <c r="C138" s="9">
        <v>0.2</v>
      </c>
      <c r="D138" s="9">
        <v>81.744</v>
      </c>
    </row>
    <row r="139" spans="1:4" x14ac:dyDescent="0.3">
      <c r="A139" s="9">
        <v>15.992000000000001</v>
      </c>
      <c r="B139" s="3">
        <v>1</v>
      </c>
      <c r="C139" s="9">
        <v>0.2</v>
      </c>
      <c r="D139" s="9">
        <v>0.99950000000000006</v>
      </c>
    </row>
    <row r="140" spans="1:4" x14ac:dyDescent="0.3">
      <c r="A140" s="9">
        <v>290.89800000000002</v>
      </c>
      <c r="B140" s="3">
        <v>3</v>
      </c>
      <c r="C140" s="9">
        <v>0.4</v>
      </c>
      <c r="D140" s="9">
        <v>-67.876199999999997</v>
      </c>
    </row>
    <row r="141" spans="1:4" x14ac:dyDescent="0.3">
      <c r="A141" s="9">
        <v>82.8</v>
      </c>
      <c r="B141" s="3">
        <v>2</v>
      </c>
      <c r="C141" s="9">
        <v>0.4</v>
      </c>
      <c r="D141" s="9">
        <v>-20.7</v>
      </c>
    </row>
    <row r="142" spans="1:4" x14ac:dyDescent="0.3">
      <c r="A142" s="9">
        <v>4.7519999999999998</v>
      </c>
      <c r="B142" s="3">
        <v>1</v>
      </c>
      <c r="C142" s="9">
        <v>0.2</v>
      </c>
      <c r="D142" s="9">
        <v>1.6037999999999999</v>
      </c>
    </row>
    <row r="143" spans="1:4" x14ac:dyDescent="0.3">
      <c r="A143" s="9">
        <v>7.7119999999999997</v>
      </c>
      <c r="B143" s="3">
        <v>2</v>
      </c>
      <c r="C143" s="9">
        <v>0.2</v>
      </c>
      <c r="D143" s="9">
        <v>2.7955999999999999</v>
      </c>
    </row>
    <row r="144" spans="1:4" x14ac:dyDescent="0.3">
      <c r="A144" s="9">
        <v>47.975999999999999</v>
      </c>
      <c r="B144" s="3">
        <v>3</v>
      </c>
      <c r="C144" s="9">
        <v>0.2</v>
      </c>
      <c r="D144" s="9">
        <v>4.7976000000000001</v>
      </c>
    </row>
    <row r="145" spans="1:4" x14ac:dyDescent="0.3">
      <c r="A145" s="9">
        <v>7.56</v>
      </c>
      <c r="B145" s="3">
        <v>3</v>
      </c>
      <c r="C145" s="9">
        <v>0</v>
      </c>
      <c r="D145" s="9">
        <v>3.0996000000000001</v>
      </c>
    </row>
    <row r="146" spans="1:4" x14ac:dyDescent="0.3">
      <c r="A146" s="9">
        <v>6.79</v>
      </c>
      <c r="B146" s="3">
        <v>1</v>
      </c>
      <c r="C146" s="9">
        <v>0</v>
      </c>
      <c r="D146" s="9">
        <v>2.3086000000000002</v>
      </c>
    </row>
    <row r="147" spans="1:4" x14ac:dyDescent="0.3">
      <c r="A147" s="9">
        <v>388.70400000000001</v>
      </c>
      <c r="B147" s="3">
        <v>6</v>
      </c>
      <c r="C147" s="9">
        <v>0.2</v>
      </c>
      <c r="D147" s="9">
        <v>-4.8587999999999996</v>
      </c>
    </row>
    <row r="148" spans="1:4" x14ac:dyDescent="0.3">
      <c r="A148" s="9">
        <v>647.84</v>
      </c>
      <c r="B148" s="3">
        <v>8</v>
      </c>
      <c r="C148" s="9">
        <v>0</v>
      </c>
      <c r="D148" s="9">
        <v>168.4384</v>
      </c>
    </row>
    <row r="149" spans="1:4" x14ac:dyDescent="0.3">
      <c r="A149" s="9">
        <v>20.7</v>
      </c>
      <c r="B149" s="3">
        <v>2</v>
      </c>
      <c r="C149" s="9">
        <v>0</v>
      </c>
      <c r="D149" s="9">
        <v>9.9359999999999999</v>
      </c>
    </row>
    <row r="150" spans="1:4" x14ac:dyDescent="0.3">
      <c r="A150" s="9">
        <v>211.96</v>
      </c>
      <c r="B150" s="3">
        <v>4</v>
      </c>
      <c r="C150" s="9">
        <v>0</v>
      </c>
      <c r="D150" s="9">
        <v>8.4784000000000006</v>
      </c>
    </row>
    <row r="151" spans="1:4" x14ac:dyDescent="0.3">
      <c r="A151" s="9">
        <v>23.2</v>
      </c>
      <c r="B151" s="3">
        <v>4</v>
      </c>
      <c r="C151" s="9">
        <v>0</v>
      </c>
      <c r="D151" s="9">
        <v>10.44</v>
      </c>
    </row>
    <row r="152" spans="1:4" x14ac:dyDescent="0.3">
      <c r="A152" s="9">
        <v>25.92</v>
      </c>
      <c r="B152" s="3">
        <v>5</v>
      </c>
      <c r="C152" s="9">
        <v>0.2</v>
      </c>
      <c r="D152" s="9">
        <v>9.3960000000000008</v>
      </c>
    </row>
    <row r="153" spans="1:4" x14ac:dyDescent="0.3">
      <c r="A153" s="9">
        <v>8.16</v>
      </c>
      <c r="B153" s="3">
        <v>5</v>
      </c>
      <c r="C153" s="9">
        <v>0.7</v>
      </c>
      <c r="D153" s="9">
        <v>-5.7119999999999997</v>
      </c>
    </row>
    <row r="154" spans="1:4" x14ac:dyDescent="0.3">
      <c r="A154" s="9">
        <v>99.135999999999996</v>
      </c>
      <c r="B154" s="3">
        <v>4</v>
      </c>
      <c r="C154" s="9">
        <v>0.2</v>
      </c>
      <c r="D154" s="9">
        <v>30.98</v>
      </c>
    </row>
    <row r="155" spans="1:4" x14ac:dyDescent="0.3">
      <c r="A155" s="9">
        <v>1488.424</v>
      </c>
      <c r="B155" s="3">
        <v>7</v>
      </c>
      <c r="C155" s="9">
        <v>0.3</v>
      </c>
      <c r="D155" s="9">
        <v>-297.6848</v>
      </c>
    </row>
    <row r="156" spans="1:4" x14ac:dyDescent="0.3">
      <c r="A156" s="9">
        <v>8.6519999999999992</v>
      </c>
      <c r="B156" s="3">
        <v>3</v>
      </c>
      <c r="C156" s="9">
        <v>0.8</v>
      </c>
      <c r="D156" s="9">
        <v>-20.3322</v>
      </c>
    </row>
    <row r="157" spans="1:4" x14ac:dyDescent="0.3">
      <c r="A157" s="9">
        <v>50.96</v>
      </c>
      <c r="B157" s="3">
        <v>7</v>
      </c>
      <c r="C157" s="9">
        <v>0</v>
      </c>
      <c r="D157" s="9">
        <v>25.48</v>
      </c>
    </row>
    <row r="158" spans="1:4" x14ac:dyDescent="0.3">
      <c r="A158" s="9">
        <v>41.9</v>
      </c>
      <c r="B158" s="3">
        <v>2</v>
      </c>
      <c r="C158" s="9">
        <v>0</v>
      </c>
      <c r="D158" s="9">
        <v>8.7989999999999995</v>
      </c>
    </row>
    <row r="159" spans="1:4" x14ac:dyDescent="0.3">
      <c r="A159" s="9">
        <v>375.45749999999998</v>
      </c>
      <c r="B159" s="3">
        <v>3</v>
      </c>
      <c r="C159" s="9">
        <v>0.45</v>
      </c>
      <c r="D159" s="9">
        <v>-157.0095</v>
      </c>
    </row>
    <row r="160" spans="1:4" x14ac:dyDescent="0.3">
      <c r="A160" s="9">
        <v>482.34</v>
      </c>
      <c r="B160" s="3">
        <v>4</v>
      </c>
      <c r="C160" s="9">
        <v>0.7</v>
      </c>
      <c r="D160" s="9">
        <v>-337.63799999999998</v>
      </c>
    </row>
    <row r="161" spans="1:4" x14ac:dyDescent="0.3">
      <c r="A161" s="9">
        <v>2.6240000000000001</v>
      </c>
      <c r="B161" s="3">
        <v>1</v>
      </c>
      <c r="C161" s="9">
        <v>0.2</v>
      </c>
      <c r="D161" s="9">
        <v>0.4264</v>
      </c>
    </row>
    <row r="162" spans="1:4" x14ac:dyDescent="0.3">
      <c r="A162" s="9">
        <v>23.36</v>
      </c>
      <c r="B162" s="3">
        <v>4</v>
      </c>
      <c r="C162" s="9">
        <v>0.2</v>
      </c>
      <c r="D162" s="9">
        <v>7.8840000000000003</v>
      </c>
    </row>
    <row r="163" spans="1:4" x14ac:dyDescent="0.3">
      <c r="A163" s="9">
        <v>246.38399999999999</v>
      </c>
      <c r="B163" s="3">
        <v>2</v>
      </c>
      <c r="C163" s="9">
        <v>0.2</v>
      </c>
      <c r="D163" s="9">
        <v>27.7182</v>
      </c>
    </row>
    <row r="164" spans="1:4" x14ac:dyDescent="0.3">
      <c r="A164" s="9">
        <v>12.462</v>
      </c>
      <c r="B164" s="3">
        <v>3</v>
      </c>
      <c r="C164" s="9">
        <v>0.8</v>
      </c>
      <c r="D164" s="9">
        <v>-20.5623</v>
      </c>
    </row>
    <row r="165" spans="1:4" x14ac:dyDescent="0.3">
      <c r="A165" s="9">
        <v>75.792000000000002</v>
      </c>
      <c r="B165" s="3">
        <v>3</v>
      </c>
      <c r="C165" s="9">
        <v>0.2</v>
      </c>
      <c r="D165" s="9">
        <v>25.579799999999999</v>
      </c>
    </row>
    <row r="166" spans="1:4" x14ac:dyDescent="0.3">
      <c r="A166" s="9">
        <v>49.96</v>
      </c>
      <c r="B166" s="3">
        <v>2</v>
      </c>
      <c r="C166" s="9">
        <v>0</v>
      </c>
      <c r="D166" s="9">
        <v>9.4923999999999999</v>
      </c>
    </row>
    <row r="167" spans="1:4" x14ac:dyDescent="0.3">
      <c r="A167" s="9">
        <v>35.951999999999998</v>
      </c>
      <c r="B167" s="3">
        <v>3</v>
      </c>
      <c r="C167" s="9">
        <v>0.2</v>
      </c>
      <c r="D167" s="9">
        <v>3.5952000000000002</v>
      </c>
    </row>
    <row r="168" spans="1:4" x14ac:dyDescent="0.3">
      <c r="A168" s="9">
        <v>9.5679999999999996</v>
      </c>
      <c r="B168" s="3">
        <v>2</v>
      </c>
      <c r="C168" s="9">
        <v>0.2</v>
      </c>
      <c r="D168" s="9">
        <v>3.4683999999999999</v>
      </c>
    </row>
    <row r="169" spans="1:4" x14ac:dyDescent="0.3">
      <c r="A169" s="9">
        <v>35.909999999999997</v>
      </c>
      <c r="B169" s="3">
        <v>3</v>
      </c>
      <c r="C169" s="9">
        <v>0</v>
      </c>
      <c r="D169" s="9">
        <v>9.6957000000000004</v>
      </c>
    </row>
    <row r="170" spans="1:4" x14ac:dyDescent="0.3">
      <c r="A170" s="9">
        <v>179.95</v>
      </c>
      <c r="B170" s="3">
        <v>5</v>
      </c>
      <c r="C170" s="9">
        <v>0</v>
      </c>
      <c r="D170" s="9">
        <v>37.789499999999997</v>
      </c>
    </row>
    <row r="171" spans="1:4" x14ac:dyDescent="0.3">
      <c r="A171" s="9">
        <v>139.86000000000001</v>
      </c>
      <c r="B171" s="3">
        <v>7</v>
      </c>
      <c r="C171" s="9">
        <v>0</v>
      </c>
      <c r="D171" s="9">
        <v>65.734200000000001</v>
      </c>
    </row>
    <row r="172" spans="1:4" x14ac:dyDescent="0.3">
      <c r="A172" s="9">
        <v>95.92</v>
      </c>
      <c r="B172" s="3">
        <v>8</v>
      </c>
      <c r="C172" s="9">
        <v>0</v>
      </c>
      <c r="D172" s="9">
        <v>25.898399999999999</v>
      </c>
    </row>
    <row r="173" spans="1:4" x14ac:dyDescent="0.3">
      <c r="A173" s="9">
        <v>383.8</v>
      </c>
      <c r="B173" s="3">
        <v>5</v>
      </c>
      <c r="C173" s="9">
        <v>0.2</v>
      </c>
      <c r="D173" s="9">
        <v>38.380000000000003</v>
      </c>
    </row>
    <row r="174" spans="1:4" x14ac:dyDescent="0.3">
      <c r="A174" s="9">
        <v>56.56</v>
      </c>
      <c r="B174" s="3">
        <v>4</v>
      </c>
      <c r="C174" s="9">
        <v>0</v>
      </c>
      <c r="D174" s="9">
        <v>14.7056</v>
      </c>
    </row>
    <row r="175" spans="1:4" x14ac:dyDescent="0.3">
      <c r="A175" s="9">
        <v>866.4</v>
      </c>
      <c r="B175" s="3">
        <v>4</v>
      </c>
      <c r="C175" s="9">
        <v>0</v>
      </c>
      <c r="D175" s="9">
        <v>225.26400000000001</v>
      </c>
    </row>
    <row r="176" spans="1:4" x14ac:dyDescent="0.3">
      <c r="A176" s="9">
        <v>69.989999999999995</v>
      </c>
      <c r="B176" s="3">
        <v>1</v>
      </c>
      <c r="C176" s="9">
        <v>0</v>
      </c>
      <c r="D176" s="9">
        <v>30.095700000000001</v>
      </c>
    </row>
    <row r="177" spans="1:4" x14ac:dyDescent="0.3">
      <c r="A177" s="9">
        <v>6.6719999999999997</v>
      </c>
      <c r="B177" s="3">
        <v>6</v>
      </c>
      <c r="C177" s="9">
        <v>0.2</v>
      </c>
      <c r="D177" s="9">
        <v>0.50039999999999996</v>
      </c>
    </row>
    <row r="178" spans="1:4" x14ac:dyDescent="0.3">
      <c r="A178" s="9">
        <v>189.58799999999999</v>
      </c>
      <c r="B178" s="3">
        <v>2</v>
      </c>
      <c r="C178" s="9">
        <v>0.7</v>
      </c>
      <c r="D178" s="9">
        <v>-145.35079999999999</v>
      </c>
    </row>
    <row r="179" spans="1:4" x14ac:dyDescent="0.3">
      <c r="A179" s="9">
        <v>4.8120000000000003</v>
      </c>
      <c r="B179" s="3">
        <v>2</v>
      </c>
      <c r="C179" s="9">
        <v>0.7</v>
      </c>
      <c r="D179" s="9">
        <v>-3.6892</v>
      </c>
    </row>
    <row r="180" spans="1:4" x14ac:dyDescent="0.3">
      <c r="A180" s="9">
        <v>1007.979</v>
      </c>
      <c r="B180" s="3">
        <v>3</v>
      </c>
      <c r="C180" s="9">
        <v>0.3</v>
      </c>
      <c r="D180" s="9">
        <v>43.199100000000001</v>
      </c>
    </row>
    <row r="181" spans="1:4" x14ac:dyDescent="0.3">
      <c r="A181" s="9">
        <v>31.872</v>
      </c>
      <c r="B181" s="3">
        <v>8</v>
      </c>
      <c r="C181" s="9">
        <v>0.2</v>
      </c>
      <c r="D181" s="9">
        <v>11.553599999999999</v>
      </c>
    </row>
    <row r="182" spans="1:4" x14ac:dyDescent="0.3">
      <c r="A182" s="9">
        <v>2.91</v>
      </c>
      <c r="B182" s="3">
        <v>1</v>
      </c>
      <c r="C182" s="9">
        <v>0</v>
      </c>
      <c r="D182" s="9">
        <v>1.3676999999999999</v>
      </c>
    </row>
    <row r="183" spans="1:4" x14ac:dyDescent="0.3">
      <c r="A183" s="9">
        <v>59.52</v>
      </c>
      <c r="B183" s="3">
        <v>3</v>
      </c>
      <c r="C183" s="9">
        <v>0</v>
      </c>
      <c r="D183" s="9">
        <v>15.475199999999999</v>
      </c>
    </row>
    <row r="184" spans="1:4" x14ac:dyDescent="0.3">
      <c r="A184" s="9">
        <v>284.36399999999998</v>
      </c>
      <c r="B184" s="3">
        <v>2</v>
      </c>
      <c r="C184" s="9">
        <v>0.4</v>
      </c>
      <c r="D184" s="9">
        <v>-75.830399999999997</v>
      </c>
    </row>
    <row r="185" spans="1:4" x14ac:dyDescent="0.3">
      <c r="A185" s="9">
        <v>129.56800000000001</v>
      </c>
      <c r="B185" s="3">
        <v>2</v>
      </c>
      <c r="C185" s="9">
        <v>0.2</v>
      </c>
      <c r="D185" s="9">
        <v>-24.294</v>
      </c>
    </row>
    <row r="186" spans="1:4" x14ac:dyDescent="0.3">
      <c r="A186" s="9">
        <v>23.56</v>
      </c>
      <c r="B186" s="3">
        <v>5</v>
      </c>
      <c r="C186" s="9">
        <v>0.2</v>
      </c>
      <c r="D186" s="9">
        <v>7.0679999999999996</v>
      </c>
    </row>
    <row r="187" spans="1:4" x14ac:dyDescent="0.3">
      <c r="A187" s="9">
        <v>254.744</v>
      </c>
      <c r="B187" s="3">
        <v>7</v>
      </c>
      <c r="C187" s="9">
        <v>0.6</v>
      </c>
      <c r="D187" s="9">
        <v>-312.06139999999999</v>
      </c>
    </row>
    <row r="188" spans="1:4" x14ac:dyDescent="0.3">
      <c r="A188" s="9">
        <v>55.48</v>
      </c>
      <c r="B188" s="3">
        <v>1</v>
      </c>
      <c r="C188" s="9">
        <v>0</v>
      </c>
      <c r="D188" s="9">
        <v>26.630400000000002</v>
      </c>
    </row>
    <row r="189" spans="1:4" x14ac:dyDescent="0.3">
      <c r="A189" s="9">
        <v>340.92</v>
      </c>
      <c r="B189" s="3">
        <v>3</v>
      </c>
      <c r="C189" s="9">
        <v>0</v>
      </c>
      <c r="D189" s="9">
        <v>3.4091999999999998</v>
      </c>
    </row>
    <row r="190" spans="1:4" x14ac:dyDescent="0.3">
      <c r="A190" s="9">
        <v>40.200000000000003</v>
      </c>
      <c r="B190" s="3">
        <v>3</v>
      </c>
      <c r="C190" s="9">
        <v>0</v>
      </c>
      <c r="D190" s="9">
        <v>19.295999999999999</v>
      </c>
    </row>
    <row r="191" spans="1:4" x14ac:dyDescent="0.3">
      <c r="A191" s="9">
        <v>14.7</v>
      </c>
      <c r="B191" s="3">
        <v>5</v>
      </c>
      <c r="C191" s="9">
        <v>0</v>
      </c>
      <c r="D191" s="9">
        <v>6.6150000000000002</v>
      </c>
    </row>
    <row r="192" spans="1:4" x14ac:dyDescent="0.3">
      <c r="A192" s="9">
        <v>9.09</v>
      </c>
      <c r="B192" s="3">
        <v>3</v>
      </c>
      <c r="C192" s="9">
        <v>0</v>
      </c>
      <c r="D192" s="9">
        <v>1.9089</v>
      </c>
    </row>
    <row r="193" spans="1:4" x14ac:dyDescent="0.3">
      <c r="A193" s="9">
        <v>5.96</v>
      </c>
      <c r="B193" s="3">
        <v>2</v>
      </c>
      <c r="C193" s="9">
        <v>0</v>
      </c>
      <c r="D193" s="9">
        <v>1.6688000000000001</v>
      </c>
    </row>
    <row r="194" spans="1:4" x14ac:dyDescent="0.3">
      <c r="A194" s="9">
        <v>29.6</v>
      </c>
      <c r="B194" s="3">
        <v>2</v>
      </c>
      <c r="C194" s="9">
        <v>0</v>
      </c>
      <c r="D194" s="9">
        <v>14.8</v>
      </c>
    </row>
    <row r="195" spans="1:4" x14ac:dyDescent="0.3">
      <c r="A195" s="9">
        <v>2735.9520000000002</v>
      </c>
      <c r="B195" s="3">
        <v>6</v>
      </c>
      <c r="C195" s="9">
        <v>0.2</v>
      </c>
      <c r="D195" s="9">
        <v>341.99400000000003</v>
      </c>
    </row>
    <row r="196" spans="1:4" x14ac:dyDescent="0.3">
      <c r="A196" s="9">
        <v>7.992</v>
      </c>
      <c r="B196" s="3">
        <v>1</v>
      </c>
      <c r="C196" s="9">
        <v>0.2</v>
      </c>
      <c r="D196" s="9">
        <v>0.59940000000000004</v>
      </c>
    </row>
    <row r="197" spans="1:4" x14ac:dyDescent="0.3">
      <c r="A197" s="9">
        <v>449.15</v>
      </c>
      <c r="B197" s="3">
        <v>5</v>
      </c>
      <c r="C197" s="9">
        <v>0</v>
      </c>
      <c r="D197" s="9">
        <v>8.9830000000000005</v>
      </c>
    </row>
    <row r="198" spans="1:4" x14ac:dyDescent="0.3">
      <c r="A198" s="9">
        <v>93.98</v>
      </c>
      <c r="B198" s="3">
        <v>2</v>
      </c>
      <c r="C198" s="9">
        <v>0</v>
      </c>
      <c r="D198" s="9">
        <v>13.1572</v>
      </c>
    </row>
    <row r="199" spans="1:4" x14ac:dyDescent="0.3">
      <c r="A199" s="9">
        <v>189.88200000000001</v>
      </c>
      <c r="B199" s="3">
        <v>3</v>
      </c>
      <c r="C199" s="9">
        <v>0.4</v>
      </c>
      <c r="D199" s="9">
        <v>-94.941000000000003</v>
      </c>
    </row>
    <row r="200" spans="1:4" x14ac:dyDescent="0.3">
      <c r="A200" s="9">
        <v>105.42</v>
      </c>
      <c r="B200" s="3">
        <v>2</v>
      </c>
      <c r="C200" s="9">
        <v>0</v>
      </c>
      <c r="D200" s="9">
        <v>51.655799999999999</v>
      </c>
    </row>
    <row r="201" spans="1:4" x14ac:dyDescent="0.3">
      <c r="A201" s="9">
        <v>22.62</v>
      </c>
      <c r="B201" s="3">
        <v>2</v>
      </c>
      <c r="C201" s="9">
        <v>0.7</v>
      </c>
      <c r="D201" s="9">
        <v>-15.08</v>
      </c>
    </row>
    <row r="202" spans="1:4" x14ac:dyDescent="0.3">
      <c r="A202" s="9">
        <v>2.74</v>
      </c>
      <c r="B202" s="3">
        <v>1</v>
      </c>
      <c r="C202" s="9">
        <v>0</v>
      </c>
      <c r="D202" s="9">
        <v>0.73980000000000001</v>
      </c>
    </row>
    <row r="203" spans="1:4" x14ac:dyDescent="0.3">
      <c r="A203" s="9">
        <v>126.3</v>
      </c>
      <c r="B203" s="3">
        <v>3</v>
      </c>
      <c r="C203" s="9">
        <v>0</v>
      </c>
      <c r="D203" s="9">
        <v>40.415999999999997</v>
      </c>
    </row>
    <row r="204" spans="1:4" x14ac:dyDescent="0.3">
      <c r="A204" s="9">
        <v>6.63</v>
      </c>
      <c r="B204" s="3">
        <v>3</v>
      </c>
      <c r="C204" s="9">
        <v>0</v>
      </c>
      <c r="D204" s="9">
        <v>1.7901</v>
      </c>
    </row>
    <row r="205" spans="1:4" x14ac:dyDescent="0.3">
      <c r="A205" s="9">
        <v>18.391999999999999</v>
      </c>
      <c r="B205" s="3">
        <v>1</v>
      </c>
      <c r="C205" s="9">
        <v>0.2</v>
      </c>
      <c r="D205" s="9">
        <v>5.2877000000000001</v>
      </c>
    </row>
    <row r="206" spans="1:4" x14ac:dyDescent="0.3">
      <c r="A206" s="9">
        <v>210.98</v>
      </c>
      <c r="B206" s="3">
        <v>2</v>
      </c>
      <c r="C206" s="9">
        <v>0</v>
      </c>
      <c r="D206" s="9">
        <v>21.097999999999999</v>
      </c>
    </row>
    <row r="207" spans="1:4" x14ac:dyDescent="0.3">
      <c r="A207" s="9">
        <v>22.2</v>
      </c>
      <c r="B207" s="3">
        <v>5</v>
      </c>
      <c r="C207" s="9">
        <v>0</v>
      </c>
      <c r="D207" s="9">
        <v>10.433999999999999</v>
      </c>
    </row>
    <row r="208" spans="1:4" x14ac:dyDescent="0.3">
      <c r="A208" s="9">
        <v>683.952</v>
      </c>
      <c r="B208" s="3">
        <v>3</v>
      </c>
      <c r="C208" s="9">
        <v>0.2</v>
      </c>
      <c r="D208" s="9">
        <v>42.747</v>
      </c>
    </row>
    <row r="209" spans="1:4" x14ac:dyDescent="0.3">
      <c r="A209" s="9">
        <v>36.335999999999999</v>
      </c>
      <c r="B209" s="3">
        <v>3</v>
      </c>
      <c r="C209" s="9">
        <v>0.2</v>
      </c>
      <c r="D209" s="9">
        <v>-7.2671999999999999</v>
      </c>
    </row>
    <row r="210" spans="1:4" x14ac:dyDescent="0.3">
      <c r="A210" s="9">
        <v>190.72</v>
      </c>
      <c r="B210" s="3">
        <v>1</v>
      </c>
      <c r="C210" s="9">
        <v>0.2</v>
      </c>
      <c r="D210" s="9">
        <v>11.92</v>
      </c>
    </row>
    <row r="211" spans="1:4" x14ac:dyDescent="0.3">
      <c r="A211" s="9">
        <v>47.94</v>
      </c>
      <c r="B211" s="3">
        <v>3</v>
      </c>
      <c r="C211" s="9">
        <v>0</v>
      </c>
      <c r="D211" s="9">
        <v>2.3969999999999998</v>
      </c>
    </row>
    <row r="212" spans="1:4" x14ac:dyDescent="0.3">
      <c r="A212" s="9">
        <v>979.95</v>
      </c>
      <c r="B212" s="3">
        <v>5</v>
      </c>
      <c r="C212" s="9">
        <v>0</v>
      </c>
      <c r="D212" s="9">
        <v>274.38600000000002</v>
      </c>
    </row>
    <row r="213" spans="1:4" x14ac:dyDescent="0.3">
      <c r="A213" s="9">
        <v>16.768000000000001</v>
      </c>
      <c r="B213" s="3">
        <v>2</v>
      </c>
      <c r="C213" s="9">
        <v>0.2</v>
      </c>
      <c r="D213" s="9">
        <v>1.4672000000000001</v>
      </c>
    </row>
    <row r="214" spans="1:4" x14ac:dyDescent="0.3">
      <c r="A214" s="9">
        <v>42.616</v>
      </c>
      <c r="B214" s="3">
        <v>7</v>
      </c>
      <c r="C214" s="9">
        <v>0.8</v>
      </c>
      <c r="D214" s="9">
        <v>-68.185599999999994</v>
      </c>
    </row>
    <row r="215" spans="1:4" x14ac:dyDescent="0.3">
      <c r="A215" s="9">
        <v>152.94</v>
      </c>
      <c r="B215" s="3">
        <v>3</v>
      </c>
      <c r="C215" s="9">
        <v>0</v>
      </c>
      <c r="D215" s="9">
        <v>41.293799999999997</v>
      </c>
    </row>
    <row r="216" spans="1:4" x14ac:dyDescent="0.3">
      <c r="A216" s="9">
        <v>468.9</v>
      </c>
      <c r="B216" s="3">
        <v>6</v>
      </c>
      <c r="C216" s="9">
        <v>0</v>
      </c>
      <c r="D216" s="9">
        <v>206.316</v>
      </c>
    </row>
    <row r="217" spans="1:4" x14ac:dyDescent="0.3">
      <c r="A217" s="9">
        <v>646.77599999999995</v>
      </c>
      <c r="B217" s="3">
        <v>9</v>
      </c>
      <c r="C217" s="9">
        <v>0.2</v>
      </c>
      <c r="D217" s="9">
        <v>-145.52459999999999</v>
      </c>
    </row>
    <row r="218" spans="1:4" x14ac:dyDescent="0.3">
      <c r="A218" s="9">
        <v>41.28</v>
      </c>
      <c r="B218" s="3">
        <v>6</v>
      </c>
      <c r="C218" s="9">
        <v>0.2</v>
      </c>
      <c r="D218" s="9">
        <v>13.932</v>
      </c>
    </row>
    <row r="219" spans="1:4" x14ac:dyDescent="0.3">
      <c r="A219" s="9">
        <v>1121.568</v>
      </c>
      <c r="B219" s="3">
        <v>2</v>
      </c>
      <c r="C219" s="9">
        <v>0.2</v>
      </c>
      <c r="D219" s="9">
        <v>0</v>
      </c>
    </row>
    <row r="220" spans="1:4" x14ac:dyDescent="0.3">
      <c r="A220" s="9">
        <v>10.824</v>
      </c>
      <c r="B220" s="3">
        <v>3</v>
      </c>
      <c r="C220" s="9">
        <v>0.2</v>
      </c>
      <c r="D220" s="9">
        <v>2.5707</v>
      </c>
    </row>
    <row r="221" spans="1:4" x14ac:dyDescent="0.3">
      <c r="A221" s="9">
        <v>19.456</v>
      </c>
      <c r="B221" s="3">
        <v>4</v>
      </c>
      <c r="C221" s="9">
        <v>0.2</v>
      </c>
      <c r="D221" s="9">
        <v>3.4047999999999998</v>
      </c>
    </row>
    <row r="222" spans="1:4" x14ac:dyDescent="0.3">
      <c r="A222" s="9">
        <v>20.7</v>
      </c>
      <c r="B222" s="3">
        <v>2</v>
      </c>
      <c r="C222" s="9">
        <v>0</v>
      </c>
      <c r="D222" s="9">
        <v>9.9359999999999999</v>
      </c>
    </row>
    <row r="223" spans="1:4" x14ac:dyDescent="0.3">
      <c r="A223" s="9">
        <v>42.6</v>
      </c>
      <c r="B223" s="3">
        <v>3</v>
      </c>
      <c r="C223" s="9">
        <v>0</v>
      </c>
      <c r="D223" s="9">
        <v>16.614000000000001</v>
      </c>
    </row>
    <row r="224" spans="1:4" x14ac:dyDescent="0.3">
      <c r="A224" s="9">
        <v>13</v>
      </c>
      <c r="B224" s="3">
        <v>5</v>
      </c>
      <c r="C224" s="9">
        <v>0.2</v>
      </c>
      <c r="D224" s="9">
        <v>1.3</v>
      </c>
    </row>
    <row r="225" spans="1:4" x14ac:dyDescent="0.3">
      <c r="A225" s="9">
        <v>3.96</v>
      </c>
      <c r="B225" s="3">
        <v>2</v>
      </c>
      <c r="C225" s="9">
        <v>0</v>
      </c>
      <c r="D225" s="9">
        <v>0</v>
      </c>
    </row>
    <row r="226" spans="1:4" x14ac:dyDescent="0.3">
      <c r="A226" s="9">
        <v>374.37599999999998</v>
      </c>
      <c r="B226" s="3">
        <v>3</v>
      </c>
      <c r="C226" s="9">
        <v>0.2</v>
      </c>
      <c r="D226" s="9">
        <v>46.796999999999997</v>
      </c>
    </row>
    <row r="227" spans="1:4" x14ac:dyDescent="0.3">
      <c r="A227" s="9">
        <v>91.84</v>
      </c>
      <c r="B227" s="3">
        <v>8</v>
      </c>
      <c r="C227" s="9">
        <v>0</v>
      </c>
      <c r="D227" s="9">
        <v>45.001600000000003</v>
      </c>
    </row>
    <row r="228" spans="1:4" x14ac:dyDescent="0.3">
      <c r="A228" s="9">
        <v>72.45</v>
      </c>
      <c r="B228" s="3">
        <v>7</v>
      </c>
      <c r="C228" s="9">
        <v>0</v>
      </c>
      <c r="D228" s="9">
        <v>34.776000000000003</v>
      </c>
    </row>
    <row r="229" spans="1:4" x14ac:dyDescent="0.3">
      <c r="A229" s="9">
        <v>8.82</v>
      </c>
      <c r="B229" s="3">
        <v>3</v>
      </c>
      <c r="C229" s="9">
        <v>0</v>
      </c>
      <c r="D229" s="9">
        <v>2.3814000000000002</v>
      </c>
    </row>
    <row r="230" spans="1:4" x14ac:dyDescent="0.3">
      <c r="A230" s="9">
        <v>160.72</v>
      </c>
      <c r="B230" s="3">
        <v>14</v>
      </c>
      <c r="C230" s="9">
        <v>0</v>
      </c>
      <c r="D230" s="9">
        <v>78.752799999999993</v>
      </c>
    </row>
    <row r="231" spans="1:4" x14ac:dyDescent="0.3">
      <c r="A231" s="9">
        <v>69.712000000000003</v>
      </c>
      <c r="B231" s="3">
        <v>2</v>
      </c>
      <c r="C231" s="9">
        <v>0.2</v>
      </c>
      <c r="D231" s="9">
        <v>8.7140000000000004</v>
      </c>
    </row>
    <row r="232" spans="1:4" x14ac:dyDescent="0.3">
      <c r="A232" s="9">
        <v>51.52</v>
      </c>
      <c r="B232" s="3">
        <v>4</v>
      </c>
      <c r="C232" s="9">
        <v>0</v>
      </c>
      <c r="D232" s="9">
        <v>1.5456000000000001</v>
      </c>
    </row>
    <row r="233" spans="1:4" x14ac:dyDescent="0.3">
      <c r="A233" s="9">
        <v>470.37599999999998</v>
      </c>
      <c r="B233" s="3">
        <v>3</v>
      </c>
      <c r="C233" s="9">
        <v>0.2</v>
      </c>
      <c r="D233" s="9">
        <v>52.917299999999997</v>
      </c>
    </row>
    <row r="234" spans="1:4" x14ac:dyDescent="0.3">
      <c r="A234" s="9">
        <v>70.98</v>
      </c>
      <c r="B234" s="3">
        <v>1</v>
      </c>
      <c r="C234" s="9">
        <v>0</v>
      </c>
      <c r="D234" s="9">
        <v>4.9686000000000003</v>
      </c>
    </row>
    <row r="235" spans="1:4" x14ac:dyDescent="0.3">
      <c r="A235" s="9">
        <v>84.784000000000006</v>
      </c>
      <c r="B235" s="3">
        <v>2</v>
      </c>
      <c r="C235" s="9">
        <v>0.2</v>
      </c>
      <c r="D235" s="9">
        <v>-20.136199999999999</v>
      </c>
    </row>
    <row r="236" spans="1:4" x14ac:dyDescent="0.3">
      <c r="A236" s="9">
        <v>9.3439999999999994</v>
      </c>
      <c r="B236" s="3">
        <v>2</v>
      </c>
      <c r="C236" s="9">
        <v>0.2</v>
      </c>
      <c r="D236" s="9">
        <v>1.1679999999999999</v>
      </c>
    </row>
    <row r="237" spans="1:4" x14ac:dyDescent="0.3">
      <c r="A237" s="9">
        <v>76.12</v>
      </c>
      <c r="B237" s="3">
        <v>2</v>
      </c>
      <c r="C237" s="9">
        <v>0</v>
      </c>
      <c r="D237" s="9">
        <v>22.0748</v>
      </c>
    </row>
    <row r="238" spans="1:4" x14ac:dyDescent="0.3">
      <c r="A238" s="9">
        <v>11.632</v>
      </c>
      <c r="B238" s="3">
        <v>2</v>
      </c>
      <c r="C238" s="9">
        <v>0.2</v>
      </c>
      <c r="D238" s="9">
        <v>1.0178</v>
      </c>
    </row>
    <row r="239" spans="1:4" x14ac:dyDescent="0.3">
      <c r="A239" s="9">
        <v>143.982</v>
      </c>
      <c r="B239" s="3">
        <v>3</v>
      </c>
      <c r="C239" s="9">
        <v>0.4</v>
      </c>
      <c r="D239" s="9">
        <v>-28.796399999999998</v>
      </c>
    </row>
    <row r="240" spans="1:4" x14ac:dyDescent="0.3">
      <c r="A240" s="9">
        <v>142.77600000000001</v>
      </c>
      <c r="B240" s="3">
        <v>1</v>
      </c>
      <c r="C240" s="9">
        <v>0.2</v>
      </c>
      <c r="D240" s="9">
        <v>17.847000000000001</v>
      </c>
    </row>
    <row r="241" spans="1:4" x14ac:dyDescent="0.3">
      <c r="A241" s="9">
        <v>3.282</v>
      </c>
      <c r="B241" s="3">
        <v>2</v>
      </c>
      <c r="C241" s="9">
        <v>0.7</v>
      </c>
      <c r="D241" s="9">
        <v>-2.6255999999999999</v>
      </c>
    </row>
    <row r="242" spans="1:4" x14ac:dyDescent="0.3">
      <c r="A242" s="9">
        <v>369.57600000000002</v>
      </c>
      <c r="B242" s="3">
        <v>3</v>
      </c>
      <c r="C242" s="9">
        <v>0.2</v>
      </c>
      <c r="D242" s="9">
        <v>41.577300000000001</v>
      </c>
    </row>
    <row r="243" spans="1:4" x14ac:dyDescent="0.3">
      <c r="A243" s="9">
        <v>8.4480000000000004</v>
      </c>
      <c r="B243" s="3">
        <v>2</v>
      </c>
      <c r="C243" s="9">
        <v>0.2</v>
      </c>
      <c r="D243" s="9">
        <v>2.64</v>
      </c>
    </row>
    <row r="244" spans="1:4" x14ac:dyDescent="0.3">
      <c r="A244" s="9">
        <v>119.94</v>
      </c>
      <c r="B244" s="3">
        <v>10</v>
      </c>
      <c r="C244" s="9">
        <v>0.4</v>
      </c>
      <c r="D244" s="9">
        <v>15.992000000000001</v>
      </c>
    </row>
    <row r="245" spans="1:4" x14ac:dyDescent="0.3">
      <c r="A245" s="9">
        <v>40.479999999999997</v>
      </c>
      <c r="B245" s="3">
        <v>2</v>
      </c>
      <c r="C245" s="9">
        <v>0</v>
      </c>
      <c r="D245" s="9">
        <v>15.7872</v>
      </c>
    </row>
    <row r="246" spans="1:4" x14ac:dyDescent="0.3">
      <c r="A246" s="9">
        <v>8.69</v>
      </c>
      <c r="B246" s="3">
        <v>5</v>
      </c>
      <c r="C246" s="9">
        <v>0.8</v>
      </c>
      <c r="D246" s="9">
        <v>-14.773</v>
      </c>
    </row>
    <row r="247" spans="1:4" x14ac:dyDescent="0.3">
      <c r="A247" s="9">
        <v>301.95999999999998</v>
      </c>
      <c r="B247" s="3">
        <v>2</v>
      </c>
      <c r="C247" s="9">
        <v>0</v>
      </c>
      <c r="D247" s="9">
        <v>87.568399999999997</v>
      </c>
    </row>
    <row r="248" spans="1:4" x14ac:dyDescent="0.3">
      <c r="A248" s="9">
        <v>35.56</v>
      </c>
      <c r="B248" s="3">
        <v>7</v>
      </c>
      <c r="C248" s="9">
        <v>0</v>
      </c>
      <c r="D248" s="9">
        <v>12.090400000000001</v>
      </c>
    </row>
    <row r="249" spans="1:4" x14ac:dyDescent="0.3">
      <c r="A249" s="9">
        <v>97.16</v>
      </c>
      <c r="B249" s="3">
        <v>2</v>
      </c>
      <c r="C249" s="9">
        <v>0</v>
      </c>
      <c r="D249" s="9">
        <v>28.176400000000001</v>
      </c>
    </row>
    <row r="250" spans="1:4" x14ac:dyDescent="0.3">
      <c r="A250" s="9">
        <v>243.38399999999999</v>
      </c>
      <c r="B250" s="3">
        <v>3</v>
      </c>
      <c r="C250" s="9">
        <v>0.2</v>
      </c>
      <c r="D250" s="9">
        <v>-51.719099999999997</v>
      </c>
    </row>
    <row r="251" spans="1:4" x14ac:dyDescent="0.3">
      <c r="A251" s="9">
        <v>392.94</v>
      </c>
      <c r="B251" s="3">
        <v>3</v>
      </c>
      <c r="C251" s="9">
        <v>0</v>
      </c>
      <c r="D251" s="9">
        <v>43.223399999999998</v>
      </c>
    </row>
    <row r="252" spans="1:4" x14ac:dyDescent="0.3">
      <c r="A252" s="9">
        <v>18.882000000000001</v>
      </c>
      <c r="B252" s="3">
        <v>3</v>
      </c>
      <c r="C252" s="9">
        <v>0.7</v>
      </c>
      <c r="D252" s="9">
        <v>-13.8468</v>
      </c>
    </row>
    <row r="253" spans="1:4" x14ac:dyDescent="0.3">
      <c r="A253" s="9">
        <v>18.84</v>
      </c>
      <c r="B253" s="3">
        <v>3</v>
      </c>
      <c r="C253" s="9">
        <v>0</v>
      </c>
      <c r="D253" s="9">
        <v>6.0288000000000004</v>
      </c>
    </row>
    <row r="254" spans="1:4" x14ac:dyDescent="0.3">
      <c r="A254" s="9">
        <v>330.4</v>
      </c>
      <c r="B254" s="3">
        <v>2</v>
      </c>
      <c r="C254" s="9">
        <v>0</v>
      </c>
      <c r="D254" s="9">
        <v>85.903999999999996</v>
      </c>
    </row>
    <row r="255" spans="1:4" x14ac:dyDescent="0.3">
      <c r="A255" s="9">
        <v>132.52000000000001</v>
      </c>
      <c r="B255" s="3">
        <v>4</v>
      </c>
      <c r="C255" s="9">
        <v>0</v>
      </c>
      <c r="D255" s="9">
        <v>54.333199999999998</v>
      </c>
    </row>
    <row r="256" spans="1:4" x14ac:dyDescent="0.3">
      <c r="A256" s="9">
        <v>209.3</v>
      </c>
      <c r="B256" s="3">
        <v>2</v>
      </c>
      <c r="C256" s="9">
        <v>0</v>
      </c>
      <c r="D256" s="9">
        <v>56.511000000000003</v>
      </c>
    </row>
    <row r="257" spans="1:4" x14ac:dyDescent="0.3">
      <c r="A257" s="9">
        <v>14.8</v>
      </c>
      <c r="B257" s="3">
        <v>4</v>
      </c>
      <c r="C257" s="9">
        <v>0</v>
      </c>
      <c r="D257" s="9">
        <v>6.0679999999999996</v>
      </c>
    </row>
    <row r="258" spans="1:4" x14ac:dyDescent="0.3">
      <c r="A258" s="9">
        <v>379.4</v>
      </c>
      <c r="B258" s="3">
        <v>10</v>
      </c>
      <c r="C258" s="9">
        <v>0</v>
      </c>
      <c r="D258" s="9">
        <v>178.31800000000001</v>
      </c>
    </row>
    <row r="259" spans="1:4" x14ac:dyDescent="0.3">
      <c r="A259" s="9">
        <v>113.55200000000001</v>
      </c>
      <c r="B259" s="3">
        <v>2</v>
      </c>
      <c r="C259" s="9">
        <v>0.2</v>
      </c>
      <c r="D259" s="9">
        <v>8.5164000000000009</v>
      </c>
    </row>
    <row r="260" spans="1:4" x14ac:dyDescent="0.3">
      <c r="A260" s="9">
        <v>701.37199999999996</v>
      </c>
      <c r="B260" s="3">
        <v>2</v>
      </c>
      <c r="C260" s="9">
        <v>0.3</v>
      </c>
      <c r="D260" s="9">
        <v>-50.097999999999999</v>
      </c>
    </row>
    <row r="261" spans="1:4" x14ac:dyDescent="0.3">
      <c r="A261" s="9">
        <v>459.95</v>
      </c>
      <c r="B261" s="3">
        <v>5</v>
      </c>
      <c r="C261" s="9">
        <v>0</v>
      </c>
      <c r="D261" s="9">
        <v>18.398</v>
      </c>
    </row>
    <row r="262" spans="1:4" x14ac:dyDescent="0.3">
      <c r="A262" s="9">
        <v>23.76</v>
      </c>
      <c r="B262" s="3">
        <v>3</v>
      </c>
      <c r="C262" s="9">
        <v>0.2</v>
      </c>
      <c r="D262" s="9">
        <v>2.0790000000000002</v>
      </c>
    </row>
    <row r="263" spans="1:4" x14ac:dyDescent="0.3">
      <c r="A263" s="9">
        <v>30.36</v>
      </c>
      <c r="B263" s="3">
        <v>5</v>
      </c>
      <c r="C263" s="9">
        <v>0.2</v>
      </c>
      <c r="D263" s="9">
        <v>8.7285000000000004</v>
      </c>
    </row>
    <row r="264" spans="1:4" x14ac:dyDescent="0.3">
      <c r="A264" s="9">
        <v>61.44</v>
      </c>
      <c r="B264" s="3">
        <v>3</v>
      </c>
      <c r="C264" s="9">
        <v>0</v>
      </c>
      <c r="D264" s="9">
        <v>16.588799999999999</v>
      </c>
    </row>
    <row r="265" spans="1:4" x14ac:dyDescent="0.3">
      <c r="A265" s="9">
        <v>2.6880000000000002</v>
      </c>
      <c r="B265" s="3">
        <v>3</v>
      </c>
      <c r="C265" s="9">
        <v>0.8</v>
      </c>
      <c r="D265" s="9">
        <v>-7.3920000000000003</v>
      </c>
    </row>
    <row r="266" spans="1:4" x14ac:dyDescent="0.3">
      <c r="A266" s="9">
        <v>14.352</v>
      </c>
      <c r="B266" s="3">
        <v>3</v>
      </c>
      <c r="C266" s="9">
        <v>0.2</v>
      </c>
      <c r="D266" s="9">
        <v>4.6643999999999997</v>
      </c>
    </row>
    <row r="267" spans="1:4" x14ac:dyDescent="0.3">
      <c r="A267" s="9">
        <v>7999.98</v>
      </c>
      <c r="B267" s="3">
        <v>4</v>
      </c>
      <c r="C267" s="9">
        <v>0.5</v>
      </c>
      <c r="D267" s="9">
        <v>-3839.9904000000001</v>
      </c>
    </row>
    <row r="268" spans="1:4" x14ac:dyDescent="0.3">
      <c r="A268" s="9">
        <v>479.97</v>
      </c>
      <c r="B268" s="3">
        <v>3</v>
      </c>
      <c r="C268" s="9">
        <v>0</v>
      </c>
      <c r="D268" s="9">
        <v>163.18979999999999</v>
      </c>
    </row>
    <row r="269" spans="1:4" x14ac:dyDescent="0.3">
      <c r="A269" s="9">
        <v>191.98400000000001</v>
      </c>
      <c r="B269" s="3">
        <v>2</v>
      </c>
      <c r="C269" s="9">
        <v>0.2</v>
      </c>
      <c r="D269" s="9">
        <v>4.7995999999999999</v>
      </c>
    </row>
    <row r="270" spans="1:4" x14ac:dyDescent="0.3">
      <c r="A270" s="9">
        <v>104.01</v>
      </c>
      <c r="B270" s="3">
        <v>1</v>
      </c>
      <c r="C270" s="9">
        <v>0</v>
      </c>
      <c r="D270" s="9">
        <v>14.561400000000001</v>
      </c>
    </row>
    <row r="271" spans="1:4" x14ac:dyDescent="0.3">
      <c r="A271" s="9">
        <v>166.24</v>
      </c>
      <c r="B271" s="3">
        <v>1</v>
      </c>
      <c r="C271" s="9">
        <v>0</v>
      </c>
      <c r="D271" s="9">
        <v>24.936</v>
      </c>
    </row>
    <row r="272" spans="1:4" x14ac:dyDescent="0.3">
      <c r="A272" s="9">
        <v>198.27199999999999</v>
      </c>
      <c r="B272" s="3">
        <v>8</v>
      </c>
      <c r="C272" s="9">
        <v>0.2</v>
      </c>
      <c r="D272" s="9">
        <v>17.348800000000001</v>
      </c>
    </row>
    <row r="273" spans="1:4" x14ac:dyDescent="0.3">
      <c r="A273" s="9">
        <v>369.91199999999998</v>
      </c>
      <c r="B273" s="3">
        <v>3</v>
      </c>
      <c r="C273" s="9">
        <v>0.2</v>
      </c>
      <c r="D273" s="9">
        <v>-13.871700000000001</v>
      </c>
    </row>
    <row r="274" spans="1:4" x14ac:dyDescent="0.3">
      <c r="A274" s="9">
        <v>10.368</v>
      </c>
      <c r="B274" s="3">
        <v>2</v>
      </c>
      <c r="C274" s="9">
        <v>0.2</v>
      </c>
      <c r="D274" s="9">
        <v>3.6288</v>
      </c>
    </row>
    <row r="275" spans="1:4" x14ac:dyDescent="0.3">
      <c r="A275" s="9">
        <v>119.96</v>
      </c>
      <c r="B275" s="3">
        <v>4</v>
      </c>
      <c r="C275" s="9">
        <v>0</v>
      </c>
      <c r="D275" s="9">
        <v>52.782400000000003</v>
      </c>
    </row>
    <row r="276" spans="1:4" x14ac:dyDescent="0.3">
      <c r="A276" s="9">
        <v>55.48</v>
      </c>
      <c r="B276" s="3">
        <v>1</v>
      </c>
      <c r="C276" s="9">
        <v>0</v>
      </c>
      <c r="D276" s="9">
        <v>26.630400000000002</v>
      </c>
    </row>
    <row r="277" spans="1:4" x14ac:dyDescent="0.3">
      <c r="A277" s="9">
        <v>24.448</v>
      </c>
      <c r="B277" s="3">
        <v>4</v>
      </c>
      <c r="C277" s="9">
        <v>0.2</v>
      </c>
      <c r="D277" s="9">
        <v>8.8623999999999992</v>
      </c>
    </row>
    <row r="278" spans="1:4" x14ac:dyDescent="0.3">
      <c r="A278" s="9">
        <v>281.33999999999997</v>
      </c>
      <c r="B278" s="3">
        <v>6</v>
      </c>
      <c r="C278" s="9">
        <v>0</v>
      </c>
      <c r="D278" s="9">
        <v>109.7226</v>
      </c>
    </row>
    <row r="279" spans="1:4" x14ac:dyDescent="0.3">
      <c r="A279" s="9">
        <v>9.94</v>
      </c>
      <c r="B279" s="3">
        <v>2</v>
      </c>
      <c r="C279" s="9">
        <v>0</v>
      </c>
      <c r="D279" s="9">
        <v>3.0813999999999999</v>
      </c>
    </row>
    <row r="280" spans="1:4" x14ac:dyDescent="0.3">
      <c r="A280" s="9">
        <v>59.808</v>
      </c>
      <c r="B280" s="3">
        <v>3</v>
      </c>
      <c r="C280" s="9">
        <v>0.2</v>
      </c>
      <c r="D280" s="9">
        <v>19.4376</v>
      </c>
    </row>
    <row r="281" spans="1:4" x14ac:dyDescent="0.3">
      <c r="A281" s="9">
        <v>146.82</v>
      </c>
      <c r="B281" s="3">
        <v>3</v>
      </c>
      <c r="C281" s="9">
        <v>0</v>
      </c>
      <c r="D281" s="9">
        <v>73.41</v>
      </c>
    </row>
    <row r="282" spans="1:4" x14ac:dyDescent="0.3">
      <c r="A282" s="9">
        <v>129.91999999999999</v>
      </c>
      <c r="B282" s="3">
        <v>5</v>
      </c>
      <c r="C282" s="9">
        <v>0.2</v>
      </c>
      <c r="D282" s="9">
        <v>21.111999999999998</v>
      </c>
    </row>
    <row r="283" spans="1:4" x14ac:dyDescent="0.3">
      <c r="A283" s="9">
        <v>45.584000000000003</v>
      </c>
      <c r="B283" s="3">
        <v>7</v>
      </c>
      <c r="C283" s="9">
        <v>0.2</v>
      </c>
      <c r="D283" s="9">
        <v>5.1281999999999996</v>
      </c>
    </row>
    <row r="284" spans="1:4" x14ac:dyDescent="0.3">
      <c r="A284" s="9">
        <v>17.568000000000001</v>
      </c>
      <c r="B284" s="3">
        <v>2</v>
      </c>
      <c r="C284" s="9">
        <v>0.2</v>
      </c>
      <c r="D284" s="9">
        <v>6.3684000000000003</v>
      </c>
    </row>
    <row r="285" spans="1:4" x14ac:dyDescent="0.3">
      <c r="A285" s="9">
        <v>182.72</v>
      </c>
      <c r="B285" s="3">
        <v>8</v>
      </c>
      <c r="C285" s="9">
        <v>0</v>
      </c>
      <c r="D285" s="9">
        <v>84.051199999999994</v>
      </c>
    </row>
    <row r="286" spans="1:4" x14ac:dyDescent="0.3">
      <c r="A286" s="9">
        <v>242.94</v>
      </c>
      <c r="B286" s="3">
        <v>3</v>
      </c>
      <c r="C286" s="9">
        <v>0</v>
      </c>
      <c r="D286" s="9">
        <v>9.7175999999999991</v>
      </c>
    </row>
    <row r="287" spans="1:4" x14ac:dyDescent="0.3">
      <c r="A287" s="9">
        <v>11.784000000000001</v>
      </c>
      <c r="B287" s="3">
        <v>3</v>
      </c>
      <c r="C287" s="9">
        <v>0.2</v>
      </c>
      <c r="D287" s="9">
        <v>4.2717000000000001</v>
      </c>
    </row>
    <row r="288" spans="1:4" x14ac:dyDescent="0.3">
      <c r="A288" s="9">
        <v>51.52</v>
      </c>
      <c r="B288" s="3">
        <v>5</v>
      </c>
      <c r="C288" s="9">
        <v>0.2</v>
      </c>
      <c r="D288" s="9">
        <v>-10.948</v>
      </c>
    </row>
    <row r="289" spans="1:4" x14ac:dyDescent="0.3">
      <c r="A289" s="9">
        <v>11.992000000000001</v>
      </c>
      <c r="B289" s="3">
        <v>1</v>
      </c>
      <c r="C289" s="9">
        <v>0.2</v>
      </c>
      <c r="D289" s="9">
        <v>0.89939999999999998</v>
      </c>
    </row>
    <row r="290" spans="1:4" x14ac:dyDescent="0.3">
      <c r="A290" s="9">
        <v>58.05</v>
      </c>
      <c r="B290" s="3">
        <v>3</v>
      </c>
      <c r="C290" s="9">
        <v>0</v>
      </c>
      <c r="D290" s="9">
        <v>26.702999999999999</v>
      </c>
    </row>
    <row r="291" spans="1:4" x14ac:dyDescent="0.3">
      <c r="A291" s="9">
        <v>1199.9760000000001</v>
      </c>
      <c r="B291" s="3">
        <v>3</v>
      </c>
      <c r="C291" s="9">
        <v>0.2</v>
      </c>
      <c r="D291" s="9">
        <v>374.99250000000001</v>
      </c>
    </row>
    <row r="292" spans="1:4" x14ac:dyDescent="0.3">
      <c r="A292" s="9">
        <v>24.56</v>
      </c>
      <c r="B292" s="3">
        <v>2</v>
      </c>
      <c r="C292" s="9">
        <v>0</v>
      </c>
      <c r="D292" s="9">
        <v>6.8768000000000002</v>
      </c>
    </row>
    <row r="293" spans="1:4" x14ac:dyDescent="0.3">
      <c r="A293" s="9">
        <v>13.128</v>
      </c>
      <c r="B293" s="3">
        <v>3</v>
      </c>
      <c r="C293" s="9">
        <v>0.2</v>
      </c>
      <c r="D293" s="9">
        <v>4.2666000000000004</v>
      </c>
    </row>
    <row r="294" spans="1:4" x14ac:dyDescent="0.3">
      <c r="A294" s="9">
        <v>22.72</v>
      </c>
      <c r="B294" s="3">
        <v>4</v>
      </c>
      <c r="C294" s="9">
        <v>0</v>
      </c>
      <c r="D294" s="9">
        <v>10.224</v>
      </c>
    </row>
    <row r="295" spans="1:4" x14ac:dyDescent="0.3">
      <c r="A295" s="9">
        <v>107.982</v>
      </c>
      <c r="B295" s="3">
        <v>3</v>
      </c>
      <c r="C295" s="9">
        <v>0.4</v>
      </c>
      <c r="D295" s="9">
        <v>-26.9955</v>
      </c>
    </row>
    <row r="296" spans="1:4" x14ac:dyDescent="0.3">
      <c r="A296" s="9">
        <v>11.36</v>
      </c>
      <c r="B296" s="3">
        <v>2</v>
      </c>
      <c r="C296" s="9">
        <v>0</v>
      </c>
      <c r="D296" s="9">
        <v>5.3391999999999999</v>
      </c>
    </row>
    <row r="297" spans="1:4" x14ac:dyDescent="0.3">
      <c r="A297" s="9">
        <v>310.88</v>
      </c>
      <c r="B297" s="3">
        <v>2</v>
      </c>
      <c r="C297" s="9">
        <v>0.2</v>
      </c>
      <c r="D297" s="9">
        <v>23.315999999999999</v>
      </c>
    </row>
    <row r="298" spans="1:4" x14ac:dyDescent="0.3">
      <c r="A298" s="9">
        <v>18.28</v>
      </c>
      <c r="B298" s="3">
        <v>2</v>
      </c>
      <c r="C298" s="9">
        <v>0</v>
      </c>
      <c r="D298" s="9">
        <v>9.14</v>
      </c>
    </row>
    <row r="299" spans="1:4" x14ac:dyDescent="0.3">
      <c r="A299" s="9">
        <v>32.76</v>
      </c>
      <c r="B299" s="3">
        <v>7</v>
      </c>
      <c r="C299" s="9">
        <v>0.2</v>
      </c>
      <c r="D299" s="9">
        <v>3.6855000000000002</v>
      </c>
    </row>
    <row r="300" spans="1:4" x14ac:dyDescent="0.3">
      <c r="A300" s="9">
        <v>32.07</v>
      </c>
      <c r="B300" s="3">
        <v>5</v>
      </c>
      <c r="C300" s="9">
        <v>0.7</v>
      </c>
      <c r="D300" s="9">
        <v>-22.449000000000002</v>
      </c>
    </row>
    <row r="301" spans="1:4" x14ac:dyDescent="0.3">
      <c r="A301" s="9">
        <v>348.928</v>
      </c>
      <c r="B301" s="3">
        <v>2</v>
      </c>
      <c r="C301" s="9">
        <v>0.2</v>
      </c>
      <c r="D301" s="9">
        <v>34.892800000000001</v>
      </c>
    </row>
    <row r="302" spans="1:4" x14ac:dyDescent="0.3">
      <c r="A302" s="9">
        <v>1363.96</v>
      </c>
      <c r="B302" s="3">
        <v>5</v>
      </c>
      <c r="C302" s="9">
        <v>0.2</v>
      </c>
      <c r="D302" s="9">
        <v>85.247500000000002</v>
      </c>
    </row>
    <row r="303" spans="1:4" x14ac:dyDescent="0.3">
      <c r="A303" s="9">
        <v>9.9600000000000009</v>
      </c>
      <c r="B303" s="3">
        <v>2</v>
      </c>
      <c r="C303" s="9">
        <v>0</v>
      </c>
      <c r="D303" s="9">
        <v>4.5815999999999999</v>
      </c>
    </row>
    <row r="304" spans="1:4" x14ac:dyDescent="0.3">
      <c r="A304" s="9">
        <v>20.16</v>
      </c>
      <c r="B304" s="3">
        <v>7</v>
      </c>
      <c r="C304" s="9">
        <v>0</v>
      </c>
      <c r="D304" s="9">
        <v>9.8783999999999992</v>
      </c>
    </row>
    <row r="305" spans="1:4" x14ac:dyDescent="0.3">
      <c r="A305" s="9">
        <v>283.92</v>
      </c>
      <c r="B305" s="3">
        <v>5</v>
      </c>
      <c r="C305" s="9">
        <v>0.2</v>
      </c>
      <c r="D305" s="9">
        <v>17.745000000000001</v>
      </c>
    </row>
    <row r="306" spans="1:4" x14ac:dyDescent="0.3">
      <c r="A306" s="9">
        <v>22.23</v>
      </c>
      <c r="B306" s="3">
        <v>1</v>
      </c>
      <c r="C306" s="9">
        <v>0</v>
      </c>
      <c r="D306" s="9">
        <v>7.3358999999999996</v>
      </c>
    </row>
    <row r="307" spans="1:4" x14ac:dyDescent="0.3">
      <c r="A307" s="9">
        <v>12.96</v>
      </c>
      <c r="B307" s="3">
        <v>2</v>
      </c>
      <c r="C307" s="9">
        <v>0</v>
      </c>
      <c r="D307" s="9">
        <v>6.2207999999999997</v>
      </c>
    </row>
    <row r="308" spans="1:4" x14ac:dyDescent="0.3">
      <c r="A308" s="9">
        <v>18.28</v>
      </c>
      <c r="B308" s="3">
        <v>2</v>
      </c>
      <c r="C308" s="9">
        <v>0</v>
      </c>
      <c r="D308" s="9">
        <v>6.2152000000000003</v>
      </c>
    </row>
    <row r="309" spans="1:4" x14ac:dyDescent="0.3">
      <c r="A309" s="9">
        <v>18.28</v>
      </c>
      <c r="B309" s="3">
        <v>2</v>
      </c>
      <c r="C309" s="9">
        <v>0</v>
      </c>
      <c r="D309" s="9">
        <v>6.2152000000000003</v>
      </c>
    </row>
    <row r="310" spans="1:4" x14ac:dyDescent="0.3">
      <c r="A310" s="9">
        <v>51.84</v>
      </c>
      <c r="B310" s="3">
        <v>8</v>
      </c>
      <c r="C310" s="9">
        <v>0</v>
      </c>
      <c r="D310" s="9">
        <v>24.883199999999999</v>
      </c>
    </row>
    <row r="311" spans="1:4" x14ac:dyDescent="0.3">
      <c r="A311" s="9">
        <v>239.97</v>
      </c>
      <c r="B311" s="3">
        <v>3</v>
      </c>
      <c r="C311" s="9">
        <v>0</v>
      </c>
      <c r="D311" s="9">
        <v>71.991</v>
      </c>
    </row>
    <row r="312" spans="1:4" x14ac:dyDescent="0.3">
      <c r="A312" s="9">
        <v>67.8</v>
      </c>
      <c r="B312" s="3">
        <v>4</v>
      </c>
      <c r="C312" s="9">
        <v>0</v>
      </c>
      <c r="D312" s="9">
        <v>4.0679999999999996</v>
      </c>
    </row>
    <row r="313" spans="1:4" x14ac:dyDescent="0.3">
      <c r="A313" s="9">
        <v>9.6639999999999997</v>
      </c>
      <c r="B313" s="3">
        <v>2</v>
      </c>
      <c r="C313" s="9">
        <v>0.2</v>
      </c>
      <c r="D313" s="9">
        <v>3.2616000000000001</v>
      </c>
    </row>
    <row r="314" spans="1:4" x14ac:dyDescent="0.3">
      <c r="A314" s="9">
        <v>60.45</v>
      </c>
      <c r="B314" s="3">
        <v>3</v>
      </c>
      <c r="C314" s="9">
        <v>0</v>
      </c>
      <c r="D314" s="9">
        <v>16.3215</v>
      </c>
    </row>
    <row r="315" spans="1:4" x14ac:dyDescent="0.3">
      <c r="A315" s="9">
        <v>37.44</v>
      </c>
      <c r="B315" s="3">
        <v>4</v>
      </c>
      <c r="C315" s="9">
        <v>0.2</v>
      </c>
      <c r="D315" s="9">
        <v>11.7</v>
      </c>
    </row>
    <row r="316" spans="1:4" x14ac:dyDescent="0.3">
      <c r="A316" s="9">
        <v>83.72</v>
      </c>
      <c r="B316" s="3">
        <v>7</v>
      </c>
      <c r="C316" s="9">
        <v>0</v>
      </c>
      <c r="D316" s="9">
        <v>23.441600000000001</v>
      </c>
    </row>
    <row r="317" spans="1:4" x14ac:dyDescent="0.3">
      <c r="A317" s="9">
        <v>48.896000000000001</v>
      </c>
      <c r="B317" s="3">
        <v>4</v>
      </c>
      <c r="C317" s="9">
        <v>0.2</v>
      </c>
      <c r="D317" s="9">
        <v>8.5568000000000008</v>
      </c>
    </row>
    <row r="318" spans="1:4" x14ac:dyDescent="0.3">
      <c r="A318" s="9">
        <v>115.36</v>
      </c>
      <c r="B318" s="3">
        <v>7</v>
      </c>
      <c r="C318" s="9">
        <v>0</v>
      </c>
      <c r="D318" s="9">
        <v>49.604799999999997</v>
      </c>
    </row>
    <row r="319" spans="1:4" x14ac:dyDescent="0.3">
      <c r="A319" s="9">
        <v>5.16</v>
      </c>
      <c r="B319" s="3">
        <v>2</v>
      </c>
      <c r="C319" s="9">
        <v>0</v>
      </c>
      <c r="D319" s="9">
        <v>1.3415999999999999</v>
      </c>
    </row>
    <row r="320" spans="1:4" x14ac:dyDescent="0.3">
      <c r="A320" s="9">
        <v>39.96</v>
      </c>
      <c r="B320" s="3">
        <v>2</v>
      </c>
      <c r="C320" s="9">
        <v>0</v>
      </c>
      <c r="D320" s="9">
        <v>18.781199999999998</v>
      </c>
    </row>
    <row r="321" spans="1:4" x14ac:dyDescent="0.3">
      <c r="A321" s="9">
        <v>7.61</v>
      </c>
      <c r="B321" s="3">
        <v>1</v>
      </c>
      <c r="C321" s="9">
        <v>0</v>
      </c>
      <c r="D321" s="9">
        <v>3.5767000000000002</v>
      </c>
    </row>
    <row r="322" spans="1:4" x14ac:dyDescent="0.3">
      <c r="A322" s="9">
        <v>7.36</v>
      </c>
      <c r="B322" s="3">
        <v>2</v>
      </c>
      <c r="C322" s="9">
        <v>0</v>
      </c>
      <c r="D322" s="9">
        <v>0.1472</v>
      </c>
    </row>
    <row r="323" spans="1:4" x14ac:dyDescent="0.3">
      <c r="A323" s="9">
        <v>2.89</v>
      </c>
      <c r="B323" s="3">
        <v>1</v>
      </c>
      <c r="C323" s="9">
        <v>0</v>
      </c>
      <c r="D323" s="9">
        <v>1.3583000000000001</v>
      </c>
    </row>
    <row r="324" spans="1:4" x14ac:dyDescent="0.3">
      <c r="A324" s="9">
        <v>15.936</v>
      </c>
      <c r="B324" s="3">
        <v>4</v>
      </c>
      <c r="C324" s="9">
        <v>0.2</v>
      </c>
      <c r="D324" s="9">
        <v>5.1791999999999998</v>
      </c>
    </row>
    <row r="325" spans="1:4" x14ac:dyDescent="0.3">
      <c r="A325" s="9">
        <v>44.91</v>
      </c>
      <c r="B325" s="3">
        <v>6</v>
      </c>
      <c r="C325" s="9">
        <v>0.7</v>
      </c>
      <c r="D325" s="9">
        <v>-35.927999999999997</v>
      </c>
    </row>
    <row r="326" spans="1:4" x14ac:dyDescent="0.3">
      <c r="A326" s="9">
        <v>1141.47</v>
      </c>
      <c r="B326" s="3">
        <v>5</v>
      </c>
      <c r="C326" s="9">
        <v>0.7</v>
      </c>
      <c r="D326" s="9">
        <v>-760.98</v>
      </c>
    </row>
    <row r="327" spans="1:4" x14ac:dyDescent="0.3">
      <c r="A327" s="9">
        <v>11.36</v>
      </c>
      <c r="B327" s="3">
        <v>2</v>
      </c>
      <c r="C327" s="9">
        <v>0</v>
      </c>
      <c r="D327" s="9">
        <v>5.2256</v>
      </c>
    </row>
    <row r="328" spans="1:4" x14ac:dyDescent="0.3">
      <c r="A328" s="9">
        <v>5.8920000000000003</v>
      </c>
      <c r="B328" s="3">
        <v>4</v>
      </c>
      <c r="C328" s="9">
        <v>0.7</v>
      </c>
      <c r="D328" s="9">
        <v>-4.1243999999999996</v>
      </c>
    </row>
    <row r="329" spans="1:4" x14ac:dyDescent="0.3">
      <c r="A329" s="9">
        <v>31.4</v>
      </c>
      <c r="B329" s="3">
        <v>5</v>
      </c>
      <c r="C329" s="9">
        <v>0</v>
      </c>
      <c r="D329" s="9">
        <v>10.048</v>
      </c>
    </row>
    <row r="330" spans="1:4" x14ac:dyDescent="0.3">
      <c r="A330" s="9">
        <v>17.46</v>
      </c>
      <c r="B330" s="3">
        <v>2</v>
      </c>
      <c r="C330" s="9">
        <v>0</v>
      </c>
      <c r="D330" s="9">
        <v>5.9363999999999999</v>
      </c>
    </row>
    <row r="331" spans="1:4" x14ac:dyDescent="0.3">
      <c r="A331" s="9">
        <v>13.944000000000001</v>
      </c>
      <c r="B331" s="3">
        <v>3</v>
      </c>
      <c r="C331" s="9">
        <v>0.2</v>
      </c>
      <c r="D331" s="9">
        <v>4.5317999999999996</v>
      </c>
    </row>
    <row r="332" spans="1:4" x14ac:dyDescent="0.3">
      <c r="A332" s="9">
        <v>37.659999999999997</v>
      </c>
      <c r="B332" s="3">
        <v>7</v>
      </c>
      <c r="C332" s="9">
        <v>0</v>
      </c>
      <c r="D332" s="9">
        <v>18.453399999999998</v>
      </c>
    </row>
    <row r="333" spans="1:4" x14ac:dyDescent="0.3">
      <c r="A333" s="9">
        <v>155.82</v>
      </c>
      <c r="B333" s="3">
        <v>7</v>
      </c>
      <c r="C333" s="9">
        <v>0</v>
      </c>
      <c r="D333" s="9">
        <v>42.071399999999997</v>
      </c>
    </row>
    <row r="334" spans="1:4" x14ac:dyDescent="0.3">
      <c r="A334" s="9">
        <v>15.648</v>
      </c>
      <c r="B334" s="3">
        <v>2</v>
      </c>
      <c r="C334" s="9">
        <v>0.2</v>
      </c>
      <c r="D334" s="9">
        <v>5.0856000000000003</v>
      </c>
    </row>
    <row r="335" spans="1:4" x14ac:dyDescent="0.3">
      <c r="A335" s="9">
        <v>103.6</v>
      </c>
      <c r="B335" s="3">
        <v>7</v>
      </c>
      <c r="C335" s="9">
        <v>0</v>
      </c>
      <c r="D335" s="9">
        <v>51.8</v>
      </c>
    </row>
    <row r="336" spans="1:4" x14ac:dyDescent="0.3">
      <c r="A336" s="9">
        <v>46.96</v>
      </c>
      <c r="B336" s="3">
        <v>8</v>
      </c>
      <c r="C336" s="9">
        <v>0</v>
      </c>
      <c r="D336" s="9">
        <v>22.540800000000001</v>
      </c>
    </row>
    <row r="337" spans="1:4" x14ac:dyDescent="0.3">
      <c r="A337" s="9">
        <v>8.9039999999999999</v>
      </c>
      <c r="B337" s="3">
        <v>2</v>
      </c>
      <c r="C337" s="9">
        <v>0.7</v>
      </c>
      <c r="D337" s="9">
        <v>-6.5296000000000003</v>
      </c>
    </row>
    <row r="338" spans="1:4" x14ac:dyDescent="0.3">
      <c r="A338" s="9">
        <v>1199.8</v>
      </c>
      <c r="B338" s="3">
        <v>4</v>
      </c>
      <c r="C338" s="9">
        <v>0</v>
      </c>
      <c r="D338" s="9">
        <v>323.94600000000003</v>
      </c>
    </row>
    <row r="339" spans="1:4" x14ac:dyDescent="0.3">
      <c r="A339" s="9">
        <v>22.2</v>
      </c>
      <c r="B339" s="3">
        <v>6</v>
      </c>
      <c r="C339" s="9">
        <v>0</v>
      </c>
      <c r="D339" s="9">
        <v>9.1020000000000003</v>
      </c>
    </row>
    <row r="340" spans="1:4" x14ac:dyDescent="0.3">
      <c r="A340" s="9">
        <v>149.352</v>
      </c>
      <c r="B340" s="3">
        <v>3</v>
      </c>
      <c r="C340" s="9">
        <v>0.2</v>
      </c>
      <c r="D340" s="9">
        <v>50.406300000000002</v>
      </c>
    </row>
    <row r="341" spans="1:4" x14ac:dyDescent="0.3">
      <c r="A341" s="9">
        <v>85.14</v>
      </c>
      <c r="B341" s="3">
        <v>3</v>
      </c>
      <c r="C341" s="9">
        <v>0</v>
      </c>
      <c r="D341" s="9">
        <v>34.907400000000003</v>
      </c>
    </row>
    <row r="342" spans="1:4" x14ac:dyDescent="0.3">
      <c r="A342" s="9">
        <v>841.56799999999998</v>
      </c>
      <c r="B342" s="3">
        <v>2</v>
      </c>
      <c r="C342" s="9">
        <v>0.2</v>
      </c>
      <c r="D342" s="9">
        <v>294.54880000000003</v>
      </c>
    </row>
    <row r="343" spans="1:4" x14ac:dyDescent="0.3">
      <c r="A343" s="9">
        <v>15.552</v>
      </c>
      <c r="B343" s="3">
        <v>3</v>
      </c>
      <c r="C343" s="9">
        <v>0.2</v>
      </c>
      <c r="D343" s="9">
        <v>5.4432</v>
      </c>
    </row>
    <row r="344" spans="1:4" x14ac:dyDescent="0.3">
      <c r="A344" s="9">
        <v>46.2</v>
      </c>
      <c r="B344" s="3">
        <v>4</v>
      </c>
      <c r="C344" s="9">
        <v>0</v>
      </c>
      <c r="D344" s="9">
        <v>12.936</v>
      </c>
    </row>
    <row r="345" spans="1:4" x14ac:dyDescent="0.3">
      <c r="A345" s="9">
        <v>12.192</v>
      </c>
      <c r="B345" s="3">
        <v>3</v>
      </c>
      <c r="C345" s="9">
        <v>0.2</v>
      </c>
      <c r="D345" s="9">
        <v>4.1147999999999998</v>
      </c>
    </row>
    <row r="346" spans="1:4" x14ac:dyDescent="0.3">
      <c r="A346" s="9">
        <v>45.055999999999997</v>
      </c>
      <c r="B346" s="3">
        <v>8</v>
      </c>
      <c r="C346" s="9">
        <v>0.2</v>
      </c>
      <c r="D346" s="9">
        <v>15.2064</v>
      </c>
    </row>
    <row r="347" spans="1:4" x14ac:dyDescent="0.3">
      <c r="A347" s="9">
        <v>12.96</v>
      </c>
      <c r="B347" s="3">
        <v>2</v>
      </c>
      <c r="C347" s="9">
        <v>0</v>
      </c>
      <c r="D347" s="9">
        <v>6.2207999999999997</v>
      </c>
    </row>
    <row r="348" spans="1:4" x14ac:dyDescent="0.3">
      <c r="A348" s="9">
        <v>17.12</v>
      </c>
      <c r="B348" s="3">
        <v>2</v>
      </c>
      <c r="C348" s="9">
        <v>0</v>
      </c>
      <c r="D348" s="9">
        <v>8.0464000000000002</v>
      </c>
    </row>
    <row r="349" spans="1:4" x14ac:dyDescent="0.3">
      <c r="A349" s="9">
        <v>25.472000000000001</v>
      </c>
      <c r="B349" s="3">
        <v>4</v>
      </c>
      <c r="C349" s="9">
        <v>0.2</v>
      </c>
      <c r="D349" s="9">
        <v>7.6416000000000004</v>
      </c>
    </row>
    <row r="350" spans="1:4" x14ac:dyDescent="0.3">
      <c r="A350" s="9">
        <v>27.167999999999999</v>
      </c>
      <c r="B350" s="3">
        <v>2</v>
      </c>
      <c r="C350" s="9">
        <v>0.2</v>
      </c>
      <c r="D350" s="9">
        <v>2.7168000000000001</v>
      </c>
    </row>
    <row r="351" spans="1:4" x14ac:dyDescent="0.3">
      <c r="A351" s="9">
        <v>173.8</v>
      </c>
      <c r="B351" s="3">
        <v>5</v>
      </c>
      <c r="C351" s="9">
        <v>0</v>
      </c>
      <c r="D351" s="9">
        <v>43.45</v>
      </c>
    </row>
    <row r="352" spans="1:4" x14ac:dyDescent="0.3">
      <c r="A352" s="9">
        <v>29.591999999999999</v>
      </c>
      <c r="B352" s="3">
        <v>1</v>
      </c>
      <c r="C352" s="9">
        <v>0.2</v>
      </c>
      <c r="D352" s="9">
        <v>2.5893000000000002</v>
      </c>
    </row>
    <row r="353" spans="1:4" x14ac:dyDescent="0.3">
      <c r="A353" s="9">
        <v>204.6</v>
      </c>
      <c r="B353" s="3">
        <v>2</v>
      </c>
      <c r="C353" s="9">
        <v>0</v>
      </c>
      <c r="D353" s="9">
        <v>53.195999999999998</v>
      </c>
    </row>
    <row r="354" spans="1:4" x14ac:dyDescent="0.3">
      <c r="A354" s="9">
        <v>321.56799999999998</v>
      </c>
      <c r="B354" s="3">
        <v>2</v>
      </c>
      <c r="C354" s="9">
        <v>0.2</v>
      </c>
      <c r="D354" s="9">
        <v>28.1372</v>
      </c>
    </row>
    <row r="355" spans="1:4" x14ac:dyDescent="0.3">
      <c r="A355" s="9">
        <v>6.24</v>
      </c>
      <c r="B355" s="3">
        <v>2</v>
      </c>
      <c r="C355" s="9">
        <v>0</v>
      </c>
      <c r="D355" s="9">
        <v>3.0575999999999999</v>
      </c>
    </row>
    <row r="356" spans="1:4" x14ac:dyDescent="0.3">
      <c r="A356" s="9">
        <v>9.82</v>
      </c>
      <c r="B356" s="3">
        <v>2</v>
      </c>
      <c r="C356" s="9">
        <v>0</v>
      </c>
      <c r="D356" s="9">
        <v>4.8117999999999999</v>
      </c>
    </row>
    <row r="357" spans="1:4" x14ac:dyDescent="0.3">
      <c r="A357" s="9">
        <v>3.282</v>
      </c>
      <c r="B357" s="3">
        <v>2</v>
      </c>
      <c r="C357" s="9">
        <v>0.7</v>
      </c>
      <c r="D357" s="9">
        <v>-2.6255999999999999</v>
      </c>
    </row>
    <row r="358" spans="1:4" x14ac:dyDescent="0.3">
      <c r="A358" s="9">
        <v>3.3919999999999999</v>
      </c>
      <c r="B358" s="3">
        <v>1</v>
      </c>
      <c r="C358" s="9">
        <v>0.2</v>
      </c>
      <c r="D358" s="9">
        <v>0.80559999999999998</v>
      </c>
    </row>
    <row r="359" spans="1:4" x14ac:dyDescent="0.3">
      <c r="A359" s="9">
        <v>7.968</v>
      </c>
      <c r="B359" s="3">
        <v>2</v>
      </c>
      <c r="C359" s="9">
        <v>0.2</v>
      </c>
      <c r="D359" s="9">
        <v>2.5895999999999999</v>
      </c>
    </row>
    <row r="360" spans="1:4" x14ac:dyDescent="0.3">
      <c r="A360" s="9">
        <v>1.1120000000000001</v>
      </c>
      <c r="B360" s="3">
        <v>2</v>
      </c>
      <c r="C360" s="9">
        <v>0.8</v>
      </c>
      <c r="D360" s="9">
        <v>-1.8904000000000001</v>
      </c>
    </row>
    <row r="361" spans="1:4" x14ac:dyDescent="0.3">
      <c r="A361" s="9">
        <v>1166.92</v>
      </c>
      <c r="B361" s="3">
        <v>5</v>
      </c>
      <c r="C361" s="9">
        <v>0.2</v>
      </c>
      <c r="D361" s="9">
        <v>131.27850000000001</v>
      </c>
    </row>
    <row r="362" spans="1:4" x14ac:dyDescent="0.3">
      <c r="A362" s="9">
        <v>2715.93</v>
      </c>
      <c r="B362" s="3">
        <v>7</v>
      </c>
      <c r="C362" s="9">
        <v>0</v>
      </c>
      <c r="D362" s="9">
        <v>1276.4871000000001</v>
      </c>
    </row>
    <row r="363" spans="1:4" x14ac:dyDescent="0.3">
      <c r="A363" s="9">
        <v>10.67</v>
      </c>
      <c r="B363" s="3">
        <v>1</v>
      </c>
      <c r="C363" s="9">
        <v>0</v>
      </c>
      <c r="D363" s="9">
        <v>4.9081999999999999</v>
      </c>
    </row>
    <row r="364" spans="1:4" x14ac:dyDescent="0.3">
      <c r="A364" s="9">
        <v>484.65</v>
      </c>
      <c r="B364" s="3">
        <v>3</v>
      </c>
      <c r="C364" s="9">
        <v>0</v>
      </c>
      <c r="D364" s="9">
        <v>92.083500000000001</v>
      </c>
    </row>
    <row r="365" spans="1:4" x14ac:dyDescent="0.3">
      <c r="A365" s="9">
        <v>7.08</v>
      </c>
      <c r="B365" s="3">
        <v>3</v>
      </c>
      <c r="C365" s="9">
        <v>0.2</v>
      </c>
      <c r="D365" s="9">
        <v>2.4780000000000002</v>
      </c>
    </row>
    <row r="366" spans="1:4" x14ac:dyDescent="0.3">
      <c r="A366" s="9">
        <v>151.72</v>
      </c>
      <c r="B366" s="3">
        <v>4</v>
      </c>
      <c r="C366" s="9">
        <v>0</v>
      </c>
      <c r="D366" s="9">
        <v>27.3096</v>
      </c>
    </row>
    <row r="367" spans="1:4" x14ac:dyDescent="0.3">
      <c r="A367" s="9">
        <v>1618.37</v>
      </c>
      <c r="B367" s="3">
        <v>13</v>
      </c>
      <c r="C367" s="9">
        <v>0</v>
      </c>
      <c r="D367" s="9">
        <v>356.04140000000001</v>
      </c>
    </row>
    <row r="368" spans="1:4" x14ac:dyDescent="0.3">
      <c r="A368" s="9">
        <v>13.96</v>
      </c>
      <c r="B368" s="3">
        <v>2</v>
      </c>
      <c r="C368" s="9">
        <v>0</v>
      </c>
      <c r="D368" s="9">
        <v>6.7008000000000001</v>
      </c>
    </row>
    <row r="369" spans="1:4" x14ac:dyDescent="0.3">
      <c r="A369" s="9">
        <v>11.808</v>
      </c>
      <c r="B369" s="3">
        <v>2</v>
      </c>
      <c r="C369" s="9">
        <v>0.2</v>
      </c>
      <c r="D369" s="9">
        <v>4.2804000000000002</v>
      </c>
    </row>
    <row r="370" spans="1:4" x14ac:dyDescent="0.3">
      <c r="A370" s="9">
        <v>15.552</v>
      </c>
      <c r="B370" s="3">
        <v>3</v>
      </c>
      <c r="C370" s="9">
        <v>0.2</v>
      </c>
      <c r="D370" s="9">
        <v>5.4432</v>
      </c>
    </row>
    <row r="371" spans="1:4" x14ac:dyDescent="0.3">
      <c r="A371" s="9">
        <v>15.696</v>
      </c>
      <c r="B371" s="3">
        <v>3</v>
      </c>
      <c r="C371" s="9">
        <v>0.2</v>
      </c>
      <c r="D371" s="9">
        <v>5.1012000000000004</v>
      </c>
    </row>
    <row r="372" spans="1:4" x14ac:dyDescent="0.3">
      <c r="A372" s="9">
        <v>36.624000000000002</v>
      </c>
      <c r="B372" s="3">
        <v>3</v>
      </c>
      <c r="C372" s="9">
        <v>0.2</v>
      </c>
      <c r="D372" s="9">
        <v>13.734</v>
      </c>
    </row>
    <row r="373" spans="1:4" x14ac:dyDescent="0.3">
      <c r="A373" s="9">
        <v>23.968</v>
      </c>
      <c r="B373" s="3">
        <v>7</v>
      </c>
      <c r="C373" s="9">
        <v>0.2</v>
      </c>
      <c r="D373" s="9">
        <v>2.6964000000000001</v>
      </c>
    </row>
    <row r="374" spans="1:4" x14ac:dyDescent="0.3">
      <c r="A374" s="9">
        <v>697.16</v>
      </c>
      <c r="B374" s="3">
        <v>4</v>
      </c>
      <c r="C374" s="9">
        <v>0</v>
      </c>
      <c r="D374" s="9">
        <v>146.40360000000001</v>
      </c>
    </row>
    <row r="375" spans="1:4" x14ac:dyDescent="0.3">
      <c r="A375" s="9">
        <v>31.86</v>
      </c>
      <c r="B375" s="3">
        <v>2</v>
      </c>
      <c r="C375" s="9">
        <v>0</v>
      </c>
      <c r="D375" s="9">
        <v>11.151</v>
      </c>
    </row>
    <row r="376" spans="1:4" x14ac:dyDescent="0.3">
      <c r="A376" s="9">
        <v>8.84</v>
      </c>
      <c r="B376" s="3">
        <v>5</v>
      </c>
      <c r="C376" s="9">
        <v>0.2</v>
      </c>
      <c r="D376" s="9">
        <v>2.9834999999999998</v>
      </c>
    </row>
    <row r="377" spans="1:4" x14ac:dyDescent="0.3">
      <c r="A377" s="9">
        <v>168.464</v>
      </c>
      <c r="B377" s="3">
        <v>2</v>
      </c>
      <c r="C377" s="9">
        <v>0.2</v>
      </c>
      <c r="D377" s="9">
        <v>-29.481200000000001</v>
      </c>
    </row>
    <row r="378" spans="1:4" x14ac:dyDescent="0.3">
      <c r="A378" s="9">
        <v>11.16</v>
      </c>
      <c r="B378" s="3">
        <v>2</v>
      </c>
      <c r="C378" s="9">
        <v>0</v>
      </c>
      <c r="D378" s="9">
        <v>4.3524000000000003</v>
      </c>
    </row>
    <row r="379" spans="1:4" x14ac:dyDescent="0.3">
      <c r="A379" s="9">
        <v>4.4160000000000004</v>
      </c>
      <c r="B379" s="3">
        <v>3</v>
      </c>
      <c r="C379" s="9">
        <v>0.2</v>
      </c>
      <c r="D379" s="9">
        <v>1.6008</v>
      </c>
    </row>
    <row r="380" spans="1:4" x14ac:dyDescent="0.3">
      <c r="A380" s="9">
        <v>45.216000000000001</v>
      </c>
      <c r="B380" s="3">
        <v>3</v>
      </c>
      <c r="C380" s="9">
        <v>0.2</v>
      </c>
      <c r="D380" s="9">
        <v>4.5216000000000003</v>
      </c>
    </row>
    <row r="381" spans="1:4" x14ac:dyDescent="0.3">
      <c r="A381" s="9">
        <v>194.84800000000001</v>
      </c>
      <c r="B381" s="3">
        <v>4</v>
      </c>
      <c r="C381" s="9">
        <v>0.2</v>
      </c>
      <c r="D381" s="9">
        <v>12.178000000000001</v>
      </c>
    </row>
    <row r="382" spans="1:4" x14ac:dyDescent="0.3">
      <c r="A382" s="9">
        <v>1.744</v>
      </c>
      <c r="B382" s="3">
        <v>1</v>
      </c>
      <c r="C382" s="9">
        <v>0.2</v>
      </c>
      <c r="D382" s="9">
        <v>-0.3488</v>
      </c>
    </row>
    <row r="383" spans="1:4" x14ac:dyDescent="0.3">
      <c r="A383" s="9">
        <v>19.46</v>
      </c>
      <c r="B383" s="3">
        <v>7</v>
      </c>
      <c r="C383" s="9">
        <v>0</v>
      </c>
      <c r="D383" s="9">
        <v>5.0595999999999997</v>
      </c>
    </row>
    <row r="384" spans="1:4" x14ac:dyDescent="0.3">
      <c r="A384" s="9">
        <v>29.472000000000001</v>
      </c>
      <c r="B384" s="3">
        <v>3</v>
      </c>
      <c r="C384" s="9">
        <v>0.2</v>
      </c>
      <c r="D384" s="9">
        <v>9.9467999999999996</v>
      </c>
    </row>
    <row r="385" spans="1:4" x14ac:dyDescent="0.3">
      <c r="A385" s="9">
        <v>8.64</v>
      </c>
      <c r="B385" s="3">
        <v>2</v>
      </c>
      <c r="C385" s="9">
        <v>0.2</v>
      </c>
      <c r="D385" s="9">
        <v>3.024</v>
      </c>
    </row>
    <row r="386" spans="1:4" x14ac:dyDescent="0.3">
      <c r="A386" s="9">
        <v>6.27</v>
      </c>
      <c r="B386" s="3">
        <v>5</v>
      </c>
      <c r="C386" s="9">
        <v>0.7</v>
      </c>
      <c r="D386" s="9">
        <v>-4.5979999999999999</v>
      </c>
    </row>
    <row r="387" spans="1:4" x14ac:dyDescent="0.3">
      <c r="A387" s="9">
        <v>40.880000000000003</v>
      </c>
      <c r="B387" s="3">
        <v>7</v>
      </c>
      <c r="C387" s="9">
        <v>0</v>
      </c>
      <c r="D387" s="9">
        <v>10.6288</v>
      </c>
    </row>
    <row r="388" spans="1:4" x14ac:dyDescent="0.3">
      <c r="A388" s="9">
        <v>119.96</v>
      </c>
      <c r="B388" s="3">
        <v>2</v>
      </c>
      <c r="C388" s="9">
        <v>0</v>
      </c>
      <c r="D388" s="9">
        <v>33.588799999999999</v>
      </c>
    </row>
    <row r="389" spans="1:4" x14ac:dyDescent="0.3">
      <c r="A389" s="9">
        <v>19.920000000000002</v>
      </c>
      <c r="B389" s="3">
        <v>4</v>
      </c>
      <c r="C389" s="9">
        <v>0</v>
      </c>
      <c r="D389" s="9">
        <v>9.3623999999999992</v>
      </c>
    </row>
    <row r="390" spans="1:4" x14ac:dyDescent="0.3">
      <c r="A390" s="9">
        <v>71.975999999999999</v>
      </c>
      <c r="B390" s="3">
        <v>3</v>
      </c>
      <c r="C390" s="9">
        <v>0.2</v>
      </c>
      <c r="D390" s="9">
        <v>7.1976000000000004</v>
      </c>
    </row>
    <row r="391" spans="1:4" x14ac:dyDescent="0.3">
      <c r="A391" s="9">
        <v>28.9</v>
      </c>
      <c r="B391" s="3">
        <v>5</v>
      </c>
      <c r="C391" s="9">
        <v>0</v>
      </c>
      <c r="D391" s="9">
        <v>14.161</v>
      </c>
    </row>
    <row r="392" spans="1:4" x14ac:dyDescent="0.3">
      <c r="A392" s="9">
        <v>348.20800000000003</v>
      </c>
      <c r="B392" s="3">
        <v>7</v>
      </c>
      <c r="C392" s="9">
        <v>0.2</v>
      </c>
      <c r="D392" s="9">
        <v>30.4682</v>
      </c>
    </row>
    <row r="393" spans="1:4" x14ac:dyDescent="0.3">
      <c r="A393" s="9">
        <v>7.04</v>
      </c>
      <c r="B393" s="3">
        <v>4</v>
      </c>
      <c r="C393" s="9">
        <v>0</v>
      </c>
      <c r="D393" s="9">
        <v>2.0415999999999999</v>
      </c>
    </row>
    <row r="394" spans="1:4" x14ac:dyDescent="0.3">
      <c r="A394" s="9">
        <v>22.92</v>
      </c>
      <c r="B394" s="3">
        <v>3</v>
      </c>
      <c r="C394" s="9">
        <v>0</v>
      </c>
      <c r="D394" s="9">
        <v>11.2308</v>
      </c>
    </row>
    <row r="395" spans="1:4" x14ac:dyDescent="0.3">
      <c r="A395" s="9">
        <v>6.3</v>
      </c>
      <c r="B395" s="3">
        <v>2</v>
      </c>
      <c r="C395" s="9">
        <v>0</v>
      </c>
      <c r="D395" s="9">
        <v>3.024</v>
      </c>
    </row>
    <row r="396" spans="1:4" x14ac:dyDescent="0.3">
      <c r="A396" s="9">
        <v>279.89999999999998</v>
      </c>
      <c r="B396" s="3">
        <v>5</v>
      </c>
      <c r="C396" s="9">
        <v>0</v>
      </c>
      <c r="D396" s="9">
        <v>137.15100000000001</v>
      </c>
    </row>
    <row r="397" spans="1:4" x14ac:dyDescent="0.3">
      <c r="A397" s="9">
        <v>287.52</v>
      </c>
      <c r="B397" s="3">
        <v>8</v>
      </c>
      <c r="C397" s="9">
        <v>0</v>
      </c>
      <c r="D397" s="9">
        <v>129.38399999999999</v>
      </c>
    </row>
    <row r="398" spans="1:4" x14ac:dyDescent="0.3">
      <c r="A398" s="9">
        <v>644.07600000000002</v>
      </c>
      <c r="B398" s="3">
        <v>2</v>
      </c>
      <c r="C398" s="9">
        <v>0.1</v>
      </c>
      <c r="D398" s="9">
        <v>107.346</v>
      </c>
    </row>
    <row r="399" spans="1:4" x14ac:dyDescent="0.3">
      <c r="A399" s="9">
        <v>362.94</v>
      </c>
      <c r="B399" s="3">
        <v>3</v>
      </c>
      <c r="C399" s="9">
        <v>0</v>
      </c>
      <c r="D399" s="9">
        <v>90.734999999999999</v>
      </c>
    </row>
    <row r="400" spans="1:4" x14ac:dyDescent="0.3">
      <c r="A400" s="9">
        <v>53.94</v>
      </c>
      <c r="B400" s="3">
        <v>3</v>
      </c>
      <c r="C400" s="9">
        <v>0</v>
      </c>
      <c r="D400" s="9">
        <v>15.6426</v>
      </c>
    </row>
    <row r="401" spans="1:4" x14ac:dyDescent="0.3">
      <c r="A401" s="9">
        <v>9.99</v>
      </c>
      <c r="B401" s="3">
        <v>1</v>
      </c>
      <c r="C401" s="9">
        <v>0</v>
      </c>
      <c r="D401" s="9">
        <v>4.5953999999999997</v>
      </c>
    </row>
    <row r="402" spans="1:4" x14ac:dyDescent="0.3">
      <c r="A402" s="9">
        <v>46.8</v>
      </c>
      <c r="B402" s="3">
        <v>4</v>
      </c>
      <c r="C402" s="9">
        <v>0</v>
      </c>
      <c r="D402" s="9">
        <v>21.06</v>
      </c>
    </row>
    <row r="403" spans="1:4" x14ac:dyDescent="0.3">
      <c r="A403" s="9">
        <v>11.56</v>
      </c>
      <c r="B403" s="3">
        <v>4</v>
      </c>
      <c r="C403" s="9">
        <v>0</v>
      </c>
      <c r="D403" s="9">
        <v>5.4332000000000003</v>
      </c>
    </row>
    <row r="404" spans="1:4" x14ac:dyDescent="0.3">
      <c r="A404" s="9">
        <v>258.69600000000003</v>
      </c>
      <c r="B404" s="3">
        <v>3</v>
      </c>
      <c r="C404" s="9">
        <v>0.2</v>
      </c>
      <c r="D404" s="9">
        <v>64.674000000000007</v>
      </c>
    </row>
    <row r="405" spans="1:4" x14ac:dyDescent="0.3">
      <c r="A405" s="9">
        <v>12.096</v>
      </c>
      <c r="B405" s="3">
        <v>7</v>
      </c>
      <c r="C405" s="9">
        <v>0.2</v>
      </c>
      <c r="D405" s="9">
        <v>4.2336</v>
      </c>
    </row>
    <row r="406" spans="1:4" x14ac:dyDescent="0.3">
      <c r="A406" s="9">
        <v>81.92</v>
      </c>
      <c r="B406" s="3">
        <v>4</v>
      </c>
      <c r="C406" s="9">
        <v>0</v>
      </c>
      <c r="D406" s="9">
        <v>22.118400000000001</v>
      </c>
    </row>
    <row r="407" spans="1:4" x14ac:dyDescent="0.3">
      <c r="A407" s="9">
        <v>271.95999999999998</v>
      </c>
      <c r="B407" s="3">
        <v>5</v>
      </c>
      <c r="C407" s="9">
        <v>0.2</v>
      </c>
      <c r="D407" s="9">
        <v>16.997499999999999</v>
      </c>
    </row>
    <row r="408" spans="1:4" x14ac:dyDescent="0.3">
      <c r="A408" s="9">
        <v>11.21</v>
      </c>
      <c r="B408" s="3">
        <v>1</v>
      </c>
      <c r="C408" s="9">
        <v>0</v>
      </c>
      <c r="D408" s="9">
        <v>3.363</v>
      </c>
    </row>
    <row r="409" spans="1:4" x14ac:dyDescent="0.3">
      <c r="A409" s="9">
        <v>141.37200000000001</v>
      </c>
      <c r="B409" s="3">
        <v>2</v>
      </c>
      <c r="C409" s="9">
        <v>0.3</v>
      </c>
      <c r="D409" s="9">
        <v>-48.470399999999998</v>
      </c>
    </row>
    <row r="410" spans="1:4" x14ac:dyDescent="0.3">
      <c r="A410" s="9">
        <v>249.75</v>
      </c>
      <c r="B410" s="3">
        <v>9</v>
      </c>
      <c r="C410" s="9">
        <v>0</v>
      </c>
      <c r="D410" s="9">
        <v>44.954999999999998</v>
      </c>
    </row>
    <row r="411" spans="1:4" x14ac:dyDescent="0.3">
      <c r="A411" s="9">
        <v>2.78</v>
      </c>
      <c r="B411" s="3">
        <v>2</v>
      </c>
      <c r="C411" s="9">
        <v>0</v>
      </c>
      <c r="D411" s="9">
        <v>0.7228</v>
      </c>
    </row>
    <row r="412" spans="1:4" x14ac:dyDescent="0.3">
      <c r="A412" s="9">
        <v>839.98800000000006</v>
      </c>
      <c r="B412" s="3">
        <v>2</v>
      </c>
      <c r="C412" s="9">
        <v>0.4</v>
      </c>
      <c r="D412" s="9">
        <v>69.998999999999995</v>
      </c>
    </row>
    <row r="413" spans="1:4" x14ac:dyDescent="0.3">
      <c r="A413" s="9">
        <v>12.35</v>
      </c>
      <c r="B413" s="3">
        <v>1</v>
      </c>
      <c r="C413" s="9">
        <v>0</v>
      </c>
      <c r="D413" s="9">
        <v>5.4340000000000002</v>
      </c>
    </row>
    <row r="414" spans="1:4" x14ac:dyDescent="0.3">
      <c r="A414" s="9">
        <v>48.69</v>
      </c>
      <c r="B414" s="3">
        <v>9</v>
      </c>
      <c r="C414" s="9">
        <v>0</v>
      </c>
      <c r="D414" s="9">
        <v>23.8581</v>
      </c>
    </row>
    <row r="415" spans="1:4" x14ac:dyDescent="0.3">
      <c r="A415" s="9">
        <v>764.68799999999999</v>
      </c>
      <c r="B415" s="3">
        <v>6</v>
      </c>
      <c r="C415" s="9">
        <v>0.2</v>
      </c>
      <c r="D415" s="9">
        <v>95.585999999999999</v>
      </c>
    </row>
    <row r="416" spans="1:4" x14ac:dyDescent="0.3">
      <c r="A416" s="9">
        <v>5.2480000000000002</v>
      </c>
      <c r="B416" s="3">
        <v>2</v>
      </c>
      <c r="C416" s="9">
        <v>0.2</v>
      </c>
      <c r="D416" s="9">
        <v>0.59040000000000004</v>
      </c>
    </row>
    <row r="417" spans="1:4" x14ac:dyDescent="0.3">
      <c r="A417" s="9">
        <v>863.88</v>
      </c>
      <c r="B417" s="3">
        <v>3</v>
      </c>
      <c r="C417" s="9">
        <v>0.2</v>
      </c>
      <c r="D417" s="9">
        <v>107.985</v>
      </c>
    </row>
    <row r="418" spans="1:4" x14ac:dyDescent="0.3">
      <c r="A418" s="9">
        <v>17.616</v>
      </c>
      <c r="B418" s="3">
        <v>4</v>
      </c>
      <c r="C418" s="9">
        <v>0.7</v>
      </c>
      <c r="D418" s="9">
        <v>-14.0928</v>
      </c>
    </row>
    <row r="419" spans="1:4" x14ac:dyDescent="0.3">
      <c r="A419" s="9">
        <v>69.900000000000006</v>
      </c>
      <c r="B419" s="3">
        <v>2</v>
      </c>
      <c r="C419" s="9">
        <v>0</v>
      </c>
      <c r="D419" s="9">
        <v>18.873000000000001</v>
      </c>
    </row>
    <row r="420" spans="1:4" x14ac:dyDescent="0.3">
      <c r="A420" s="9">
        <v>6.57</v>
      </c>
      <c r="B420" s="3">
        <v>3</v>
      </c>
      <c r="C420" s="9">
        <v>0</v>
      </c>
      <c r="D420" s="9">
        <v>1.7739</v>
      </c>
    </row>
    <row r="421" spans="1:4" x14ac:dyDescent="0.3">
      <c r="A421" s="9">
        <v>12.48</v>
      </c>
      <c r="B421" s="3">
        <v>2</v>
      </c>
      <c r="C421" s="9">
        <v>0</v>
      </c>
      <c r="D421" s="9">
        <v>5.6159999999999997</v>
      </c>
    </row>
    <row r="422" spans="1:4" x14ac:dyDescent="0.3">
      <c r="A422" s="9">
        <v>86.352000000000004</v>
      </c>
      <c r="B422" s="3">
        <v>3</v>
      </c>
      <c r="C422" s="9">
        <v>0.2</v>
      </c>
      <c r="D422" s="9">
        <v>5.3970000000000002</v>
      </c>
    </row>
    <row r="423" spans="1:4" x14ac:dyDescent="0.3">
      <c r="A423" s="9">
        <v>14.9</v>
      </c>
      <c r="B423" s="3">
        <v>5</v>
      </c>
      <c r="C423" s="9">
        <v>0</v>
      </c>
      <c r="D423" s="9">
        <v>1.0429999999999999</v>
      </c>
    </row>
    <row r="424" spans="1:4" x14ac:dyDescent="0.3">
      <c r="A424" s="9">
        <v>39.880000000000003</v>
      </c>
      <c r="B424" s="3">
        <v>2</v>
      </c>
      <c r="C424" s="9">
        <v>0</v>
      </c>
      <c r="D424" s="9">
        <v>11.166399999999999</v>
      </c>
    </row>
    <row r="425" spans="1:4" x14ac:dyDescent="0.3">
      <c r="A425" s="9">
        <v>845.72799999999995</v>
      </c>
      <c r="B425" s="3">
        <v>13</v>
      </c>
      <c r="C425" s="9">
        <v>0.2</v>
      </c>
      <c r="D425" s="9">
        <v>84.572800000000001</v>
      </c>
    </row>
    <row r="426" spans="1:4" x14ac:dyDescent="0.3">
      <c r="A426" s="9">
        <v>13.904</v>
      </c>
      <c r="B426" s="3">
        <v>2</v>
      </c>
      <c r="C426" s="9">
        <v>0.2</v>
      </c>
      <c r="D426" s="9">
        <v>4.5187999999999997</v>
      </c>
    </row>
    <row r="427" spans="1:4" x14ac:dyDescent="0.3">
      <c r="A427" s="9">
        <v>114.95</v>
      </c>
      <c r="B427" s="3">
        <v>5</v>
      </c>
      <c r="C427" s="9">
        <v>0</v>
      </c>
      <c r="D427" s="9">
        <v>2.2989999999999999</v>
      </c>
    </row>
    <row r="428" spans="1:4" x14ac:dyDescent="0.3">
      <c r="A428" s="9">
        <v>61.96</v>
      </c>
      <c r="B428" s="3">
        <v>2</v>
      </c>
      <c r="C428" s="9">
        <v>0</v>
      </c>
      <c r="D428" s="9">
        <v>4.3372000000000002</v>
      </c>
    </row>
    <row r="429" spans="1:4" x14ac:dyDescent="0.3">
      <c r="A429" s="9">
        <v>23.99</v>
      </c>
      <c r="B429" s="3">
        <v>1</v>
      </c>
      <c r="C429" s="9">
        <v>0</v>
      </c>
      <c r="D429" s="9">
        <v>5.5176999999999996</v>
      </c>
    </row>
    <row r="430" spans="1:4" x14ac:dyDescent="0.3">
      <c r="A430" s="9">
        <v>38.880000000000003</v>
      </c>
      <c r="B430" s="3">
        <v>6</v>
      </c>
      <c r="C430" s="9">
        <v>0</v>
      </c>
      <c r="D430" s="9">
        <v>18.662400000000002</v>
      </c>
    </row>
    <row r="431" spans="1:4" x14ac:dyDescent="0.3">
      <c r="A431" s="9">
        <v>575.91999999999996</v>
      </c>
      <c r="B431" s="3">
        <v>2</v>
      </c>
      <c r="C431" s="9">
        <v>0.2</v>
      </c>
      <c r="D431" s="9">
        <v>71.989999999999995</v>
      </c>
    </row>
    <row r="432" spans="1:4" x14ac:dyDescent="0.3">
      <c r="A432" s="9">
        <v>5.2290000000000001</v>
      </c>
      <c r="B432" s="3">
        <v>3</v>
      </c>
      <c r="C432" s="9">
        <v>0.7</v>
      </c>
      <c r="D432" s="9">
        <v>-4.1832000000000003</v>
      </c>
    </row>
    <row r="433" spans="1:4" x14ac:dyDescent="0.3">
      <c r="A433" s="9">
        <v>72.8</v>
      </c>
      <c r="B433" s="3">
        <v>5</v>
      </c>
      <c r="C433" s="9">
        <v>0</v>
      </c>
      <c r="D433" s="9">
        <v>19.655999999999999</v>
      </c>
    </row>
    <row r="434" spans="1:4" x14ac:dyDescent="0.3">
      <c r="A434" s="9">
        <v>10.816000000000001</v>
      </c>
      <c r="B434" s="3">
        <v>4</v>
      </c>
      <c r="C434" s="9">
        <v>0.2</v>
      </c>
      <c r="D434" s="9">
        <v>3.5152000000000001</v>
      </c>
    </row>
    <row r="435" spans="1:4" x14ac:dyDescent="0.3">
      <c r="A435" s="9">
        <v>46.26</v>
      </c>
      <c r="B435" s="3">
        <v>3</v>
      </c>
      <c r="C435" s="9">
        <v>0</v>
      </c>
      <c r="D435" s="9">
        <v>12.4902</v>
      </c>
    </row>
    <row r="436" spans="1:4" x14ac:dyDescent="0.3">
      <c r="A436" s="9">
        <v>11.34</v>
      </c>
      <c r="B436" s="3">
        <v>1</v>
      </c>
      <c r="C436" s="9">
        <v>0</v>
      </c>
      <c r="D436" s="9">
        <v>5.5566000000000004</v>
      </c>
    </row>
    <row r="437" spans="1:4" x14ac:dyDescent="0.3">
      <c r="A437" s="9">
        <v>87.92</v>
      </c>
      <c r="B437" s="3">
        <v>4</v>
      </c>
      <c r="C437" s="9">
        <v>0</v>
      </c>
      <c r="D437" s="9">
        <v>26.376000000000001</v>
      </c>
    </row>
    <row r="438" spans="1:4" x14ac:dyDescent="0.3">
      <c r="A438" s="9">
        <v>37.049999999999997</v>
      </c>
      <c r="B438" s="3">
        <v>3</v>
      </c>
      <c r="C438" s="9">
        <v>0</v>
      </c>
      <c r="D438" s="9">
        <v>16.302</v>
      </c>
    </row>
    <row r="439" spans="1:4" x14ac:dyDescent="0.3">
      <c r="A439" s="9">
        <v>2.97</v>
      </c>
      <c r="B439" s="3">
        <v>1</v>
      </c>
      <c r="C439" s="9">
        <v>0.4</v>
      </c>
      <c r="D439" s="9">
        <v>-0.64349999999999996</v>
      </c>
    </row>
    <row r="440" spans="1:4" x14ac:dyDescent="0.3">
      <c r="A440" s="9">
        <v>1.08</v>
      </c>
      <c r="B440" s="3">
        <v>3</v>
      </c>
      <c r="C440" s="9">
        <v>0.8</v>
      </c>
      <c r="D440" s="9">
        <v>-1.728</v>
      </c>
    </row>
    <row r="441" spans="1:4" x14ac:dyDescent="0.3">
      <c r="A441" s="9">
        <v>552.55999999999995</v>
      </c>
      <c r="B441" s="3">
        <v>4</v>
      </c>
      <c r="C441" s="9">
        <v>0</v>
      </c>
      <c r="D441" s="9">
        <v>0</v>
      </c>
    </row>
    <row r="442" spans="1:4" x14ac:dyDescent="0.3">
      <c r="A442" s="9">
        <v>25.11</v>
      </c>
      <c r="B442" s="3">
        <v>3</v>
      </c>
      <c r="C442" s="9">
        <v>0</v>
      </c>
      <c r="D442" s="9">
        <v>6.5286</v>
      </c>
    </row>
    <row r="443" spans="1:4" x14ac:dyDescent="0.3">
      <c r="A443" s="9">
        <v>29.78</v>
      </c>
      <c r="B443" s="3">
        <v>2</v>
      </c>
      <c r="C443" s="9">
        <v>0</v>
      </c>
      <c r="D443" s="9">
        <v>8.0405999999999995</v>
      </c>
    </row>
    <row r="444" spans="1:4" x14ac:dyDescent="0.3">
      <c r="A444" s="9">
        <v>695.7</v>
      </c>
      <c r="B444" s="3">
        <v>2</v>
      </c>
      <c r="C444" s="9">
        <v>0.5</v>
      </c>
      <c r="D444" s="9">
        <v>-27.827999999999999</v>
      </c>
    </row>
    <row r="445" spans="1:4" x14ac:dyDescent="0.3">
      <c r="A445" s="9">
        <v>258.279</v>
      </c>
      <c r="B445" s="3">
        <v>3</v>
      </c>
      <c r="C445" s="9">
        <v>0.3</v>
      </c>
      <c r="D445" s="9">
        <v>-70.104299999999995</v>
      </c>
    </row>
    <row r="446" spans="1:4" x14ac:dyDescent="0.3">
      <c r="A446" s="9">
        <v>79.14</v>
      </c>
      <c r="B446" s="3">
        <v>3</v>
      </c>
      <c r="C446" s="9">
        <v>0</v>
      </c>
      <c r="D446" s="9">
        <v>36.404400000000003</v>
      </c>
    </row>
    <row r="447" spans="1:4" x14ac:dyDescent="0.3">
      <c r="A447" s="9">
        <v>1.988</v>
      </c>
      <c r="B447" s="3">
        <v>1</v>
      </c>
      <c r="C447" s="9">
        <v>0.6</v>
      </c>
      <c r="D447" s="9">
        <v>-1.4413</v>
      </c>
    </row>
    <row r="448" spans="1:4" x14ac:dyDescent="0.3">
      <c r="A448" s="9">
        <v>145.56800000000001</v>
      </c>
      <c r="B448" s="3">
        <v>2</v>
      </c>
      <c r="C448" s="9">
        <v>0.2</v>
      </c>
      <c r="D448" s="9">
        <v>0</v>
      </c>
    </row>
    <row r="449" spans="1:4" x14ac:dyDescent="0.3">
      <c r="A449" s="9">
        <v>123.256</v>
      </c>
      <c r="B449" s="3">
        <v>7</v>
      </c>
      <c r="C449" s="9">
        <v>0.2</v>
      </c>
      <c r="D449" s="9">
        <v>9.2441999999999993</v>
      </c>
    </row>
    <row r="450" spans="1:4" x14ac:dyDescent="0.3">
      <c r="A450" s="9">
        <v>38.387999999999998</v>
      </c>
      <c r="B450" s="3">
        <v>14</v>
      </c>
      <c r="C450" s="9">
        <v>0.7</v>
      </c>
      <c r="D450" s="9">
        <v>-25.591999999999999</v>
      </c>
    </row>
    <row r="451" spans="1:4" x14ac:dyDescent="0.3">
      <c r="A451" s="9">
        <v>145.9</v>
      </c>
      <c r="B451" s="3">
        <v>5</v>
      </c>
      <c r="C451" s="9">
        <v>0</v>
      </c>
      <c r="D451" s="9">
        <v>62.737000000000002</v>
      </c>
    </row>
    <row r="452" spans="1:4" x14ac:dyDescent="0.3">
      <c r="A452" s="9">
        <v>49.08</v>
      </c>
      <c r="B452" s="3">
        <v>3</v>
      </c>
      <c r="C452" s="9">
        <v>0</v>
      </c>
      <c r="D452" s="9">
        <v>4.9080000000000004</v>
      </c>
    </row>
    <row r="453" spans="1:4" x14ac:dyDescent="0.3">
      <c r="A453" s="9">
        <v>83.951999999999998</v>
      </c>
      <c r="B453" s="3">
        <v>3</v>
      </c>
      <c r="C453" s="9">
        <v>0.6</v>
      </c>
      <c r="D453" s="9">
        <v>-90.248400000000004</v>
      </c>
    </row>
    <row r="454" spans="1:4" x14ac:dyDescent="0.3">
      <c r="A454" s="9">
        <v>80.98</v>
      </c>
      <c r="B454" s="3">
        <v>1</v>
      </c>
      <c r="C454" s="9">
        <v>0</v>
      </c>
      <c r="D454" s="9">
        <v>1.6195999999999999</v>
      </c>
    </row>
    <row r="455" spans="1:4" x14ac:dyDescent="0.3">
      <c r="A455" s="9">
        <v>9.5519999999999996</v>
      </c>
      <c r="B455" s="3">
        <v>3</v>
      </c>
      <c r="C455" s="9">
        <v>0.2</v>
      </c>
      <c r="D455" s="9">
        <v>1.5522</v>
      </c>
    </row>
    <row r="456" spans="1:4" x14ac:dyDescent="0.3">
      <c r="A456" s="9">
        <v>21.8</v>
      </c>
      <c r="B456" s="3">
        <v>2</v>
      </c>
      <c r="C456" s="9">
        <v>0</v>
      </c>
      <c r="D456" s="9">
        <v>6.1040000000000001</v>
      </c>
    </row>
    <row r="457" spans="1:4" x14ac:dyDescent="0.3">
      <c r="A457" s="9">
        <v>393.16500000000002</v>
      </c>
      <c r="B457" s="3">
        <v>3</v>
      </c>
      <c r="C457" s="9">
        <v>0.5</v>
      </c>
      <c r="D457" s="9">
        <v>-204.44579999999999</v>
      </c>
    </row>
    <row r="458" spans="1:4" x14ac:dyDescent="0.3">
      <c r="A458" s="9">
        <v>334.76799999999997</v>
      </c>
      <c r="B458" s="3">
        <v>7</v>
      </c>
      <c r="C458" s="9">
        <v>0.2</v>
      </c>
      <c r="D458" s="9">
        <v>108.7996</v>
      </c>
    </row>
    <row r="459" spans="1:4" x14ac:dyDescent="0.3">
      <c r="A459" s="9">
        <v>239.97</v>
      </c>
      <c r="B459" s="3">
        <v>3</v>
      </c>
      <c r="C459" s="9">
        <v>0</v>
      </c>
      <c r="D459" s="9">
        <v>26.396699999999999</v>
      </c>
    </row>
    <row r="460" spans="1:4" x14ac:dyDescent="0.3">
      <c r="A460" s="9">
        <v>946.34400000000005</v>
      </c>
      <c r="B460" s="3">
        <v>7</v>
      </c>
      <c r="C460" s="9">
        <v>0.2</v>
      </c>
      <c r="D460" s="9">
        <v>118.29300000000001</v>
      </c>
    </row>
    <row r="461" spans="1:4" x14ac:dyDescent="0.3">
      <c r="A461" s="9">
        <v>86.272000000000006</v>
      </c>
      <c r="B461" s="3">
        <v>4</v>
      </c>
      <c r="C461" s="9">
        <v>0.2</v>
      </c>
      <c r="D461" s="9">
        <v>31.273599999999998</v>
      </c>
    </row>
    <row r="462" spans="1:4" x14ac:dyDescent="0.3">
      <c r="A462" s="9">
        <v>9.7279999999999998</v>
      </c>
      <c r="B462" s="3">
        <v>2</v>
      </c>
      <c r="C462" s="9">
        <v>0.2</v>
      </c>
      <c r="D462" s="9">
        <v>3.2831999999999999</v>
      </c>
    </row>
    <row r="463" spans="1:4" x14ac:dyDescent="0.3">
      <c r="A463" s="9">
        <v>31.103999999999999</v>
      </c>
      <c r="B463" s="3">
        <v>6</v>
      </c>
      <c r="C463" s="9">
        <v>0.2</v>
      </c>
      <c r="D463" s="9">
        <v>10.8864</v>
      </c>
    </row>
    <row r="464" spans="1:4" x14ac:dyDescent="0.3">
      <c r="A464" s="9">
        <v>36.671999999999997</v>
      </c>
      <c r="B464" s="3">
        <v>2</v>
      </c>
      <c r="C464" s="9">
        <v>0.2</v>
      </c>
      <c r="D464" s="9">
        <v>11.46</v>
      </c>
    </row>
    <row r="465" spans="1:4" x14ac:dyDescent="0.3">
      <c r="A465" s="9">
        <v>13.76</v>
      </c>
      <c r="B465" s="3">
        <v>2</v>
      </c>
      <c r="C465" s="9">
        <v>0</v>
      </c>
      <c r="D465" s="9">
        <v>6.3296000000000001</v>
      </c>
    </row>
    <row r="466" spans="1:4" x14ac:dyDescent="0.3">
      <c r="A466" s="9">
        <v>139.42400000000001</v>
      </c>
      <c r="B466" s="3">
        <v>4</v>
      </c>
      <c r="C466" s="9">
        <v>0.2</v>
      </c>
      <c r="D466" s="9">
        <v>17.428000000000001</v>
      </c>
    </row>
    <row r="467" spans="1:4" x14ac:dyDescent="0.3">
      <c r="A467" s="9">
        <v>2.0249999999999999</v>
      </c>
      <c r="B467" s="3">
        <v>1</v>
      </c>
      <c r="C467" s="9">
        <v>0.7</v>
      </c>
      <c r="D467" s="9">
        <v>-1.35</v>
      </c>
    </row>
    <row r="468" spans="1:4" x14ac:dyDescent="0.3">
      <c r="A468" s="9">
        <v>70.98</v>
      </c>
      <c r="B468" s="3">
        <v>7</v>
      </c>
      <c r="C468" s="9">
        <v>0</v>
      </c>
      <c r="D468" s="9">
        <v>34.780200000000001</v>
      </c>
    </row>
    <row r="469" spans="1:4" x14ac:dyDescent="0.3">
      <c r="A469" s="9">
        <v>91.2</v>
      </c>
      <c r="B469" s="3">
        <v>3</v>
      </c>
      <c r="C469" s="9">
        <v>0</v>
      </c>
      <c r="D469" s="9">
        <v>41.951999999999998</v>
      </c>
    </row>
    <row r="470" spans="1:4" x14ac:dyDescent="0.3">
      <c r="A470" s="9">
        <v>15.936</v>
      </c>
      <c r="B470" s="3">
        <v>4</v>
      </c>
      <c r="C470" s="9">
        <v>0.2</v>
      </c>
      <c r="D470" s="9">
        <v>5.1791999999999998</v>
      </c>
    </row>
    <row r="471" spans="1:4" x14ac:dyDescent="0.3">
      <c r="A471" s="9">
        <v>244.006</v>
      </c>
      <c r="B471" s="3">
        <v>2</v>
      </c>
      <c r="C471" s="9">
        <v>0.3</v>
      </c>
      <c r="D471" s="9">
        <v>-31.372199999999999</v>
      </c>
    </row>
    <row r="472" spans="1:4" x14ac:dyDescent="0.3">
      <c r="A472" s="9">
        <v>3.68</v>
      </c>
      <c r="B472" s="3">
        <v>2</v>
      </c>
      <c r="C472" s="9">
        <v>0</v>
      </c>
      <c r="D472" s="9">
        <v>1.8031999999999999</v>
      </c>
    </row>
    <row r="473" spans="1:4" x14ac:dyDescent="0.3">
      <c r="A473" s="9">
        <v>8.67</v>
      </c>
      <c r="B473" s="3">
        <v>3</v>
      </c>
      <c r="C473" s="9">
        <v>0</v>
      </c>
      <c r="D473" s="9">
        <v>4.0749000000000004</v>
      </c>
    </row>
    <row r="474" spans="1:4" x14ac:dyDescent="0.3">
      <c r="A474" s="9">
        <v>17.28</v>
      </c>
      <c r="B474" s="3">
        <v>6</v>
      </c>
      <c r="C474" s="9">
        <v>0</v>
      </c>
      <c r="D474" s="9">
        <v>5.0111999999999997</v>
      </c>
    </row>
    <row r="475" spans="1:4" x14ac:dyDescent="0.3">
      <c r="A475" s="9">
        <v>52.136000000000003</v>
      </c>
      <c r="B475" s="3">
        <v>7</v>
      </c>
      <c r="C475" s="9">
        <v>0.2</v>
      </c>
      <c r="D475" s="9">
        <v>5.8653000000000004</v>
      </c>
    </row>
    <row r="476" spans="1:4" x14ac:dyDescent="0.3">
      <c r="A476" s="9">
        <v>3.76</v>
      </c>
      <c r="B476" s="3">
        <v>2</v>
      </c>
      <c r="C476" s="9">
        <v>0</v>
      </c>
      <c r="D476" s="9">
        <v>1.3160000000000001</v>
      </c>
    </row>
    <row r="477" spans="1:4" x14ac:dyDescent="0.3">
      <c r="A477" s="9">
        <v>1212.848</v>
      </c>
      <c r="B477" s="3">
        <v>7</v>
      </c>
      <c r="C477" s="9">
        <v>0.2</v>
      </c>
      <c r="D477" s="9">
        <v>106.1242</v>
      </c>
    </row>
    <row r="478" spans="1:4" x14ac:dyDescent="0.3">
      <c r="A478" s="9">
        <v>5.04</v>
      </c>
      <c r="B478" s="3">
        <v>2</v>
      </c>
      <c r="C478" s="9">
        <v>0.2</v>
      </c>
      <c r="D478" s="9">
        <v>1.764</v>
      </c>
    </row>
    <row r="479" spans="1:4" x14ac:dyDescent="0.3">
      <c r="A479" s="9">
        <v>5.88</v>
      </c>
      <c r="B479" s="3">
        <v>1</v>
      </c>
      <c r="C479" s="9">
        <v>0</v>
      </c>
      <c r="D479" s="9">
        <v>2.8812000000000002</v>
      </c>
    </row>
    <row r="480" spans="1:4" x14ac:dyDescent="0.3">
      <c r="A480" s="9">
        <v>9.64</v>
      </c>
      <c r="B480" s="3">
        <v>2</v>
      </c>
      <c r="C480" s="9">
        <v>0</v>
      </c>
      <c r="D480" s="9">
        <v>3.6631999999999998</v>
      </c>
    </row>
    <row r="481" spans="1:4" x14ac:dyDescent="0.3">
      <c r="A481" s="9">
        <v>10.192</v>
      </c>
      <c r="B481" s="3">
        <v>7</v>
      </c>
      <c r="C481" s="9">
        <v>0.2</v>
      </c>
      <c r="D481" s="9">
        <v>3.1850000000000001</v>
      </c>
    </row>
    <row r="482" spans="1:4" x14ac:dyDescent="0.3">
      <c r="A482" s="9">
        <v>6.72</v>
      </c>
      <c r="B482" s="3">
        <v>4</v>
      </c>
      <c r="C482" s="9">
        <v>0</v>
      </c>
      <c r="D482" s="9">
        <v>3.36</v>
      </c>
    </row>
    <row r="483" spans="1:4" x14ac:dyDescent="0.3">
      <c r="A483" s="9">
        <v>17.88</v>
      </c>
      <c r="B483" s="3">
        <v>3</v>
      </c>
      <c r="C483" s="9">
        <v>0.2</v>
      </c>
      <c r="D483" s="9">
        <v>5.5875000000000004</v>
      </c>
    </row>
    <row r="484" spans="1:4" x14ac:dyDescent="0.3">
      <c r="A484" s="9">
        <v>63.686</v>
      </c>
      <c r="B484" s="3">
        <v>1</v>
      </c>
      <c r="C484" s="9">
        <v>0.3</v>
      </c>
      <c r="D484" s="9">
        <v>-9.0980000000000008</v>
      </c>
    </row>
    <row r="485" spans="1:4" x14ac:dyDescent="0.3">
      <c r="A485" s="9">
        <v>83.84</v>
      </c>
      <c r="B485" s="3">
        <v>2</v>
      </c>
      <c r="C485" s="9">
        <v>0.2</v>
      </c>
      <c r="D485" s="9">
        <v>27.248000000000001</v>
      </c>
    </row>
    <row r="486" spans="1:4" x14ac:dyDescent="0.3">
      <c r="A486" s="9">
        <v>16.52</v>
      </c>
      <c r="B486" s="3">
        <v>5</v>
      </c>
      <c r="C486" s="9">
        <v>0.2</v>
      </c>
      <c r="D486" s="9">
        <v>2.0649999999999999</v>
      </c>
    </row>
    <row r="487" spans="1:4" x14ac:dyDescent="0.3">
      <c r="A487" s="9">
        <v>206.11199999999999</v>
      </c>
      <c r="B487" s="3">
        <v>6</v>
      </c>
      <c r="C487" s="9">
        <v>0.2</v>
      </c>
      <c r="D487" s="9">
        <v>48.951599999999999</v>
      </c>
    </row>
    <row r="488" spans="1:4" x14ac:dyDescent="0.3">
      <c r="A488" s="9">
        <v>203.983</v>
      </c>
      <c r="B488" s="3">
        <v>2</v>
      </c>
      <c r="C488" s="9">
        <v>0.15</v>
      </c>
      <c r="D488" s="9">
        <v>16.7986</v>
      </c>
    </row>
    <row r="489" spans="1:4" x14ac:dyDescent="0.3">
      <c r="A489" s="9">
        <v>40.74</v>
      </c>
      <c r="B489" s="3">
        <v>3</v>
      </c>
      <c r="C489" s="9">
        <v>0</v>
      </c>
      <c r="D489" s="9">
        <v>0.40739999999999998</v>
      </c>
    </row>
    <row r="490" spans="1:4" x14ac:dyDescent="0.3">
      <c r="A490" s="9">
        <v>39.99</v>
      </c>
      <c r="B490" s="3">
        <v>1</v>
      </c>
      <c r="C490" s="9">
        <v>0</v>
      </c>
      <c r="D490" s="9">
        <v>11.597099999999999</v>
      </c>
    </row>
    <row r="491" spans="1:4" x14ac:dyDescent="0.3">
      <c r="A491" s="9">
        <v>82.896000000000001</v>
      </c>
      <c r="B491" s="3">
        <v>3</v>
      </c>
      <c r="C491" s="9">
        <v>0.2</v>
      </c>
      <c r="D491" s="9">
        <v>29.0136</v>
      </c>
    </row>
    <row r="492" spans="1:4" x14ac:dyDescent="0.3">
      <c r="A492" s="9">
        <v>111.96</v>
      </c>
      <c r="B492" s="3">
        <v>2</v>
      </c>
      <c r="C492" s="9">
        <v>0</v>
      </c>
      <c r="D492" s="9">
        <v>54.860399999999998</v>
      </c>
    </row>
    <row r="493" spans="1:4" x14ac:dyDescent="0.3">
      <c r="A493" s="9">
        <v>124.75</v>
      </c>
      <c r="B493" s="3">
        <v>5</v>
      </c>
      <c r="C493" s="9">
        <v>0</v>
      </c>
      <c r="D493" s="9">
        <v>57.384999999999998</v>
      </c>
    </row>
    <row r="494" spans="1:4" x14ac:dyDescent="0.3">
      <c r="A494" s="9">
        <v>91.96</v>
      </c>
      <c r="B494" s="3">
        <v>4</v>
      </c>
      <c r="C494" s="9">
        <v>0</v>
      </c>
      <c r="D494" s="9">
        <v>39.5428</v>
      </c>
    </row>
    <row r="495" spans="1:4" x14ac:dyDescent="0.3">
      <c r="A495" s="9">
        <v>9.3439999999999994</v>
      </c>
      <c r="B495" s="3">
        <v>1</v>
      </c>
      <c r="C495" s="9">
        <v>0.2</v>
      </c>
      <c r="D495" s="9">
        <v>3.504</v>
      </c>
    </row>
    <row r="496" spans="1:4" x14ac:dyDescent="0.3">
      <c r="A496" s="9">
        <v>35.351999999999997</v>
      </c>
      <c r="B496" s="3">
        <v>9</v>
      </c>
      <c r="C496" s="9">
        <v>0.2</v>
      </c>
      <c r="D496" s="9">
        <v>12.815099999999999</v>
      </c>
    </row>
    <row r="497" spans="1:4" x14ac:dyDescent="0.3">
      <c r="A497" s="9">
        <v>1044.6300000000001</v>
      </c>
      <c r="B497" s="3">
        <v>5</v>
      </c>
      <c r="C497" s="9">
        <v>0.4</v>
      </c>
      <c r="D497" s="9">
        <v>-295.9785</v>
      </c>
    </row>
    <row r="498" spans="1:4" x14ac:dyDescent="0.3">
      <c r="A498" s="9">
        <v>11.352</v>
      </c>
      <c r="B498" s="3">
        <v>3</v>
      </c>
      <c r="C498" s="9">
        <v>0.2</v>
      </c>
      <c r="D498" s="9">
        <v>4.1151</v>
      </c>
    </row>
    <row r="499" spans="1:4" x14ac:dyDescent="0.3">
      <c r="A499" s="9">
        <v>21.48</v>
      </c>
      <c r="B499" s="3">
        <v>3</v>
      </c>
      <c r="C499" s="9">
        <v>0.2</v>
      </c>
      <c r="D499" s="9">
        <v>-0.26850000000000002</v>
      </c>
    </row>
    <row r="500" spans="1:4" x14ac:dyDescent="0.3">
      <c r="A500" s="9">
        <v>40.68</v>
      </c>
      <c r="B500" s="3">
        <v>3</v>
      </c>
      <c r="C500" s="9">
        <v>0.2</v>
      </c>
      <c r="D500" s="9">
        <v>-9.1530000000000005</v>
      </c>
    </row>
    <row r="501" spans="1:4" x14ac:dyDescent="0.3">
      <c r="A501" s="9">
        <v>23.952000000000002</v>
      </c>
      <c r="B501" s="3">
        <v>2</v>
      </c>
      <c r="C501" s="9">
        <v>0.2</v>
      </c>
      <c r="D501" s="9">
        <v>2.3952</v>
      </c>
    </row>
    <row r="502" spans="1:4" x14ac:dyDescent="0.3">
      <c r="A502" s="9">
        <v>10.96</v>
      </c>
      <c r="B502" s="3">
        <v>4</v>
      </c>
      <c r="C502" s="9">
        <v>0</v>
      </c>
      <c r="D502" s="9">
        <v>2.9592000000000001</v>
      </c>
    </row>
    <row r="503" spans="1:4" x14ac:dyDescent="0.3">
      <c r="A503" s="9">
        <v>33.488</v>
      </c>
      <c r="B503" s="3">
        <v>7</v>
      </c>
      <c r="C503" s="9">
        <v>0.2</v>
      </c>
      <c r="D503" s="9">
        <v>5.8604000000000003</v>
      </c>
    </row>
    <row r="504" spans="1:4" x14ac:dyDescent="0.3">
      <c r="A504" s="9">
        <v>201.56800000000001</v>
      </c>
      <c r="B504" s="3">
        <v>4</v>
      </c>
      <c r="C504" s="9">
        <v>0.2</v>
      </c>
      <c r="D504" s="9">
        <v>22.676400000000001</v>
      </c>
    </row>
    <row r="505" spans="1:4" x14ac:dyDescent="0.3">
      <c r="A505" s="9">
        <v>359.05799999999999</v>
      </c>
      <c r="B505" s="3">
        <v>3</v>
      </c>
      <c r="C505" s="9">
        <v>0.3</v>
      </c>
      <c r="D505" s="9">
        <v>-35.905799999999999</v>
      </c>
    </row>
    <row r="506" spans="1:4" x14ac:dyDescent="0.3">
      <c r="A506" s="9">
        <v>290.666</v>
      </c>
      <c r="B506" s="3">
        <v>2</v>
      </c>
      <c r="C506" s="9">
        <v>0.15</v>
      </c>
      <c r="D506" s="9">
        <v>27.3568</v>
      </c>
    </row>
    <row r="507" spans="1:4" x14ac:dyDescent="0.3">
      <c r="A507" s="9">
        <v>198.46</v>
      </c>
      <c r="B507" s="3">
        <v>2</v>
      </c>
      <c r="C507" s="9">
        <v>0</v>
      </c>
      <c r="D507" s="9">
        <v>99.23</v>
      </c>
    </row>
    <row r="508" spans="1:4" x14ac:dyDescent="0.3">
      <c r="A508" s="9">
        <v>675.96</v>
      </c>
      <c r="B508" s="3">
        <v>5</v>
      </c>
      <c r="C508" s="9">
        <v>0.2</v>
      </c>
      <c r="D508" s="9">
        <v>84.495000000000005</v>
      </c>
    </row>
    <row r="509" spans="1:4" x14ac:dyDescent="0.3">
      <c r="A509" s="9">
        <v>517.5</v>
      </c>
      <c r="B509" s="3">
        <v>6</v>
      </c>
      <c r="C509" s="9">
        <v>0</v>
      </c>
      <c r="D509" s="9">
        <v>155.25</v>
      </c>
    </row>
    <row r="510" spans="1:4" x14ac:dyDescent="0.3">
      <c r="A510" s="9">
        <v>15.552</v>
      </c>
      <c r="B510" s="3">
        <v>3</v>
      </c>
      <c r="C510" s="9">
        <v>0.2</v>
      </c>
      <c r="D510" s="9">
        <v>5.4432</v>
      </c>
    </row>
    <row r="511" spans="1:4" x14ac:dyDescent="0.3">
      <c r="A511" s="9">
        <v>19.440000000000001</v>
      </c>
      <c r="B511" s="3">
        <v>3</v>
      </c>
      <c r="C511" s="9">
        <v>0</v>
      </c>
      <c r="D511" s="9">
        <v>9.3312000000000008</v>
      </c>
    </row>
    <row r="512" spans="1:4" x14ac:dyDescent="0.3">
      <c r="A512" s="9">
        <v>12.624000000000001</v>
      </c>
      <c r="B512" s="3">
        <v>2</v>
      </c>
      <c r="C512" s="9">
        <v>0.2</v>
      </c>
      <c r="D512" s="9">
        <v>3.9449999999999998</v>
      </c>
    </row>
    <row r="513" spans="1:4" x14ac:dyDescent="0.3">
      <c r="A513" s="9">
        <v>109.92</v>
      </c>
      <c r="B513" s="3">
        <v>2</v>
      </c>
      <c r="C513" s="9">
        <v>0</v>
      </c>
      <c r="D513" s="9">
        <v>53.860799999999998</v>
      </c>
    </row>
    <row r="514" spans="1:4" x14ac:dyDescent="0.3">
      <c r="A514" s="9">
        <v>169.68</v>
      </c>
      <c r="B514" s="3">
        <v>6</v>
      </c>
      <c r="C514" s="9">
        <v>0</v>
      </c>
      <c r="D514" s="9">
        <v>45.813600000000001</v>
      </c>
    </row>
    <row r="515" spans="1:4" x14ac:dyDescent="0.3">
      <c r="A515" s="9">
        <v>160.77600000000001</v>
      </c>
      <c r="B515" s="3">
        <v>3</v>
      </c>
      <c r="C515" s="9">
        <v>0.2</v>
      </c>
      <c r="D515" s="9">
        <v>10.048500000000001</v>
      </c>
    </row>
    <row r="516" spans="1:4" x14ac:dyDescent="0.3">
      <c r="A516" s="9">
        <v>88.751999999999995</v>
      </c>
      <c r="B516" s="3">
        <v>3</v>
      </c>
      <c r="C516" s="9">
        <v>0.2</v>
      </c>
      <c r="D516" s="9">
        <v>27.734999999999999</v>
      </c>
    </row>
    <row r="517" spans="1:4" x14ac:dyDescent="0.3">
      <c r="A517" s="9">
        <v>41.92</v>
      </c>
      <c r="B517" s="3">
        <v>5</v>
      </c>
      <c r="C517" s="9">
        <v>0.2</v>
      </c>
      <c r="D517" s="9">
        <v>3.6680000000000001</v>
      </c>
    </row>
    <row r="518" spans="1:4" x14ac:dyDescent="0.3">
      <c r="A518" s="9">
        <v>58.58</v>
      </c>
      <c r="B518" s="3">
        <v>2</v>
      </c>
      <c r="C518" s="9">
        <v>0</v>
      </c>
      <c r="D518" s="9">
        <v>19.331399999999999</v>
      </c>
    </row>
    <row r="519" spans="1:4" x14ac:dyDescent="0.3">
      <c r="A519" s="9">
        <v>196.62</v>
      </c>
      <c r="B519" s="3">
        <v>2</v>
      </c>
      <c r="C519" s="9">
        <v>0</v>
      </c>
      <c r="D519" s="9">
        <v>96.343800000000002</v>
      </c>
    </row>
    <row r="520" spans="1:4" x14ac:dyDescent="0.3">
      <c r="A520" s="9">
        <v>104.28</v>
      </c>
      <c r="B520" s="3">
        <v>3</v>
      </c>
      <c r="C520" s="9">
        <v>0</v>
      </c>
      <c r="D520" s="9">
        <v>26.07</v>
      </c>
    </row>
    <row r="521" spans="1:4" x14ac:dyDescent="0.3">
      <c r="A521" s="9">
        <v>18.97</v>
      </c>
      <c r="B521" s="3">
        <v>1</v>
      </c>
      <c r="C521" s="9">
        <v>0</v>
      </c>
      <c r="D521" s="9">
        <v>9.1056000000000008</v>
      </c>
    </row>
    <row r="522" spans="1:4" x14ac:dyDescent="0.3">
      <c r="A522" s="9">
        <v>33.450000000000003</v>
      </c>
      <c r="B522" s="3">
        <v>5</v>
      </c>
      <c r="C522" s="9">
        <v>0</v>
      </c>
      <c r="D522" s="9">
        <v>15.387</v>
      </c>
    </row>
    <row r="523" spans="1:4" x14ac:dyDescent="0.3">
      <c r="A523" s="9">
        <v>21.88</v>
      </c>
      <c r="B523" s="3">
        <v>5</v>
      </c>
      <c r="C523" s="9">
        <v>0.2</v>
      </c>
      <c r="D523" s="9">
        <v>6.2904999999999998</v>
      </c>
    </row>
    <row r="524" spans="1:4" x14ac:dyDescent="0.3">
      <c r="A524" s="9">
        <v>12.35</v>
      </c>
      <c r="B524" s="3">
        <v>5</v>
      </c>
      <c r="C524" s="9">
        <v>0</v>
      </c>
      <c r="D524" s="9">
        <v>5.8045</v>
      </c>
    </row>
    <row r="525" spans="1:4" x14ac:dyDescent="0.3">
      <c r="A525" s="9">
        <v>43.86</v>
      </c>
      <c r="B525" s="3">
        <v>6</v>
      </c>
      <c r="C525" s="9">
        <v>0</v>
      </c>
      <c r="D525" s="9">
        <v>20.6142</v>
      </c>
    </row>
    <row r="526" spans="1:4" x14ac:dyDescent="0.3">
      <c r="A526" s="9">
        <v>1048.3499999999999</v>
      </c>
      <c r="B526" s="3">
        <v>5</v>
      </c>
      <c r="C526" s="9">
        <v>0.4</v>
      </c>
      <c r="D526" s="9">
        <v>-69.89</v>
      </c>
    </row>
    <row r="527" spans="1:4" x14ac:dyDescent="0.3">
      <c r="A527" s="9">
        <v>20.88</v>
      </c>
      <c r="B527" s="3">
        <v>8</v>
      </c>
      <c r="C527" s="9">
        <v>0</v>
      </c>
      <c r="D527" s="9">
        <v>9.6047999999999991</v>
      </c>
    </row>
    <row r="528" spans="1:4" x14ac:dyDescent="0.3">
      <c r="A528" s="9">
        <v>10.368</v>
      </c>
      <c r="B528" s="3">
        <v>2</v>
      </c>
      <c r="C528" s="9">
        <v>0.2</v>
      </c>
      <c r="D528" s="9">
        <v>3.6288</v>
      </c>
    </row>
    <row r="529" spans="1:4" x14ac:dyDescent="0.3">
      <c r="A529" s="9">
        <v>9.4600000000000009</v>
      </c>
      <c r="B529" s="3">
        <v>2</v>
      </c>
      <c r="C529" s="9">
        <v>0</v>
      </c>
      <c r="D529" s="9">
        <v>3.6894</v>
      </c>
    </row>
    <row r="530" spans="1:4" x14ac:dyDescent="0.3">
      <c r="A530" s="9">
        <v>46.863999999999997</v>
      </c>
      <c r="B530" s="3">
        <v>2</v>
      </c>
      <c r="C530" s="9">
        <v>0.2</v>
      </c>
      <c r="D530" s="9">
        <v>7.6154000000000002</v>
      </c>
    </row>
    <row r="531" spans="1:4" x14ac:dyDescent="0.3">
      <c r="A531" s="9">
        <v>35.06</v>
      </c>
      <c r="B531" s="3">
        <v>2</v>
      </c>
      <c r="C531" s="9">
        <v>0</v>
      </c>
      <c r="D531" s="9">
        <v>10.518000000000001</v>
      </c>
    </row>
    <row r="532" spans="1:4" x14ac:dyDescent="0.3">
      <c r="A532" s="9">
        <v>7.6440000000000001</v>
      </c>
      <c r="B532" s="3">
        <v>4</v>
      </c>
      <c r="C532" s="9">
        <v>0.7</v>
      </c>
      <c r="D532" s="9">
        <v>-5.8604000000000003</v>
      </c>
    </row>
    <row r="533" spans="1:4" x14ac:dyDescent="0.3">
      <c r="A533" s="9">
        <v>219.84</v>
      </c>
      <c r="B533" s="3">
        <v>4</v>
      </c>
      <c r="C533" s="9">
        <v>0</v>
      </c>
      <c r="D533" s="9">
        <v>107.7216</v>
      </c>
    </row>
    <row r="534" spans="1:4" x14ac:dyDescent="0.3">
      <c r="A534" s="9">
        <v>134.97</v>
      </c>
      <c r="B534" s="3">
        <v>3</v>
      </c>
      <c r="C534" s="9">
        <v>0</v>
      </c>
      <c r="D534" s="9">
        <v>64.785600000000002</v>
      </c>
    </row>
    <row r="535" spans="1:4" x14ac:dyDescent="0.3">
      <c r="A535" s="9">
        <v>60.415999999999997</v>
      </c>
      <c r="B535" s="3">
        <v>2</v>
      </c>
      <c r="C535" s="9">
        <v>0.2</v>
      </c>
      <c r="D535" s="9">
        <v>6.0415999999999999</v>
      </c>
    </row>
    <row r="536" spans="1:4" x14ac:dyDescent="0.3">
      <c r="A536" s="9">
        <v>107.94</v>
      </c>
      <c r="B536" s="3">
        <v>3</v>
      </c>
      <c r="C536" s="9">
        <v>0</v>
      </c>
      <c r="D536" s="9">
        <v>26.984999999999999</v>
      </c>
    </row>
    <row r="537" spans="1:4" x14ac:dyDescent="0.3">
      <c r="A537" s="9">
        <v>11.167999999999999</v>
      </c>
      <c r="B537" s="3">
        <v>4</v>
      </c>
      <c r="C537" s="9">
        <v>0.2</v>
      </c>
      <c r="D537" s="9">
        <v>3.6295999999999999</v>
      </c>
    </row>
    <row r="538" spans="1:4" x14ac:dyDescent="0.3">
      <c r="A538" s="9">
        <v>69.930000000000007</v>
      </c>
      <c r="B538" s="3">
        <v>7</v>
      </c>
      <c r="C538" s="9">
        <v>0</v>
      </c>
      <c r="D538" s="9">
        <v>0.69930000000000003</v>
      </c>
    </row>
    <row r="539" spans="1:4" x14ac:dyDescent="0.3">
      <c r="A539" s="9">
        <v>77.599999999999994</v>
      </c>
      <c r="B539" s="3">
        <v>5</v>
      </c>
      <c r="C539" s="9">
        <v>0.2</v>
      </c>
      <c r="D539" s="9">
        <v>28.13</v>
      </c>
    </row>
    <row r="540" spans="1:4" x14ac:dyDescent="0.3">
      <c r="A540" s="9">
        <v>75.599999999999994</v>
      </c>
      <c r="B540" s="3">
        <v>2</v>
      </c>
      <c r="C540" s="9">
        <v>0.8</v>
      </c>
      <c r="D540" s="9">
        <v>-166.32</v>
      </c>
    </row>
    <row r="541" spans="1:4" x14ac:dyDescent="0.3">
      <c r="A541" s="9">
        <v>1127.9760000000001</v>
      </c>
      <c r="B541" s="3">
        <v>3</v>
      </c>
      <c r="C541" s="9">
        <v>0.2</v>
      </c>
      <c r="D541" s="9">
        <v>126.8973</v>
      </c>
    </row>
    <row r="542" spans="1:4" x14ac:dyDescent="0.3">
      <c r="A542" s="9">
        <v>38.880000000000003</v>
      </c>
      <c r="B542" s="3">
        <v>6</v>
      </c>
      <c r="C542" s="9">
        <v>0</v>
      </c>
      <c r="D542" s="9">
        <v>18.662400000000002</v>
      </c>
    </row>
    <row r="543" spans="1:4" x14ac:dyDescent="0.3">
      <c r="A543" s="9">
        <v>17.544</v>
      </c>
      <c r="B543" s="3">
        <v>3</v>
      </c>
      <c r="C543" s="9">
        <v>0.2</v>
      </c>
      <c r="D543" s="9">
        <v>5.9211</v>
      </c>
    </row>
    <row r="544" spans="1:4" x14ac:dyDescent="0.3">
      <c r="A544" s="9">
        <v>140.81</v>
      </c>
      <c r="B544" s="3">
        <v>1</v>
      </c>
      <c r="C544" s="9">
        <v>0</v>
      </c>
      <c r="D544" s="9">
        <v>39.4268</v>
      </c>
    </row>
    <row r="545" spans="1:4" x14ac:dyDescent="0.3">
      <c r="A545" s="9">
        <v>90.57</v>
      </c>
      <c r="B545" s="3">
        <v>3</v>
      </c>
      <c r="C545" s="9">
        <v>0</v>
      </c>
      <c r="D545" s="9">
        <v>11.774100000000001</v>
      </c>
    </row>
    <row r="546" spans="1:4" x14ac:dyDescent="0.3">
      <c r="A546" s="9">
        <v>727.45</v>
      </c>
      <c r="B546" s="3">
        <v>5</v>
      </c>
      <c r="C546" s="9">
        <v>0.5</v>
      </c>
      <c r="D546" s="9">
        <v>-465.56799999999998</v>
      </c>
    </row>
    <row r="547" spans="1:4" x14ac:dyDescent="0.3">
      <c r="A547" s="9">
        <v>99.2</v>
      </c>
      <c r="B547" s="3">
        <v>5</v>
      </c>
      <c r="C547" s="9">
        <v>0</v>
      </c>
      <c r="D547" s="9">
        <v>25.792000000000002</v>
      </c>
    </row>
    <row r="548" spans="1:4" x14ac:dyDescent="0.3">
      <c r="A548" s="9">
        <v>70.98</v>
      </c>
      <c r="B548" s="3">
        <v>1</v>
      </c>
      <c r="C548" s="9">
        <v>0</v>
      </c>
      <c r="D548" s="9">
        <v>20.584199999999999</v>
      </c>
    </row>
    <row r="549" spans="1:4" x14ac:dyDescent="0.3">
      <c r="A549" s="9">
        <v>470.37599999999998</v>
      </c>
      <c r="B549" s="3">
        <v>3</v>
      </c>
      <c r="C549" s="9">
        <v>0.2</v>
      </c>
      <c r="D549" s="9">
        <v>47.037599999999998</v>
      </c>
    </row>
    <row r="550" spans="1:4" x14ac:dyDescent="0.3">
      <c r="A550" s="9">
        <v>34.65</v>
      </c>
      <c r="B550" s="3">
        <v>3</v>
      </c>
      <c r="C550" s="9">
        <v>0</v>
      </c>
      <c r="D550" s="9">
        <v>10.395</v>
      </c>
    </row>
    <row r="551" spans="1:4" x14ac:dyDescent="0.3">
      <c r="A551" s="9">
        <v>1793.98</v>
      </c>
      <c r="B551" s="3">
        <v>2</v>
      </c>
      <c r="C551" s="9">
        <v>0</v>
      </c>
      <c r="D551" s="9">
        <v>843.17060000000004</v>
      </c>
    </row>
    <row r="552" spans="1:4" x14ac:dyDescent="0.3">
      <c r="A552" s="9">
        <v>909.12</v>
      </c>
      <c r="B552" s="3">
        <v>8</v>
      </c>
      <c r="C552" s="9">
        <v>0</v>
      </c>
      <c r="D552" s="9">
        <v>9.0912000000000006</v>
      </c>
    </row>
    <row r="553" spans="1:4" x14ac:dyDescent="0.3">
      <c r="A553" s="9">
        <v>18.96</v>
      </c>
      <c r="B553" s="3">
        <v>2</v>
      </c>
      <c r="C553" s="9">
        <v>0</v>
      </c>
      <c r="D553" s="9">
        <v>8.532</v>
      </c>
    </row>
    <row r="554" spans="1:4" x14ac:dyDescent="0.3">
      <c r="A554" s="9">
        <v>149.94999999999999</v>
      </c>
      <c r="B554" s="3">
        <v>5</v>
      </c>
      <c r="C554" s="9">
        <v>0</v>
      </c>
      <c r="D554" s="9">
        <v>65.977999999999994</v>
      </c>
    </row>
    <row r="555" spans="1:4" x14ac:dyDescent="0.3">
      <c r="A555" s="9">
        <v>895.92</v>
      </c>
      <c r="B555" s="3">
        <v>5</v>
      </c>
      <c r="C555" s="9">
        <v>0.2</v>
      </c>
      <c r="D555" s="9">
        <v>302.37299999999999</v>
      </c>
    </row>
    <row r="556" spans="1:4" x14ac:dyDescent="0.3">
      <c r="A556" s="9">
        <v>863.64</v>
      </c>
      <c r="B556" s="3">
        <v>9</v>
      </c>
      <c r="C556" s="9">
        <v>0.2</v>
      </c>
      <c r="D556" s="9">
        <v>107.955</v>
      </c>
    </row>
    <row r="557" spans="1:4" x14ac:dyDescent="0.3">
      <c r="A557" s="9">
        <v>19.968</v>
      </c>
      <c r="B557" s="3">
        <v>2</v>
      </c>
      <c r="C557" s="9">
        <v>0.7</v>
      </c>
      <c r="D557" s="9">
        <v>-13.311999999999999</v>
      </c>
    </row>
    <row r="558" spans="1:4" x14ac:dyDescent="0.3">
      <c r="A558" s="9">
        <v>23.1</v>
      </c>
      <c r="B558" s="3">
        <v>2</v>
      </c>
      <c r="C558" s="9">
        <v>0</v>
      </c>
      <c r="D558" s="9">
        <v>6.468</v>
      </c>
    </row>
    <row r="559" spans="1:4" x14ac:dyDescent="0.3">
      <c r="A559" s="9">
        <v>5.1040000000000001</v>
      </c>
      <c r="B559" s="3">
        <v>4</v>
      </c>
      <c r="C559" s="9">
        <v>0.8</v>
      </c>
      <c r="D559" s="9">
        <v>-8.6768000000000001</v>
      </c>
    </row>
    <row r="560" spans="1:4" x14ac:dyDescent="0.3">
      <c r="A560" s="9">
        <v>1439.9760000000001</v>
      </c>
      <c r="B560" s="3">
        <v>4</v>
      </c>
      <c r="C560" s="9">
        <v>0.4</v>
      </c>
      <c r="D560" s="9">
        <v>191.99680000000001</v>
      </c>
    </row>
    <row r="561" spans="1:4" x14ac:dyDescent="0.3">
      <c r="A561" s="9">
        <v>294.62</v>
      </c>
      <c r="B561" s="3">
        <v>5</v>
      </c>
      <c r="C561" s="9">
        <v>0.8</v>
      </c>
      <c r="D561" s="9">
        <v>-766.01199999999994</v>
      </c>
    </row>
    <row r="562" spans="1:4" x14ac:dyDescent="0.3">
      <c r="A562" s="9">
        <v>199.95</v>
      </c>
      <c r="B562" s="3">
        <v>5</v>
      </c>
      <c r="C562" s="9">
        <v>0</v>
      </c>
      <c r="D562" s="9">
        <v>21.994499999999999</v>
      </c>
    </row>
    <row r="563" spans="1:4" x14ac:dyDescent="0.3">
      <c r="A563" s="9">
        <v>159.98400000000001</v>
      </c>
      <c r="B563" s="3">
        <v>2</v>
      </c>
      <c r="C563" s="9">
        <v>0.2</v>
      </c>
      <c r="D563" s="9">
        <v>35.996400000000001</v>
      </c>
    </row>
    <row r="564" spans="1:4" x14ac:dyDescent="0.3">
      <c r="A564" s="9">
        <v>350.98</v>
      </c>
      <c r="B564" s="3">
        <v>1</v>
      </c>
      <c r="C564" s="9">
        <v>0</v>
      </c>
      <c r="D564" s="9">
        <v>84.235200000000006</v>
      </c>
    </row>
    <row r="565" spans="1:4" x14ac:dyDescent="0.3">
      <c r="A565" s="9">
        <v>1606.23</v>
      </c>
      <c r="B565" s="3">
        <v>9</v>
      </c>
      <c r="C565" s="9">
        <v>0</v>
      </c>
      <c r="D565" s="9">
        <v>481.86900000000003</v>
      </c>
    </row>
    <row r="566" spans="1:4" x14ac:dyDescent="0.3">
      <c r="A566" s="9">
        <v>8.26</v>
      </c>
      <c r="B566" s="3">
        <v>2</v>
      </c>
      <c r="C566" s="9">
        <v>0</v>
      </c>
      <c r="D566" s="9">
        <v>3.8822000000000001</v>
      </c>
    </row>
    <row r="567" spans="1:4" x14ac:dyDescent="0.3">
      <c r="A567" s="9">
        <v>162.63999999999999</v>
      </c>
      <c r="B567" s="3">
        <v>2</v>
      </c>
      <c r="C567" s="9">
        <v>0</v>
      </c>
      <c r="D567" s="9">
        <v>45.539200000000001</v>
      </c>
    </row>
    <row r="568" spans="1:4" x14ac:dyDescent="0.3">
      <c r="A568" s="9">
        <v>1.9410000000000001</v>
      </c>
      <c r="B568" s="3">
        <v>1</v>
      </c>
      <c r="C568" s="9">
        <v>0.7</v>
      </c>
      <c r="D568" s="9">
        <v>-1.294</v>
      </c>
    </row>
    <row r="569" spans="1:4" x14ac:dyDescent="0.3">
      <c r="A569" s="9">
        <v>283.92</v>
      </c>
      <c r="B569" s="3">
        <v>5</v>
      </c>
      <c r="C569" s="9">
        <v>0.2</v>
      </c>
      <c r="D569" s="9">
        <v>-46.137</v>
      </c>
    </row>
    <row r="570" spans="1:4" x14ac:dyDescent="0.3">
      <c r="A570" s="9">
        <v>7.3120000000000003</v>
      </c>
      <c r="B570" s="3">
        <v>2</v>
      </c>
      <c r="C570" s="9">
        <v>0.2</v>
      </c>
      <c r="D570" s="9">
        <v>2.5592000000000001</v>
      </c>
    </row>
    <row r="571" spans="1:4" x14ac:dyDescent="0.3">
      <c r="A571" s="9">
        <v>39.9</v>
      </c>
      <c r="B571" s="3">
        <v>5</v>
      </c>
      <c r="C571" s="9">
        <v>0</v>
      </c>
      <c r="D571" s="9">
        <v>19.95</v>
      </c>
    </row>
    <row r="572" spans="1:4" x14ac:dyDescent="0.3">
      <c r="A572" s="9">
        <v>26.55</v>
      </c>
      <c r="B572" s="3">
        <v>3</v>
      </c>
      <c r="C572" s="9">
        <v>0</v>
      </c>
      <c r="D572" s="9">
        <v>13.009499999999999</v>
      </c>
    </row>
    <row r="573" spans="1:4" x14ac:dyDescent="0.3">
      <c r="A573" s="9">
        <v>259.13600000000002</v>
      </c>
      <c r="B573" s="3">
        <v>4</v>
      </c>
      <c r="C573" s="9">
        <v>0.2</v>
      </c>
      <c r="D573" s="9">
        <v>-25.913599999999999</v>
      </c>
    </row>
    <row r="574" spans="1:4" x14ac:dyDescent="0.3">
      <c r="A574" s="9">
        <v>15.552</v>
      </c>
      <c r="B574" s="3">
        <v>3</v>
      </c>
      <c r="C574" s="9">
        <v>0.2</v>
      </c>
      <c r="D574" s="9">
        <v>5.4432</v>
      </c>
    </row>
    <row r="575" spans="1:4" x14ac:dyDescent="0.3">
      <c r="A575" s="9">
        <v>159.88</v>
      </c>
      <c r="B575" s="3">
        <v>7</v>
      </c>
      <c r="C575" s="9">
        <v>0</v>
      </c>
      <c r="D575" s="9">
        <v>73.544799999999995</v>
      </c>
    </row>
    <row r="576" spans="1:4" x14ac:dyDescent="0.3">
      <c r="A576" s="9">
        <v>86.376000000000005</v>
      </c>
      <c r="B576" s="3">
        <v>3</v>
      </c>
      <c r="C576" s="9">
        <v>0.2</v>
      </c>
      <c r="D576" s="9">
        <v>1.0797000000000001</v>
      </c>
    </row>
    <row r="577" spans="1:4" x14ac:dyDescent="0.3">
      <c r="A577" s="9">
        <v>33.28</v>
      </c>
      <c r="B577" s="3">
        <v>4</v>
      </c>
      <c r="C577" s="9">
        <v>0</v>
      </c>
      <c r="D577" s="9">
        <v>9.3184000000000005</v>
      </c>
    </row>
    <row r="578" spans="1:4" x14ac:dyDescent="0.3">
      <c r="A578" s="9">
        <v>152.99100000000001</v>
      </c>
      <c r="B578" s="3">
        <v>3</v>
      </c>
      <c r="C578" s="9">
        <v>0.7</v>
      </c>
      <c r="D578" s="9">
        <v>-122.39279999999999</v>
      </c>
    </row>
    <row r="579" spans="1:4" x14ac:dyDescent="0.3">
      <c r="A579" s="9">
        <v>14.76</v>
      </c>
      <c r="B579" s="3">
        <v>5</v>
      </c>
      <c r="C579" s="9">
        <v>0.6</v>
      </c>
      <c r="D579" s="9">
        <v>-11.439</v>
      </c>
    </row>
    <row r="580" spans="1:4" x14ac:dyDescent="0.3">
      <c r="A580" s="9">
        <v>233.05799999999999</v>
      </c>
      <c r="B580" s="3">
        <v>3</v>
      </c>
      <c r="C580" s="9">
        <v>0.3</v>
      </c>
      <c r="D580" s="9">
        <v>-53.270400000000002</v>
      </c>
    </row>
    <row r="581" spans="1:4" x14ac:dyDescent="0.3">
      <c r="A581" s="9">
        <v>111.79</v>
      </c>
      <c r="B581" s="3">
        <v>7</v>
      </c>
      <c r="C581" s="9">
        <v>0</v>
      </c>
      <c r="D581" s="9">
        <v>43.598100000000002</v>
      </c>
    </row>
    <row r="582" spans="1:4" x14ac:dyDescent="0.3">
      <c r="A582" s="9">
        <v>314.55</v>
      </c>
      <c r="B582" s="3">
        <v>3</v>
      </c>
      <c r="C582" s="9">
        <v>0</v>
      </c>
      <c r="D582" s="9">
        <v>150.98400000000001</v>
      </c>
    </row>
    <row r="583" spans="1:4" x14ac:dyDescent="0.3">
      <c r="A583" s="9">
        <v>14.016</v>
      </c>
      <c r="B583" s="3">
        <v>3</v>
      </c>
      <c r="C583" s="9">
        <v>0.2</v>
      </c>
      <c r="D583" s="9">
        <v>1.752</v>
      </c>
    </row>
    <row r="584" spans="1:4" x14ac:dyDescent="0.3">
      <c r="A584" s="9">
        <v>19.751999999999999</v>
      </c>
      <c r="B584" s="3">
        <v>3</v>
      </c>
      <c r="C584" s="9">
        <v>0.2</v>
      </c>
      <c r="D584" s="9">
        <v>6.9131999999999998</v>
      </c>
    </row>
    <row r="585" spans="1:4" x14ac:dyDescent="0.3">
      <c r="A585" s="9">
        <v>45.68</v>
      </c>
      <c r="B585" s="3">
        <v>2</v>
      </c>
      <c r="C585" s="9">
        <v>0</v>
      </c>
      <c r="D585" s="9">
        <v>21.012799999999999</v>
      </c>
    </row>
    <row r="586" spans="1:4" x14ac:dyDescent="0.3">
      <c r="A586" s="9">
        <v>29</v>
      </c>
      <c r="B586" s="3">
        <v>2</v>
      </c>
      <c r="C586" s="9">
        <v>0</v>
      </c>
      <c r="D586" s="9">
        <v>7.25</v>
      </c>
    </row>
    <row r="587" spans="1:4" x14ac:dyDescent="0.3">
      <c r="A587" s="9">
        <v>29.931999999999999</v>
      </c>
      <c r="B587" s="3">
        <v>7</v>
      </c>
      <c r="C587" s="9">
        <v>0.8</v>
      </c>
      <c r="D587" s="9">
        <v>-46.394599999999997</v>
      </c>
    </row>
    <row r="588" spans="1:4" x14ac:dyDescent="0.3">
      <c r="A588" s="9">
        <v>832.93</v>
      </c>
      <c r="B588" s="3">
        <v>7</v>
      </c>
      <c r="C588" s="9">
        <v>0</v>
      </c>
      <c r="D588" s="9">
        <v>233.22040000000001</v>
      </c>
    </row>
    <row r="589" spans="1:4" x14ac:dyDescent="0.3">
      <c r="A589" s="9">
        <v>2.8159999999999998</v>
      </c>
      <c r="B589" s="3">
        <v>2</v>
      </c>
      <c r="C589" s="9">
        <v>0.2</v>
      </c>
      <c r="D589" s="9">
        <v>0.98560000000000003</v>
      </c>
    </row>
    <row r="590" spans="1:4" x14ac:dyDescent="0.3">
      <c r="A590" s="9">
        <v>9.984</v>
      </c>
      <c r="B590" s="3">
        <v>4</v>
      </c>
      <c r="C590" s="9">
        <v>0.2</v>
      </c>
      <c r="D590" s="9">
        <v>3.6192000000000002</v>
      </c>
    </row>
    <row r="591" spans="1:4" x14ac:dyDescent="0.3">
      <c r="A591" s="9">
        <v>485.94</v>
      </c>
      <c r="B591" s="3">
        <v>2</v>
      </c>
      <c r="C591" s="9">
        <v>0.4</v>
      </c>
      <c r="D591" s="9">
        <v>-89.088999999999999</v>
      </c>
    </row>
    <row r="592" spans="1:4" x14ac:dyDescent="0.3">
      <c r="A592" s="9">
        <v>72.293999999999997</v>
      </c>
      <c r="B592" s="3">
        <v>1</v>
      </c>
      <c r="C592" s="9">
        <v>0.7</v>
      </c>
      <c r="D592" s="9">
        <v>-98.8018</v>
      </c>
    </row>
    <row r="593" spans="1:4" x14ac:dyDescent="0.3">
      <c r="A593" s="9">
        <v>526.45000000000005</v>
      </c>
      <c r="B593" s="3">
        <v>5</v>
      </c>
      <c r="C593" s="9">
        <v>0</v>
      </c>
      <c r="D593" s="9">
        <v>31.587</v>
      </c>
    </row>
    <row r="594" spans="1:4" x14ac:dyDescent="0.3">
      <c r="A594" s="9">
        <v>1016.792</v>
      </c>
      <c r="B594" s="3">
        <v>1</v>
      </c>
      <c r="C594" s="9">
        <v>0.2</v>
      </c>
      <c r="D594" s="9">
        <v>381.29700000000003</v>
      </c>
    </row>
    <row r="595" spans="1:4" x14ac:dyDescent="0.3">
      <c r="A595" s="9">
        <v>56.56</v>
      </c>
      <c r="B595" s="3">
        <v>2</v>
      </c>
      <c r="C595" s="9">
        <v>0</v>
      </c>
      <c r="D595" s="9">
        <v>15.2712</v>
      </c>
    </row>
    <row r="596" spans="1:4" x14ac:dyDescent="0.3">
      <c r="A596" s="9">
        <v>13.36</v>
      </c>
      <c r="B596" s="3">
        <v>2</v>
      </c>
      <c r="C596" s="9">
        <v>0</v>
      </c>
      <c r="D596" s="9">
        <v>6.4127999999999998</v>
      </c>
    </row>
    <row r="597" spans="1:4" x14ac:dyDescent="0.3">
      <c r="A597" s="9">
        <v>5</v>
      </c>
      <c r="B597" s="3">
        <v>1</v>
      </c>
      <c r="C597" s="9">
        <v>0</v>
      </c>
      <c r="D597" s="9">
        <v>2.4</v>
      </c>
    </row>
    <row r="598" spans="1:4" x14ac:dyDescent="0.3">
      <c r="A598" s="9">
        <v>166.24</v>
      </c>
      <c r="B598" s="3">
        <v>1</v>
      </c>
      <c r="C598" s="9">
        <v>0</v>
      </c>
      <c r="D598" s="9">
        <v>24.936</v>
      </c>
    </row>
    <row r="599" spans="1:4" x14ac:dyDescent="0.3">
      <c r="A599" s="9">
        <v>359.97</v>
      </c>
      <c r="B599" s="3">
        <v>3</v>
      </c>
      <c r="C599" s="9">
        <v>0</v>
      </c>
      <c r="D599" s="9">
        <v>79.193399999999997</v>
      </c>
    </row>
    <row r="600" spans="1:4" x14ac:dyDescent="0.3">
      <c r="A600" s="9">
        <v>7.968</v>
      </c>
      <c r="B600" s="3">
        <v>2</v>
      </c>
      <c r="C600" s="9">
        <v>0.2</v>
      </c>
      <c r="D600" s="9">
        <v>2.6892</v>
      </c>
    </row>
    <row r="601" spans="1:4" x14ac:dyDescent="0.3">
      <c r="A601" s="9">
        <v>12.96</v>
      </c>
      <c r="B601" s="3">
        <v>2</v>
      </c>
      <c r="C601" s="9">
        <v>0</v>
      </c>
      <c r="D601" s="9">
        <v>6.3503999999999996</v>
      </c>
    </row>
    <row r="602" spans="1:4" x14ac:dyDescent="0.3">
      <c r="A602" s="9">
        <v>97.567999999999998</v>
      </c>
      <c r="B602" s="3">
        <v>2</v>
      </c>
      <c r="C602" s="9">
        <v>0.2</v>
      </c>
      <c r="D602" s="9">
        <v>-6.0979999999999999</v>
      </c>
    </row>
    <row r="603" spans="1:4" x14ac:dyDescent="0.3">
      <c r="A603" s="9">
        <v>14.352</v>
      </c>
      <c r="B603" s="3">
        <v>3</v>
      </c>
      <c r="C603" s="9">
        <v>0.2</v>
      </c>
      <c r="D603" s="9">
        <v>5.2026000000000003</v>
      </c>
    </row>
    <row r="604" spans="1:4" x14ac:dyDescent="0.3">
      <c r="A604" s="9">
        <v>892.98</v>
      </c>
      <c r="B604" s="3">
        <v>2</v>
      </c>
      <c r="C604" s="9">
        <v>0</v>
      </c>
      <c r="D604" s="9">
        <v>80.368200000000002</v>
      </c>
    </row>
    <row r="605" spans="1:4" x14ac:dyDescent="0.3">
      <c r="A605" s="9">
        <v>390.75</v>
      </c>
      <c r="B605" s="3">
        <v>5</v>
      </c>
      <c r="C605" s="9">
        <v>0</v>
      </c>
      <c r="D605" s="9">
        <v>171.93</v>
      </c>
    </row>
    <row r="606" spans="1:4" x14ac:dyDescent="0.3">
      <c r="A606" s="9">
        <v>280.79199999999997</v>
      </c>
      <c r="B606" s="3">
        <v>1</v>
      </c>
      <c r="C606" s="9">
        <v>0.2</v>
      </c>
      <c r="D606" s="9">
        <v>35.098999999999997</v>
      </c>
    </row>
    <row r="607" spans="1:4" x14ac:dyDescent="0.3">
      <c r="A607" s="9">
        <v>14.62</v>
      </c>
      <c r="B607" s="3">
        <v>2</v>
      </c>
      <c r="C607" s="9">
        <v>0</v>
      </c>
      <c r="D607" s="9">
        <v>6.8714000000000004</v>
      </c>
    </row>
    <row r="608" spans="1:4" x14ac:dyDescent="0.3">
      <c r="A608" s="9">
        <v>79.872</v>
      </c>
      <c r="B608" s="3">
        <v>3</v>
      </c>
      <c r="C608" s="9">
        <v>0.2</v>
      </c>
      <c r="D608" s="9">
        <v>29.952000000000002</v>
      </c>
    </row>
    <row r="609" spans="1:4" x14ac:dyDescent="0.3">
      <c r="A609" s="9">
        <v>14.352</v>
      </c>
      <c r="B609" s="3">
        <v>3</v>
      </c>
      <c r="C609" s="9">
        <v>0.2</v>
      </c>
      <c r="D609" s="9">
        <v>5.2026000000000003</v>
      </c>
    </row>
    <row r="610" spans="1:4" x14ac:dyDescent="0.3">
      <c r="A610" s="9">
        <v>69.215999999999994</v>
      </c>
      <c r="B610" s="3">
        <v>6</v>
      </c>
      <c r="C610" s="9">
        <v>0.2</v>
      </c>
      <c r="D610" s="9">
        <v>11.2476</v>
      </c>
    </row>
    <row r="611" spans="1:4" x14ac:dyDescent="0.3">
      <c r="A611" s="9">
        <v>1552.8309999999999</v>
      </c>
      <c r="B611" s="3">
        <v>7</v>
      </c>
      <c r="C611" s="9">
        <v>0.15</v>
      </c>
      <c r="D611" s="9">
        <v>200.9546</v>
      </c>
    </row>
    <row r="612" spans="1:4" x14ac:dyDescent="0.3">
      <c r="A612" s="9">
        <v>176.04</v>
      </c>
      <c r="B612" s="3">
        <v>4</v>
      </c>
      <c r="C612" s="9">
        <v>0</v>
      </c>
      <c r="D612" s="9">
        <v>45.770400000000002</v>
      </c>
    </row>
    <row r="613" spans="1:4" x14ac:dyDescent="0.3">
      <c r="A613" s="9">
        <v>6.48</v>
      </c>
      <c r="B613" s="3">
        <v>1</v>
      </c>
      <c r="C613" s="9">
        <v>0</v>
      </c>
      <c r="D613" s="9">
        <v>3.1103999999999998</v>
      </c>
    </row>
    <row r="614" spans="1:4" x14ac:dyDescent="0.3">
      <c r="A614" s="9">
        <v>24.2</v>
      </c>
      <c r="B614" s="3">
        <v>5</v>
      </c>
      <c r="C614" s="9">
        <v>0</v>
      </c>
      <c r="D614" s="9">
        <v>7.9859999999999998</v>
      </c>
    </row>
    <row r="615" spans="1:4" x14ac:dyDescent="0.3">
      <c r="A615" s="9">
        <v>7.52</v>
      </c>
      <c r="B615" s="3">
        <v>5</v>
      </c>
      <c r="C615" s="9">
        <v>0.2</v>
      </c>
      <c r="D615" s="9">
        <v>2.6320000000000001</v>
      </c>
    </row>
    <row r="616" spans="1:4" x14ac:dyDescent="0.3">
      <c r="A616" s="9">
        <v>595</v>
      </c>
      <c r="B616" s="3">
        <v>5</v>
      </c>
      <c r="C616" s="9">
        <v>0</v>
      </c>
      <c r="D616" s="9">
        <v>95.2</v>
      </c>
    </row>
    <row r="617" spans="1:4" x14ac:dyDescent="0.3">
      <c r="A617" s="9">
        <v>230.376</v>
      </c>
      <c r="B617" s="3">
        <v>3</v>
      </c>
      <c r="C617" s="9">
        <v>0.2</v>
      </c>
      <c r="D617" s="9">
        <v>-48.954900000000002</v>
      </c>
    </row>
    <row r="618" spans="1:4" x14ac:dyDescent="0.3">
      <c r="A618" s="9">
        <v>366.786</v>
      </c>
      <c r="B618" s="3">
        <v>7</v>
      </c>
      <c r="C618" s="9">
        <v>0.1</v>
      </c>
      <c r="D618" s="9">
        <v>65.206400000000002</v>
      </c>
    </row>
    <row r="619" spans="1:4" x14ac:dyDescent="0.3">
      <c r="A619" s="9">
        <v>145.97999999999999</v>
      </c>
      <c r="B619" s="3">
        <v>2</v>
      </c>
      <c r="C619" s="9">
        <v>0.5</v>
      </c>
      <c r="D619" s="9">
        <v>-99.266400000000004</v>
      </c>
    </row>
    <row r="620" spans="1:4" x14ac:dyDescent="0.3">
      <c r="A620" s="9">
        <v>29.97</v>
      </c>
      <c r="B620" s="3">
        <v>3</v>
      </c>
      <c r="C620" s="9">
        <v>0</v>
      </c>
      <c r="D620" s="9">
        <v>13.486499999999999</v>
      </c>
    </row>
    <row r="621" spans="1:4" x14ac:dyDescent="0.3">
      <c r="A621" s="9">
        <v>14.272</v>
      </c>
      <c r="B621" s="3">
        <v>8</v>
      </c>
      <c r="C621" s="9">
        <v>0.2</v>
      </c>
      <c r="D621" s="9">
        <v>4.2816000000000001</v>
      </c>
    </row>
    <row r="622" spans="1:4" x14ac:dyDescent="0.3">
      <c r="A622" s="9">
        <v>1322.3520000000001</v>
      </c>
      <c r="B622" s="3">
        <v>3</v>
      </c>
      <c r="C622" s="9">
        <v>0.2</v>
      </c>
      <c r="D622" s="9">
        <v>-99.176400000000001</v>
      </c>
    </row>
    <row r="623" spans="1:4" x14ac:dyDescent="0.3">
      <c r="A623" s="9">
        <v>631.96</v>
      </c>
      <c r="B623" s="3">
        <v>4</v>
      </c>
      <c r="C623" s="9">
        <v>0</v>
      </c>
      <c r="D623" s="9">
        <v>303.3408</v>
      </c>
    </row>
    <row r="624" spans="1:4" x14ac:dyDescent="0.3">
      <c r="A624" s="9">
        <v>4548.8100000000004</v>
      </c>
      <c r="B624" s="3">
        <v>7</v>
      </c>
      <c r="C624" s="9">
        <v>0</v>
      </c>
      <c r="D624" s="9">
        <v>1228.1786999999999</v>
      </c>
    </row>
    <row r="625" spans="1:4" x14ac:dyDescent="0.3">
      <c r="A625" s="9">
        <v>647.84</v>
      </c>
      <c r="B625" s="3">
        <v>8</v>
      </c>
      <c r="C625" s="9">
        <v>0</v>
      </c>
      <c r="D625" s="9">
        <v>32.392000000000003</v>
      </c>
    </row>
    <row r="626" spans="1:4" x14ac:dyDescent="0.3">
      <c r="A626" s="9">
        <v>12.224</v>
      </c>
      <c r="B626" s="3">
        <v>2</v>
      </c>
      <c r="C626" s="9">
        <v>0.2</v>
      </c>
      <c r="D626" s="9">
        <v>4.4311999999999996</v>
      </c>
    </row>
    <row r="627" spans="1:4" x14ac:dyDescent="0.3">
      <c r="A627" s="9">
        <v>7.38</v>
      </c>
      <c r="B627" s="3">
        <v>2</v>
      </c>
      <c r="C627" s="9">
        <v>0</v>
      </c>
      <c r="D627" s="9">
        <v>3.4685999999999999</v>
      </c>
    </row>
    <row r="628" spans="1:4" x14ac:dyDescent="0.3">
      <c r="A628" s="9">
        <v>45.66</v>
      </c>
      <c r="B628" s="3">
        <v>5</v>
      </c>
      <c r="C628" s="9">
        <v>0.7</v>
      </c>
      <c r="D628" s="9">
        <v>-33.484000000000002</v>
      </c>
    </row>
    <row r="629" spans="1:4" x14ac:dyDescent="0.3">
      <c r="A629" s="9">
        <v>42.048000000000002</v>
      </c>
      <c r="B629" s="3">
        <v>9</v>
      </c>
      <c r="C629" s="9">
        <v>0.2</v>
      </c>
      <c r="D629" s="9">
        <v>5.2560000000000002</v>
      </c>
    </row>
    <row r="630" spans="1:4" x14ac:dyDescent="0.3">
      <c r="A630" s="9">
        <v>46.32</v>
      </c>
      <c r="B630" s="3">
        <v>4</v>
      </c>
      <c r="C630" s="9">
        <v>0</v>
      </c>
      <c r="D630" s="9">
        <v>18.064800000000002</v>
      </c>
    </row>
    <row r="631" spans="1:4" x14ac:dyDescent="0.3">
      <c r="A631" s="9">
        <v>111.88800000000001</v>
      </c>
      <c r="B631" s="3">
        <v>7</v>
      </c>
      <c r="C631" s="9">
        <v>0.2</v>
      </c>
      <c r="D631" s="9">
        <v>22.377600000000001</v>
      </c>
    </row>
    <row r="632" spans="1:4" x14ac:dyDescent="0.3">
      <c r="A632" s="9">
        <v>143.952</v>
      </c>
      <c r="B632" s="3">
        <v>3</v>
      </c>
      <c r="C632" s="9">
        <v>0.2</v>
      </c>
      <c r="D632" s="9">
        <v>14.395200000000001</v>
      </c>
    </row>
    <row r="633" spans="1:4" x14ac:dyDescent="0.3">
      <c r="A633" s="9">
        <v>71</v>
      </c>
      <c r="B633" s="3">
        <v>4</v>
      </c>
      <c r="C633" s="9">
        <v>0</v>
      </c>
      <c r="D633" s="9">
        <v>27.69</v>
      </c>
    </row>
    <row r="634" spans="1:4" x14ac:dyDescent="0.3">
      <c r="A634" s="9">
        <v>1399.944</v>
      </c>
      <c r="B634" s="3">
        <v>7</v>
      </c>
      <c r="C634" s="9">
        <v>0.2</v>
      </c>
      <c r="D634" s="9">
        <v>52.497900000000001</v>
      </c>
    </row>
    <row r="635" spans="1:4" x14ac:dyDescent="0.3">
      <c r="A635" s="9">
        <v>14.94</v>
      </c>
      <c r="B635" s="3">
        <v>3</v>
      </c>
      <c r="C635" s="9">
        <v>0</v>
      </c>
      <c r="D635" s="9">
        <v>7.0217999999999998</v>
      </c>
    </row>
    <row r="636" spans="1:4" x14ac:dyDescent="0.3">
      <c r="A636" s="9">
        <v>1.167</v>
      </c>
      <c r="B636" s="3">
        <v>1</v>
      </c>
      <c r="C636" s="9">
        <v>0.7</v>
      </c>
      <c r="D636" s="9">
        <v>-0.85580000000000001</v>
      </c>
    </row>
    <row r="637" spans="1:4" x14ac:dyDescent="0.3">
      <c r="A637" s="9">
        <v>41.567999999999998</v>
      </c>
      <c r="B637" s="3">
        <v>2</v>
      </c>
      <c r="C637" s="9">
        <v>0.2</v>
      </c>
      <c r="D637" s="9">
        <v>2.5979999999999999</v>
      </c>
    </row>
    <row r="638" spans="1:4" x14ac:dyDescent="0.3">
      <c r="A638" s="9">
        <v>230.28</v>
      </c>
      <c r="B638" s="3">
        <v>3</v>
      </c>
      <c r="C638" s="9">
        <v>0.2</v>
      </c>
      <c r="D638" s="9">
        <v>23.027999999999999</v>
      </c>
    </row>
    <row r="639" spans="1:4" x14ac:dyDescent="0.3">
      <c r="A639" s="9">
        <v>25.92</v>
      </c>
      <c r="B639" s="3">
        <v>4</v>
      </c>
      <c r="C639" s="9">
        <v>0</v>
      </c>
      <c r="D639" s="9">
        <v>12.441599999999999</v>
      </c>
    </row>
    <row r="640" spans="1:4" x14ac:dyDescent="0.3">
      <c r="A640" s="9">
        <v>11199.968000000001</v>
      </c>
      <c r="B640" s="3">
        <v>4</v>
      </c>
      <c r="C640" s="9">
        <v>0.2</v>
      </c>
      <c r="D640" s="9">
        <v>3919.9888000000001</v>
      </c>
    </row>
    <row r="641" spans="1:4" x14ac:dyDescent="0.3">
      <c r="A641" s="9">
        <v>39.96</v>
      </c>
      <c r="B641" s="3">
        <v>2</v>
      </c>
      <c r="C641" s="9">
        <v>0</v>
      </c>
      <c r="D641" s="9">
        <v>17.1828</v>
      </c>
    </row>
    <row r="642" spans="1:4" x14ac:dyDescent="0.3">
      <c r="A642" s="9">
        <v>323.10000000000002</v>
      </c>
      <c r="B642" s="3">
        <v>2</v>
      </c>
      <c r="C642" s="9">
        <v>0</v>
      </c>
      <c r="D642" s="9">
        <v>61.389000000000003</v>
      </c>
    </row>
    <row r="643" spans="1:4" x14ac:dyDescent="0.3">
      <c r="A643" s="9">
        <v>19.04</v>
      </c>
      <c r="B643" s="3">
        <v>4</v>
      </c>
      <c r="C643" s="9">
        <v>0</v>
      </c>
      <c r="D643" s="9">
        <v>9.3295999999999992</v>
      </c>
    </row>
    <row r="644" spans="1:4" x14ac:dyDescent="0.3">
      <c r="A644" s="9">
        <v>8.76</v>
      </c>
      <c r="B644" s="3">
        <v>2</v>
      </c>
      <c r="C644" s="9">
        <v>0</v>
      </c>
      <c r="D644" s="9">
        <v>4.2047999999999996</v>
      </c>
    </row>
    <row r="645" spans="1:4" x14ac:dyDescent="0.3">
      <c r="A645" s="9">
        <v>79.512</v>
      </c>
      <c r="B645" s="3">
        <v>3</v>
      </c>
      <c r="C645" s="9">
        <v>0.2</v>
      </c>
      <c r="D645" s="9">
        <v>20.8719</v>
      </c>
    </row>
    <row r="646" spans="1:4" x14ac:dyDescent="0.3">
      <c r="A646" s="9">
        <v>40.783999999999999</v>
      </c>
      <c r="B646" s="3">
        <v>1</v>
      </c>
      <c r="C646" s="9">
        <v>0.2</v>
      </c>
      <c r="D646" s="9">
        <v>4.5881999999999996</v>
      </c>
    </row>
    <row r="647" spans="1:4" x14ac:dyDescent="0.3">
      <c r="A647" s="9">
        <v>166.44</v>
      </c>
      <c r="B647" s="3">
        <v>3</v>
      </c>
      <c r="C647" s="9">
        <v>0</v>
      </c>
      <c r="D647" s="9">
        <v>79.891199999999998</v>
      </c>
    </row>
    <row r="648" spans="1:4" x14ac:dyDescent="0.3">
      <c r="A648" s="9">
        <v>166.44</v>
      </c>
      <c r="B648" s="3">
        <v>3</v>
      </c>
      <c r="C648" s="9">
        <v>0</v>
      </c>
      <c r="D648" s="9">
        <v>79.891199999999998</v>
      </c>
    </row>
    <row r="649" spans="1:4" x14ac:dyDescent="0.3">
      <c r="A649" s="9">
        <v>11.087999999999999</v>
      </c>
      <c r="B649" s="3">
        <v>7</v>
      </c>
      <c r="C649" s="9">
        <v>0.7</v>
      </c>
      <c r="D649" s="9">
        <v>-8.1311999999999998</v>
      </c>
    </row>
    <row r="650" spans="1:4" x14ac:dyDescent="0.3">
      <c r="A650" s="9">
        <v>30.352</v>
      </c>
      <c r="B650" s="3">
        <v>2</v>
      </c>
      <c r="C650" s="9">
        <v>0.2</v>
      </c>
      <c r="D650" s="9">
        <v>10.623200000000001</v>
      </c>
    </row>
    <row r="651" spans="1:4" x14ac:dyDescent="0.3">
      <c r="A651" s="9">
        <v>71.98</v>
      </c>
      <c r="B651" s="3">
        <v>2</v>
      </c>
      <c r="C651" s="9">
        <v>0</v>
      </c>
      <c r="D651" s="9">
        <v>15.1158</v>
      </c>
    </row>
    <row r="652" spans="1:4" x14ac:dyDescent="0.3">
      <c r="A652" s="9">
        <v>14.45</v>
      </c>
      <c r="B652" s="3">
        <v>5</v>
      </c>
      <c r="C652" s="9">
        <v>0</v>
      </c>
      <c r="D652" s="9">
        <v>6.7915000000000001</v>
      </c>
    </row>
    <row r="653" spans="1:4" x14ac:dyDescent="0.3">
      <c r="A653" s="9">
        <v>6.63</v>
      </c>
      <c r="B653" s="3">
        <v>3</v>
      </c>
      <c r="C653" s="9">
        <v>0</v>
      </c>
      <c r="D653" s="9">
        <v>1.7901</v>
      </c>
    </row>
    <row r="654" spans="1:4" x14ac:dyDescent="0.3">
      <c r="A654" s="9">
        <v>35.340000000000003</v>
      </c>
      <c r="B654" s="3">
        <v>2</v>
      </c>
      <c r="C654" s="9">
        <v>0</v>
      </c>
      <c r="D654" s="9">
        <v>13.4292</v>
      </c>
    </row>
    <row r="655" spans="1:4" x14ac:dyDescent="0.3">
      <c r="A655" s="9">
        <v>8.2260000000000009</v>
      </c>
      <c r="B655" s="3">
        <v>3</v>
      </c>
      <c r="C655" s="9">
        <v>0.7</v>
      </c>
      <c r="D655" s="9">
        <v>-6.0324</v>
      </c>
    </row>
    <row r="656" spans="1:4" x14ac:dyDescent="0.3">
      <c r="A656" s="9">
        <v>5.56</v>
      </c>
      <c r="B656" s="3">
        <v>2</v>
      </c>
      <c r="C656" s="9">
        <v>0</v>
      </c>
      <c r="D656" s="9">
        <v>2.2240000000000002</v>
      </c>
    </row>
    <row r="657" spans="1:4" x14ac:dyDescent="0.3">
      <c r="A657" s="9">
        <v>76.92</v>
      </c>
      <c r="B657" s="3">
        <v>4</v>
      </c>
      <c r="C657" s="9">
        <v>0</v>
      </c>
      <c r="D657" s="9">
        <v>31.537199999999999</v>
      </c>
    </row>
    <row r="658" spans="1:4" x14ac:dyDescent="0.3">
      <c r="A658" s="9">
        <v>48.4</v>
      </c>
      <c r="B658" s="3">
        <v>5</v>
      </c>
      <c r="C658" s="9">
        <v>0</v>
      </c>
      <c r="D658" s="9">
        <v>23.231999999999999</v>
      </c>
    </row>
    <row r="659" spans="1:4" x14ac:dyDescent="0.3">
      <c r="A659" s="9">
        <v>32.192</v>
      </c>
      <c r="B659" s="3">
        <v>2</v>
      </c>
      <c r="C659" s="9">
        <v>0.8</v>
      </c>
      <c r="D659" s="9">
        <v>-80.48</v>
      </c>
    </row>
    <row r="660" spans="1:4" x14ac:dyDescent="0.3">
      <c r="A660" s="9">
        <v>41.37</v>
      </c>
      <c r="B660" s="3">
        <v>3</v>
      </c>
      <c r="C660" s="9">
        <v>0</v>
      </c>
      <c r="D660" s="9">
        <v>17.375399999999999</v>
      </c>
    </row>
    <row r="661" spans="1:4" x14ac:dyDescent="0.3">
      <c r="A661" s="9">
        <v>9.42</v>
      </c>
      <c r="B661" s="3">
        <v>2</v>
      </c>
      <c r="C661" s="9">
        <v>0</v>
      </c>
      <c r="D661" s="9">
        <v>0.47099999999999997</v>
      </c>
    </row>
    <row r="662" spans="1:4" x14ac:dyDescent="0.3">
      <c r="A662" s="9">
        <v>114.6</v>
      </c>
      <c r="B662" s="3">
        <v>5</v>
      </c>
      <c r="C662" s="9">
        <v>0</v>
      </c>
      <c r="D662" s="9">
        <v>51.57</v>
      </c>
    </row>
    <row r="663" spans="1:4" x14ac:dyDescent="0.3">
      <c r="A663" s="9">
        <v>6.72</v>
      </c>
      <c r="B663" s="3">
        <v>5</v>
      </c>
      <c r="C663" s="9">
        <v>0.2</v>
      </c>
      <c r="D663" s="9">
        <v>2.3519999999999999</v>
      </c>
    </row>
    <row r="664" spans="1:4" x14ac:dyDescent="0.3">
      <c r="A664" s="9">
        <v>15.47</v>
      </c>
      <c r="B664" s="3">
        <v>7</v>
      </c>
      <c r="C664" s="9">
        <v>0</v>
      </c>
      <c r="D664" s="9">
        <v>4.1768999999999998</v>
      </c>
    </row>
    <row r="665" spans="1:4" x14ac:dyDescent="0.3">
      <c r="A665" s="9">
        <v>143.72800000000001</v>
      </c>
      <c r="B665" s="3">
        <v>2</v>
      </c>
      <c r="C665" s="9">
        <v>0.2</v>
      </c>
      <c r="D665" s="9">
        <v>-32.338799999999999</v>
      </c>
    </row>
    <row r="666" spans="1:4" x14ac:dyDescent="0.3">
      <c r="A666" s="9">
        <v>56.28</v>
      </c>
      <c r="B666" s="3">
        <v>6</v>
      </c>
      <c r="C666" s="9">
        <v>0</v>
      </c>
      <c r="D666" s="9">
        <v>15.7584</v>
      </c>
    </row>
    <row r="667" spans="1:4" x14ac:dyDescent="0.3">
      <c r="A667" s="9">
        <v>28.16</v>
      </c>
      <c r="B667" s="3">
        <v>4</v>
      </c>
      <c r="C667" s="9">
        <v>0</v>
      </c>
      <c r="D667" s="9">
        <v>13.235200000000001</v>
      </c>
    </row>
    <row r="668" spans="1:4" x14ac:dyDescent="0.3">
      <c r="A668" s="9">
        <v>225.29599999999999</v>
      </c>
      <c r="B668" s="3">
        <v>2</v>
      </c>
      <c r="C668" s="9">
        <v>0.2</v>
      </c>
      <c r="D668" s="9">
        <v>22.529599999999999</v>
      </c>
    </row>
    <row r="669" spans="1:4" x14ac:dyDescent="0.3">
      <c r="A669" s="9">
        <v>74.352000000000004</v>
      </c>
      <c r="B669" s="3">
        <v>3</v>
      </c>
      <c r="C669" s="9">
        <v>0.2</v>
      </c>
      <c r="D669" s="9">
        <v>23.234999999999999</v>
      </c>
    </row>
    <row r="670" spans="1:4" x14ac:dyDescent="0.3">
      <c r="A670" s="9">
        <v>51.96</v>
      </c>
      <c r="B670" s="3">
        <v>2</v>
      </c>
      <c r="C670" s="9">
        <v>0</v>
      </c>
      <c r="D670" s="9">
        <v>12.99</v>
      </c>
    </row>
    <row r="671" spans="1:4" x14ac:dyDescent="0.3">
      <c r="A671" s="9">
        <v>18.84</v>
      </c>
      <c r="B671" s="3">
        <v>3</v>
      </c>
      <c r="C671" s="9">
        <v>0</v>
      </c>
      <c r="D671" s="9">
        <v>7.9127999999999998</v>
      </c>
    </row>
    <row r="672" spans="1:4" x14ac:dyDescent="0.3">
      <c r="A672" s="9">
        <v>41.6</v>
      </c>
      <c r="B672" s="3">
        <v>4</v>
      </c>
      <c r="C672" s="9">
        <v>0.2</v>
      </c>
      <c r="D672" s="9">
        <v>13</v>
      </c>
    </row>
    <row r="673" spans="1:4" x14ac:dyDescent="0.3">
      <c r="A673" s="9">
        <v>191.64599999999999</v>
      </c>
      <c r="B673" s="3">
        <v>3</v>
      </c>
      <c r="C673" s="9">
        <v>0.1</v>
      </c>
      <c r="D673" s="9">
        <v>31.940999999999999</v>
      </c>
    </row>
    <row r="674" spans="1:4" x14ac:dyDescent="0.3">
      <c r="A674" s="9">
        <v>81.567999999999998</v>
      </c>
      <c r="B674" s="3">
        <v>2</v>
      </c>
      <c r="C674" s="9">
        <v>0.2</v>
      </c>
      <c r="D674" s="9">
        <v>9.1763999999999992</v>
      </c>
    </row>
    <row r="675" spans="1:4" x14ac:dyDescent="0.3">
      <c r="A675" s="9">
        <v>20.736000000000001</v>
      </c>
      <c r="B675" s="3">
        <v>4</v>
      </c>
      <c r="C675" s="9">
        <v>0.2</v>
      </c>
      <c r="D675" s="9">
        <v>7.2576000000000001</v>
      </c>
    </row>
    <row r="676" spans="1:4" x14ac:dyDescent="0.3">
      <c r="A676" s="9">
        <v>24.96</v>
      </c>
      <c r="B676" s="3">
        <v>4</v>
      </c>
      <c r="C676" s="9">
        <v>0</v>
      </c>
      <c r="D676" s="9">
        <v>6.24</v>
      </c>
    </row>
    <row r="677" spans="1:4" x14ac:dyDescent="0.3">
      <c r="A677" s="9">
        <v>207.48</v>
      </c>
      <c r="B677" s="3">
        <v>1</v>
      </c>
      <c r="C677" s="9">
        <v>0</v>
      </c>
      <c r="D677" s="9">
        <v>62.244</v>
      </c>
    </row>
    <row r="678" spans="1:4" x14ac:dyDescent="0.3">
      <c r="A678" s="9">
        <v>12.03</v>
      </c>
      <c r="B678" s="3">
        <v>5</v>
      </c>
      <c r="C678" s="9">
        <v>0.7</v>
      </c>
      <c r="D678" s="9">
        <v>-9.2230000000000008</v>
      </c>
    </row>
    <row r="679" spans="1:4" x14ac:dyDescent="0.3">
      <c r="A679" s="9">
        <v>327.7328</v>
      </c>
      <c r="B679" s="3">
        <v>2</v>
      </c>
      <c r="C679" s="9">
        <v>0.32</v>
      </c>
      <c r="D679" s="9">
        <v>-14.4588</v>
      </c>
    </row>
    <row r="680" spans="1:4" x14ac:dyDescent="0.3">
      <c r="A680" s="9">
        <v>194.32</v>
      </c>
      <c r="B680" s="3">
        <v>4</v>
      </c>
      <c r="C680" s="9">
        <v>0</v>
      </c>
      <c r="D680" s="9">
        <v>31.091200000000001</v>
      </c>
    </row>
    <row r="681" spans="1:4" x14ac:dyDescent="0.3">
      <c r="A681" s="9">
        <v>411.8</v>
      </c>
      <c r="B681" s="3">
        <v>2</v>
      </c>
      <c r="C681" s="9">
        <v>0</v>
      </c>
      <c r="D681" s="9">
        <v>70.006</v>
      </c>
    </row>
    <row r="682" spans="1:4" x14ac:dyDescent="0.3">
      <c r="A682" s="9">
        <v>517.9</v>
      </c>
      <c r="B682" s="3">
        <v>2</v>
      </c>
      <c r="C682" s="9">
        <v>0</v>
      </c>
      <c r="D682" s="9">
        <v>134.654</v>
      </c>
    </row>
    <row r="683" spans="1:4" x14ac:dyDescent="0.3">
      <c r="A683" s="9">
        <v>26.88</v>
      </c>
      <c r="B683" s="3">
        <v>8</v>
      </c>
      <c r="C683" s="9">
        <v>0.2</v>
      </c>
      <c r="D683" s="9">
        <v>9.7439999999999998</v>
      </c>
    </row>
    <row r="684" spans="1:4" x14ac:dyDescent="0.3">
      <c r="A684" s="9">
        <v>90.8</v>
      </c>
      <c r="B684" s="3">
        <v>8</v>
      </c>
      <c r="C684" s="9">
        <v>0</v>
      </c>
      <c r="D684" s="9">
        <v>25.423999999999999</v>
      </c>
    </row>
    <row r="685" spans="1:4" x14ac:dyDescent="0.3">
      <c r="A685" s="9">
        <v>12.96</v>
      </c>
      <c r="B685" s="3">
        <v>2</v>
      </c>
      <c r="C685" s="9">
        <v>0</v>
      </c>
      <c r="D685" s="9">
        <v>6.2207999999999997</v>
      </c>
    </row>
    <row r="686" spans="1:4" x14ac:dyDescent="0.3">
      <c r="A686" s="9">
        <v>695.16</v>
      </c>
      <c r="B686" s="3">
        <v>6</v>
      </c>
      <c r="C686" s="9">
        <v>0</v>
      </c>
      <c r="D686" s="9">
        <v>34.758000000000003</v>
      </c>
    </row>
    <row r="687" spans="1:4" x14ac:dyDescent="0.3">
      <c r="A687" s="9">
        <v>25.68</v>
      </c>
      <c r="B687" s="3">
        <v>6</v>
      </c>
      <c r="C687" s="9">
        <v>0</v>
      </c>
      <c r="D687" s="9">
        <v>11.555999999999999</v>
      </c>
    </row>
    <row r="688" spans="1:4" x14ac:dyDescent="0.3">
      <c r="A688" s="9">
        <v>258.52800000000002</v>
      </c>
      <c r="B688" s="3">
        <v>2</v>
      </c>
      <c r="C688" s="9">
        <v>0.4</v>
      </c>
      <c r="D688" s="9">
        <v>-47.396799999999999</v>
      </c>
    </row>
    <row r="689" spans="1:4" x14ac:dyDescent="0.3">
      <c r="A689" s="9">
        <v>13.28</v>
      </c>
      <c r="B689" s="3">
        <v>2</v>
      </c>
      <c r="C689" s="9">
        <v>0</v>
      </c>
      <c r="D689" s="9">
        <v>6.3743999999999996</v>
      </c>
    </row>
    <row r="690" spans="1:4" x14ac:dyDescent="0.3">
      <c r="A690" s="9">
        <v>963.13599999999997</v>
      </c>
      <c r="B690" s="3">
        <v>4</v>
      </c>
      <c r="C690" s="9">
        <v>0.2</v>
      </c>
      <c r="D690" s="9">
        <v>108.3528</v>
      </c>
    </row>
    <row r="691" spans="1:4" x14ac:dyDescent="0.3">
      <c r="A691" s="9">
        <v>93.024000000000001</v>
      </c>
      <c r="B691" s="3">
        <v>3</v>
      </c>
      <c r="C691" s="9">
        <v>0.2</v>
      </c>
      <c r="D691" s="9">
        <v>33.721200000000003</v>
      </c>
    </row>
    <row r="692" spans="1:4" x14ac:dyDescent="0.3">
      <c r="A692" s="9">
        <v>5.18</v>
      </c>
      <c r="B692" s="3">
        <v>5</v>
      </c>
      <c r="C692" s="9">
        <v>0.8</v>
      </c>
      <c r="D692" s="9">
        <v>-8.0289999999999999</v>
      </c>
    </row>
    <row r="693" spans="1:4" x14ac:dyDescent="0.3">
      <c r="A693" s="9">
        <v>3.6480000000000001</v>
      </c>
      <c r="B693" s="3">
        <v>3</v>
      </c>
      <c r="C693" s="9">
        <v>0.8</v>
      </c>
      <c r="D693" s="9">
        <v>-6.0191999999999997</v>
      </c>
    </row>
    <row r="694" spans="1:4" x14ac:dyDescent="0.3">
      <c r="A694" s="9">
        <v>18.704000000000001</v>
      </c>
      <c r="B694" s="3">
        <v>7</v>
      </c>
      <c r="C694" s="9">
        <v>0.2</v>
      </c>
      <c r="D694" s="9">
        <v>2.3380000000000001</v>
      </c>
    </row>
    <row r="695" spans="1:4" x14ac:dyDescent="0.3">
      <c r="A695" s="9">
        <v>44.94</v>
      </c>
      <c r="B695" s="3">
        <v>3</v>
      </c>
      <c r="C695" s="9">
        <v>0</v>
      </c>
      <c r="D695" s="9">
        <v>12.5832</v>
      </c>
    </row>
    <row r="696" spans="1:4" x14ac:dyDescent="0.3">
      <c r="A696" s="9">
        <v>318.43</v>
      </c>
      <c r="B696" s="3">
        <v>5</v>
      </c>
      <c r="C696" s="9">
        <v>0.3</v>
      </c>
      <c r="D696" s="9">
        <v>-77.332999999999998</v>
      </c>
    </row>
    <row r="697" spans="1:4" x14ac:dyDescent="0.3">
      <c r="A697" s="9">
        <v>219.8</v>
      </c>
      <c r="B697" s="3">
        <v>5</v>
      </c>
      <c r="C697" s="9">
        <v>0.2</v>
      </c>
      <c r="D697" s="9">
        <v>24.727499999999999</v>
      </c>
    </row>
    <row r="698" spans="1:4" x14ac:dyDescent="0.3">
      <c r="A698" s="9">
        <v>60.311999999999998</v>
      </c>
      <c r="B698" s="3">
        <v>3</v>
      </c>
      <c r="C698" s="9">
        <v>0.2</v>
      </c>
      <c r="D698" s="9">
        <v>5.2773000000000003</v>
      </c>
    </row>
    <row r="699" spans="1:4" x14ac:dyDescent="0.3">
      <c r="A699" s="9">
        <v>3.1360000000000001</v>
      </c>
      <c r="B699" s="3">
        <v>2</v>
      </c>
      <c r="C699" s="9">
        <v>0.8</v>
      </c>
      <c r="D699" s="9">
        <v>-4.7039999999999997</v>
      </c>
    </row>
    <row r="700" spans="1:4" x14ac:dyDescent="0.3">
      <c r="A700" s="9">
        <v>20.736000000000001</v>
      </c>
      <c r="B700" s="3">
        <v>4</v>
      </c>
      <c r="C700" s="9">
        <v>0.2</v>
      </c>
      <c r="D700" s="9">
        <v>7.2576000000000001</v>
      </c>
    </row>
    <row r="701" spans="1:4" x14ac:dyDescent="0.3">
      <c r="A701" s="9">
        <v>135.97999999999999</v>
      </c>
      <c r="B701" s="3">
        <v>2</v>
      </c>
      <c r="C701" s="9">
        <v>0</v>
      </c>
      <c r="D701" s="9">
        <v>33.994999999999997</v>
      </c>
    </row>
    <row r="702" spans="1:4" x14ac:dyDescent="0.3">
      <c r="A702" s="9">
        <v>43.512</v>
      </c>
      <c r="B702" s="3">
        <v>7</v>
      </c>
      <c r="C702" s="9">
        <v>0.2</v>
      </c>
      <c r="D702" s="9">
        <v>3.8073000000000001</v>
      </c>
    </row>
    <row r="703" spans="1:4" x14ac:dyDescent="0.3">
      <c r="A703" s="9">
        <v>17.12</v>
      </c>
      <c r="B703" s="3">
        <v>4</v>
      </c>
      <c r="C703" s="9">
        <v>0</v>
      </c>
      <c r="D703" s="9">
        <v>4.9648000000000003</v>
      </c>
    </row>
    <row r="704" spans="1:4" x14ac:dyDescent="0.3">
      <c r="A704" s="9">
        <v>290.666</v>
      </c>
      <c r="B704" s="3">
        <v>2</v>
      </c>
      <c r="C704" s="9">
        <v>0.15</v>
      </c>
      <c r="D704" s="9">
        <v>3.4196</v>
      </c>
    </row>
    <row r="705" spans="1:4" x14ac:dyDescent="0.3">
      <c r="A705" s="9">
        <v>111.672</v>
      </c>
      <c r="B705" s="3">
        <v>9</v>
      </c>
      <c r="C705" s="9">
        <v>0.2</v>
      </c>
      <c r="D705" s="9">
        <v>6.9794999999999998</v>
      </c>
    </row>
    <row r="706" spans="1:4" x14ac:dyDescent="0.3">
      <c r="A706" s="9">
        <v>36.99</v>
      </c>
      <c r="B706" s="3">
        <v>1</v>
      </c>
      <c r="C706" s="9">
        <v>0</v>
      </c>
      <c r="D706" s="9">
        <v>9.9872999999999994</v>
      </c>
    </row>
    <row r="707" spans="1:4" x14ac:dyDescent="0.3">
      <c r="A707" s="9">
        <v>84.784000000000006</v>
      </c>
      <c r="B707" s="3">
        <v>2</v>
      </c>
      <c r="C707" s="9">
        <v>0.2</v>
      </c>
      <c r="D707" s="9">
        <v>-16.956800000000001</v>
      </c>
    </row>
    <row r="708" spans="1:4" x14ac:dyDescent="0.3">
      <c r="A708" s="9">
        <v>70.88</v>
      </c>
      <c r="B708" s="3">
        <v>2</v>
      </c>
      <c r="C708" s="9">
        <v>0</v>
      </c>
      <c r="D708" s="9">
        <v>33.313600000000001</v>
      </c>
    </row>
    <row r="709" spans="1:4" x14ac:dyDescent="0.3">
      <c r="A709" s="9">
        <v>5.08</v>
      </c>
      <c r="B709" s="3">
        <v>1</v>
      </c>
      <c r="C709" s="9">
        <v>0.2</v>
      </c>
      <c r="D709" s="9">
        <v>1.651</v>
      </c>
    </row>
    <row r="710" spans="1:4" x14ac:dyDescent="0.3">
      <c r="A710" s="9">
        <v>47.951999999999998</v>
      </c>
      <c r="B710" s="3">
        <v>3</v>
      </c>
      <c r="C710" s="9">
        <v>0.2</v>
      </c>
      <c r="D710" s="9">
        <v>16.183800000000002</v>
      </c>
    </row>
    <row r="711" spans="1:4" x14ac:dyDescent="0.3">
      <c r="A711" s="9">
        <v>10.368</v>
      </c>
      <c r="B711" s="3">
        <v>2</v>
      </c>
      <c r="C711" s="9">
        <v>0.2</v>
      </c>
      <c r="D711" s="9">
        <v>3.6288</v>
      </c>
    </row>
    <row r="712" spans="1:4" x14ac:dyDescent="0.3">
      <c r="A712" s="9">
        <v>201.584</v>
      </c>
      <c r="B712" s="3">
        <v>2</v>
      </c>
      <c r="C712" s="9">
        <v>0.2</v>
      </c>
      <c r="D712" s="9">
        <v>20.1584</v>
      </c>
    </row>
    <row r="713" spans="1:4" x14ac:dyDescent="0.3">
      <c r="A713" s="9">
        <v>599.97</v>
      </c>
      <c r="B713" s="3">
        <v>3</v>
      </c>
      <c r="C713" s="9">
        <v>0</v>
      </c>
      <c r="D713" s="9">
        <v>257.9871</v>
      </c>
    </row>
    <row r="714" spans="1:4" x14ac:dyDescent="0.3">
      <c r="A714" s="9">
        <v>5.1840000000000002</v>
      </c>
      <c r="B714" s="3">
        <v>1</v>
      </c>
      <c r="C714" s="9">
        <v>0.2</v>
      </c>
      <c r="D714" s="9">
        <v>1.8144</v>
      </c>
    </row>
    <row r="715" spans="1:4" x14ac:dyDescent="0.3">
      <c r="A715" s="9">
        <v>12.448</v>
      </c>
      <c r="B715" s="3">
        <v>2</v>
      </c>
      <c r="C715" s="9">
        <v>0.2</v>
      </c>
      <c r="D715" s="9">
        <v>3.89</v>
      </c>
    </row>
    <row r="716" spans="1:4" x14ac:dyDescent="0.3">
      <c r="A716" s="9">
        <v>58.415999999999997</v>
      </c>
      <c r="B716" s="3">
        <v>2</v>
      </c>
      <c r="C716" s="9">
        <v>0.2</v>
      </c>
      <c r="D716" s="9">
        <v>16.794599999999999</v>
      </c>
    </row>
    <row r="717" spans="1:4" x14ac:dyDescent="0.3">
      <c r="A717" s="9">
        <v>69.52</v>
      </c>
      <c r="B717" s="3">
        <v>2</v>
      </c>
      <c r="C717" s="9">
        <v>0</v>
      </c>
      <c r="D717" s="9">
        <v>19.465599999999998</v>
      </c>
    </row>
    <row r="718" spans="1:4" x14ac:dyDescent="0.3">
      <c r="A718" s="9">
        <v>15.167999999999999</v>
      </c>
      <c r="B718" s="3">
        <v>2</v>
      </c>
      <c r="C718" s="9">
        <v>0.2</v>
      </c>
      <c r="D718" s="9">
        <v>3.7919999999999998</v>
      </c>
    </row>
    <row r="719" spans="1:4" x14ac:dyDescent="0.3">
      <c r="A719" s="9">
        <v>26.38</v>
      </c>
      <c r="B719" s="3">
        <v>1</v>
      </c>
      <c r="C719" s="9">
        <v>0</v>
      </c>
      <c r="D719" s="9">
        <v>12.1348</v>
      </c>
    </row>
    <row r="720" spans="1:4" x14ac:dyDescent="0.3">
      <c r="A720" s="9">
        <v>129.97999999999999</v>
      </c>
      <c r="B720" s="3">
        <v>2</v>
      </c>
      <c r="C720" s="9">
        <v>0</v>
      </c>
      <c r="D720" s="9">
        <v>62.3904</v>
      </c>
    </row>
    <row r="721" spans="1:4" x14ac:dyDescent="0.3">
      <c r="A721" s="9">
        <v>57.23</v>
      </c>
      <c r="B721" s="3">
        <v>1</v>
      </c>
      <c r="C721" s="9">
        <v>0</v>
      </c>
      <c r="D721" s="9">
        <v>14.307499999999999</v>
      </c>
    </row>
    <row r="722" spans="1:4" x14ac:dyDescent="0.3">
      <c r="A722" s="9">
        <v>102.592</v>
      </c>
      <c r="B722" s="3">
        <v>1</v>
      </c>
      <c r="C722" s="9">
        <v>0.2</v>
      </c>
      <c r="D722" s="9">
        <v>10.2592</v>
      </c>
    </row>
    <row r="723" spans="1:4" x14ac:dyDescent="0.3">
      <c r="A723" s="9">
        <v>76.14</v>
      </c>
      <c r="B723" s="3">
        <v>3</v>
      </c>
      <c r="C723" s="9">
        <v>0</v>
      </c>
      <c r="D723" s="9">
        <v>26.649000000000001</v>
      </c>
    </row>
    <row r="724" spans="1:4" x14ac:dyDescent="0.3">
      <c r="A724" s="9">
        <v>170.352</v>
      </c>
      <c r="B724" s="3">
        <v>3</v>
      </c>
      <c r="C724" s="9">
        <v>0.2</v>
      </c>
      <c r="D724" s="9">
        <v>10.647</v>
      </c>
    </row>
    <row r="725" spans="1:4" x14ac:dyDescent="0.3">
      <c r="A725" s="9">
        <v>85.3</v>
      </c>
      <c r="B725" s="3">
        <v>2</v>
      </c>
      <c r="C725" s="9">
        <v>0</v>
      </c>
      <c r="D725" s="9">
        <v>14.500999999999999</v>
      </c>
    </row>
    <row r="726" spans="1:4" x14ac:dyDescent="0.3">
      <c r="A726" s="9">
        <v>9.5679999999999996</v>
      </c>
      <c r="B726" s="3">
        <v>2</v>
      </c>
      <c r="C726" s="9">
        <v>0.2</v>
      </c>
      <c r="D726" s="9">
        <v>2.99</v>
      </c>
    </row>
    <row r="727" spans="1:4" x14ac:dyDescent="0.3">
      <c r="A727" s="9">
        <v>98.111999999999995</v>
      </c>
      <c r="B727" s="3">
        <v>7</v>
      </c>
      <c r="C727" s="9">
        <v>0.2</v>
      </c>
      <c r="D727" s="9">
        <v>18.396000000000001</v>
      </c>
    </row>
    <row r="728" spans="1:4" x14ac:dyDescent="0.3">
      <c r="A728" s="9">
        <v>835.17</v>
      </c>
      <c r="B728" s="3">
        <v>7</v>
      </c>
      <c r="C728" s="9">
        <v>0</v>
      </c>
      <c r="D728" s="9">
        <v>16.703399999999998</v>
      </c>
    </row>
    <row r="729" spans="1:4" x14ac:dyDescent="0.3">
      <c r="A729" s="9">
        <v>53.82</v>
      </c>
      <c r="B729" s="3">
        <v>9</v>
      </c>
      <c r="C729" s="9">
        <v>0</v>
      </c>
      <c r="D729" s="9">
        <v>24.219000000000001</v>
      </c>
    </row>
    <row r="730" spans="1:4" x14ac:dyDescent="0.3">
      <c r="A730" s="9">
        <v>79.12</v>
      </c>
      <c r="B730" s="3">
        <v>5</v>
      </c>
      <c r="C730" s="9">
        <v>0.2</v>
      </c>
      <c r="D730" s="9">
        <v>13.846</v>
      </c>
    </row>
    <row r="731" spans="1:4" x14ac:dyDescent="0.3">
      <c r="A731" s="9">
        <v>512.94000000000005</v>
      </c>
      <c r="B731" s="3">
        <v>3</v>
      </c>
      <c r="C731" s="9">
        <v>0</v>
      </c>
      <c r="D731" s="9">
        <v>97.458600000000004</v>
      </c>
    </row>
    <row r="732" spans="1:4" x14ac:dyDescent="0.3">
      <c r="A732" s="9">
        <v>1.78</v>
      </c>
      <c r="B732" s="3">
        <v>1</v>
      </c>
      <c r="C732" s="9">
        <v>0</v>
      </c>
      <c r="D732" s="9">
        <v>0.49840000000000001</v>
      </c>
    </row>
    <row r="733" spans="1:4" x14ac:dyDescent="0.3">
      <c r="A733" s="9">
        <v>170.05799999999999</v>
      </c>
      <c r="B733" s="3">
        <v>3</v>
      </c>
      <c r="C733" s="9">
        <v>0.3</v>
      </c>
      <c r="D733" s="9">
        <v>-4.8587999999999996</v>
      </c>
    </row>
    <row r="734" spans="1:4" x14ac:dyDescent="0.3">
      <c r="A734" s="9">
        <v>4.3120000000000003</v>
      </c>
      <c r="B734" s="3">
        <v>2</v>
      </c>
      <c r="C734" s="9">
        <v>0.8</v>
      </c>
      <c r="D734" s="9">
        <v>-6.8992000000000004</v>
      </c>
    </row>
    <row r="735" spans="1:4" x14ac:dyDescent="0.3">
      <c r="A735" s="9">
        <v>539.97</v>
      </c>
      <c r="B735" s="3">
        <v>3</v>
      </c>
      <c r="C735" s="9">
        <v>0</v>
      </c>
      <c r="D735" s="9">
        <v>134.99250000000001</v>
      </c>
    </row>
    <row r="736" spans="1:4" x14ac:dyDescent="0.3">
      <c r="A736" s="9">
        <v>169.06399999999999</v>
      </c>
      <c r="B736" s="3">
        <v>7</v>
      </c>
      <c r="C736" s="9">
        <v>0.2</v>
      </c>
      <c r="D736" s="9">
        <v>-14.793100000000001</v>
      </c>
    </row>
    <row r="737" spans="1:4" x14ac:dyDescent="0.3">
      <c r="A737" s="9">
        <v>56.3</v>
      </c>
      <c r="B737" s="3">
        <v>2</v>
      </c>
      <c r="C737" s="9">
        <v>0</v>
      </c>
      <c r="D737" s="9">
        <v>15.763999999999999</v>
      </c>
    </row>
    <row r="738" spans="1:4" x14ac:dyDescent="0.3">
      <c r="A738" s="9">
        <v>319.95999999999998</v>
      </c>
      <c r="B738" s="3">
        <v>4</v>
      </c>
      <c r="C738" s="9">
        <v>0</v>
      </c>
      <c r="D738" s="9">
        <v>115.18559999999999</v>
      </c>
    </row>
    <row r="739" spans="1:4" x14ac:dyDescent="0.3">
      <c r="A739" s="9">
        <v>6.8739999999999997</v>
      </c>
      <c r="B739" s="3">
        <v>7</v>
      </c>
      <c r="C739" s="9">
        <v>0.8</v>
      </c>
      <c r="D739" s="9">
        <v>-10.6547</v>
      </c>
    </row>
    <row r="740" spans="1:4" x14ac:dyDescent="0.3">
      <c r="A740" s="9">
        <v>15.984</v>
      </c>
      <c r="B740" s="3">
        <v>2</v>
      </c>
      <c r="C740" s="9">
        <v>0.2</v>
      </c>
      <c r="D740" s="9">
        <v>4.9950000000000001</v>
      </c>
    </row>
    <row r="741" spans="1:4" x14ac:dyDescent="0.3">
      <c r="A741" s="9">
        <v>11.416</v>
      </c>
      <c r="B741" s="3">
        <v>4</v>
      </c>
      <c r="C741" s="9">
        <v>0.8</v>
      </c>
      <c r="D741" s="9">
        <v>-18.836400000000001</v>
      </c>
    </row>
    <row r="742" spans="1:4" x14ac:dyDescent="0.3">
      <c r="A742" s="9">
        <v>887.10299999999995</v>
      </c>
      <c r="B742" s="3">
        <v>7</v>
      </c>
      <c r="C742" s="9">
        <v>0.1</v>
      </c>
      <c r="D742" s="9">
        <v>177.42060000000001</v>
      </c>
    </row>
    <row r="743" spans="1:4" x14ac:dyDescent="0.3">
      <c r="A743" s="9">
        <v>692.47199999999998</v>
      </c>
      <c r="B743" s="3">
        <v>11</v>
      </c>
      <c r="C743" s="9">
        <v>0.2</v>
      </c>
      <c r="D743" s="9">
        <v>190.4298</v>
      </c>
    </row>
    <row r="744" spans="1:4" x14ac:dyDescent="0.3">
      <c r="A744" s="9">
        <v>50.88</v>
      </c>
      <c r="B744" s="3">
        <v>6</v>
      </c>
      <c r="C744" s="9">
        <v>0.2</v>
      </c>
      <c r="D744" s="9">
        <v>14.628</v>
      </c>
    </row>
    <row r="745" spans="1:4" x14ac:dyDescent="0.3">
      <c r="A745" s="9">
        <v>95.84</v>
      </c>
      <c r="B745" s="3">
        <v>4</v>
      </c>
      <c r="C745" s="9">
        <v>0.2</v>
      </c>
      <c r="D745" s="9">
        <v>34.741999999999997</v>
      </c>
    </row>
    <row r="746" spans="1:4" x14ac:dyDescent="0.3">
      <c r="A746" s="9">
        <v>12.96</v>
      </c>
      <c r="B746" s="3">
        <v>2</v>
      </c>
      <c r="C746" s="9">
        <v>0</v>
      </c>
      <c r="D746" s="9">
        <v>6.2207999999999997</v>
      </c>
    </row>
    <row r="747" spans="1:4" x14ac:dyDescent="0.3">
      <c r="A747" s="9">
        <v>171.28800000000001</v>
      </c>
      <c r="B747" s="3">
        <v>3</v>
      </c>
      <c r="C747" s="9">
        <v>0.2</v>
      </c>
      <c r="D747" s="9">
        <v>-6.4233000000000002</v>
      </c>
    </row>
    <row r="748" spans="1:4" x14ac:dyDescent="0.3">
      <c r="A748" s="9">
        <v>325.86</v>
      </c>
      <c r="B748" s="3">
        <v>2</v>
      </c>
      <c r="C748" s="9">
        <v>0</v>
      </c>
      <c r="D748" s="9">
        <v>149.8956</v>
      </c>
    </row>
    <row r="749" spans="1:4" x14ac:dyDescent="0.3">
      <c r="A749" s="9">
        <v>8.26</v>
      </c>
      <c r="B749" s="3">
        <v>2</v>
      </c>
      <c r="C749" s="9">
        <v>0</v>
      </c>
      <c r="D749" s="9">
        <v>3.7995999999999999</v>
      </c>
    </row>
    <row r="750" spans="1:4" x14ac:dyDescent="0.3">
      <c r="A750" s="9">
        <v>434.64600000000002</v>
      </c>
      <c r="B750" s="3">
        <v>3</v>
      </c>
      <c r="C750" s="9">
        <v>0.1</v>
      </c>
      <c r="D750" s="9">
        <v>62.782200000000003</v>
      </c>
    </row>
    <row r="751" spans="1:4" x14ac:dyDescent="0.3">
      <c r="A751" s="9">
        <v>268.935</v>
      </c>
      <c r="B751" s="3">
        <v>3</v>
      </c>
      <c r="C751" s="9">
        <v>0.5</v>
      </c>
      <c r="D751" s="9">
        <v>-209.76929999999999</v>
      </c>
    </row>
    <row r="752" spans="1:4" x14ac:dyDescent="0.3">
      <c r="A752" s="9">
        <v>25.344000000000001</v>
      </c>
      <c r="B752" s="3">
        <v>4</v>
      </c>
      <c r="C752" s="9">
        <v>0.2</v>
      </c>
      <c r="D752" s="9">
        <v>9.1872000000000007</v>
      </c>
    </row>
    <row r="753" spans="1:4" x14ac:dyDescent="0.3">
      <c r="A753" s="9">
        <v>43.13</v>
      </c>
      <c r="B753" s="3">
        <v>1</v>
      </c>
      <c r="C753" s="9">
        <v>0</v>
      </c>
      <c r="D753" s="9">
        <v>18.114599999999999</v>
      </c>
    </row>
    <row r="754" spans="1:4" x14ac:dyDescent="0.3">
      <c r="A754" s="9">
        <v>10.36</v>
      </c>
      <c r="B754" s="3">
        <v>2</v>
      </c>
      <c r="C754" s="9">
        <v>0</v>
      </c>
      <c r="D754" s="9">
        <v>5.0763999999999996</v>
      </c>
    </row>
    <row r="755" spans="1:4" x14ac:dyDescent="0.3">
      <c r="A755" s="9">
        <v>14.88</v>
      </c>
      <c r="B755" s="3">
        <v>2</v>
      </c>
      <c r="C755" s="9">
        <v>0</v>
      </c>
      <c r="D755" s="9">
        <v>3.72</v>
      </c>
    </row>
    <row r="756" spans="1:4" x14ac:dyDescent="0.3">
      <c r="A756" s="9">
        <v>16.776</v>
      </c>
      <c r="B756" s="3">
        <v>3</v>
      </c>
      <c r="C756" s="9">
        <v>0.2</v>
      </c>
      <c r="D756" s="9">
        <v>1.6776</v>
      </c>
    </row>
    <row r="757" spans="1:4" x14ac:dyDescent="0.3">
      <c r="A757" s="9">
        <v>48.712000000000003</v>
      </c>
      <c r="B757" s="3">
        <v>1</v>
      </c>
      <c r="C757" s="9">
        <v>0.2</v>
      </c>
      <c r="D757" s="9">
        <v>5.4801000000000002</v>
      </c>
    </row>
    <row r="758" spans="1:4" x14ac:dyDescent="0.3">
      <c r="A758" s="9">
        <v>9.5220000000000002</v>
      </c>
      <c r="B758" s="3">
        <v>1</v>
      </c>
      <c r="C758" s="9">
        <v>0.7</v>
      </c>
      <c r="D758" s="9">
        <v>-6.9828000000000001</v>
      </c>
    </row>
    <row r="759" spans="1:4" x14ac:dyDescent="0.3">
      <c r="A759" s="9">
        <v>10.11</v>
      </c>
      <c r="B759" s="3">
        <v>3</v>
      </c>
      <c r="C759" s="9">
        <v>0</v>
      </c>
      <c r="D759" s="9">
        <v>3.2351999999999999</v>
      </c>
    </row>
    <row r="760" spans="1:4" x14ac:dyDescent="0.3">
      <c r="A760" s="9">
        <v>35.167999999999999</v>
      </c>
      <c r="B760" s="3">
        <v>4</v>
      </c>
      <c r="C760" s="9">
        <v>0.2</v>
      </c>
      <c r="D760" s="9">
        <v>8.3523999999999994</v>
      </c>
    </row>
    <row r="761" spans="1:4" x14ac:dyDescent="0.3">
      <c r="A761" s="9">
        <v>1.6319999999999999</v>
      </c>
      <c r="B761" s="3">
        <v>1</v>
      </c>
      <c r="C761" s="9">
        <v>0.2</v>
      </c>
      <c r="D761" s="9">
        <v>0.55079999999999996</v>
      </c>
    </row>
    <row r="762" spans="1:4" x14ac:dyDescent="0.3">
      <c r="A762" s="9">
        <v>25.92</v>
      </c>
      <c r="B762" s="3">
        <v>5</v>
      </c>
      <c r="C762" s="9">
        <v>0.2</v>
      </c>
      <c r="D762" s="9">
        <v>9.0719999999999992</v>
      </c>
    </row>
    <row r="763" spans="1:4" x14ac:dyDescent="0.3">
      <c r="A763" s="9">
        <v>71.98</v>
      </c>
      <c r="B763" s="3">
        <v>2</v>
      </c>
      <c r="C763" s="9">
        <v>0</v>
      </c>
      <c r="D763" s="9">
        <v>15.1158</v>
      </c>
    </row>
    <row r="764" spans="1:4" x14ac:dyDescent="0.3">
      <c r="A764" s="9">
        <v>599.16499999999996</v>
      </c>
      <c r="B764" s="3">
        <v>5</v>
      </c>
      <c r="C764" s="9">
        <v>0.15</v>
      </c>
      <c r="D764" s="9">
        <v>35.244999999999997</v>
      </c>
    </row>
    <row r="765" spans="1:4" x14ac:dyDescent="0.3">
      <c r="A765" s="9">
        <v>161.56800000000001</v>
      </c>
      <c r="B765" s="3">
        <v>2</v>
      </c>
      <c r="C765" s="9">
        <v>0.2</v>
      </c>
      <c r="D765" s="9">
        <v>16.1568</v>
      </c>
    </row>
    <row r="766" spans="1:4" x14ac:dyDescent="0.3">
      <c r="A766" s="9">
        <v>3.3119999999999998</v>
      </c>
      <c r="B766" s="3">
        <v>1</v>
      </c>
      <c r="C766" s="9">
        <v>0.2</v>
      </c>
      <c r="D766" s="9">
        <v>0.66239999999999999</v>
      </c>
    </row>
    <row r="767" spans="1:4" x14ac:dyDescent="0.3">
      <c r="A767" s="9">
        <v>2479.96</v>
      </c>
      <c r="B767" s="3">
        <v>4</v>
      </c>
      <c r="C767" s="9">
        <v>0</v>
      </c>
      <c r="D767" s="9">
        <v>743.98800000000006</v>
      </c>
    </row>
    <row r="768" spans="1:4" x14ac:dyDescent="0.3">
      <c r="A768" s="9">
        <v>68.62</v>
      </c>
      <c r="B768" s="3">
        <v>2</v>
      </c>
      <c r="C768" s="9">
        <v>0</v>
      </c>
      <c r="D768" s="9">
        <v>32.251399999999997</v>
      </c>
    </row>
    <row r="769" spans="1:4" x14ac:dyDescent="0.3">
      <c r="A769" s="9">
        <v>659.9</v>
      </c>
      <c r="B769" s="3">
        <v>2</v>
      </c>
      <c r="C769" s="9">
        <v>0</v>
      </c>
      <c r="D769" s="9">
        <v>217.767</v>
      </c>
    </row>
    <row r="770" spans="1:4" x14ac:dyDescent="0.3">
      <c r="A770" s="9">
        <v>46.152000000000001</v>
      </c>
      <c r="B770" s="3">
        <v>3</v>
      </c>
      <c r="C770" s="9">
        <v>0.2</v>
      </c>
      <c r="D770" s="9">
        <v>12.1149</v>
      </c>
    </row>
    <row r="771" spans="1:4" x14ac:dyDescent="0.3">
      <c r="A771" s="9">
        <v>12.32</v>
      </c>
      <c r="B771" s="3">
        <v>5</v>
      </c>
      <c r="C771" s="9">
        <v>0.2</v>
      </c>
      <c r="D771" s="9">
        <v>1.8480000000000001</v>
      </c>
    </row>
    <row r="772" spans="1:4" x14ac:dyDescent="0.3">
      <c r="A772" s="9">
        <v>57.567999999999998</v>
      </c>
      <c r="B772" s="3">
        <v>4</v>
      </c>
      <c r="C772" s="9">
        <v>0.2</v>
      </c>
      <c r="D772" s="9">
        <v>5.7568000000000001</v>
      </c>
    </row>
    <row r="773" spans="1:4" x14ac:dyDescent="0.3">
      <c r="A773" s="9">
        <v>42.76</v>
      </c>
      <c r="B773" s="3">
        <v>1</v>
      </c>
      <c r="C773" s="9">
        <v>0</v>
      </c>
      <c r="D773" s="9">
        <v>11.117599999999999</v>
      </c>
    </row>
    <row r="774" spans="1:4" x14ac:dyDescent="0.3">
      <c r="A774" s="9">
        <v>57.75</v>
      </c>
      <c r="B774" s="3">
        <v>5</v>
      </c>
      <c r="C774" s="9">
        <v>0</v>
      </c>
      <c r="D774" s="9">
        <v>16.170000000000002</v>
      </c>
    </row>
    <row r="775" spans="1:4" x14ac:dyDescent="0.3">
      <c r="A775" s="9">
        <v>53.25</v>
      </c>
      <c r="B775" s="3">
        <v>3</v>
      </c>
      <c r="C775" s="9">
        <v>0</v>
      </c>
      <c r="D775" s="9">
        <v>20.767499999999998</v>
      </c>
    </row>
    <row r="776" spans="1:4" x14ac:dyDescent="0.3">
      <c r="A776" s="9">
        <v>161.28</v>
      </c>
      <c r="B776" s="3">
        <v>2</v>
      </c>
      <c r="C776" s="9">
        <v>0.2</v>
      </c>
      <c r="D776" s="9">
        <v>12.096</v>
      </c>
    </row>
    <row r="777" spans="1:4" x14ac:dyDescent="0.3">
      <c r="A777" s="9">
        <v>34.247999999999998</v>
      </c>
      <c r="B777" s="3">
        <v>3</v>
      </c>
      <c r="C777" s="9">
        <v>0.2</v>
      </c>
      <c r="D777" s="9">
        <v>11.5587</v>
      </c>
    </row>
    <row r="778" spans="1:4" x14ac:dyDescent="0.3">
      <c r="A778" s="9">
        <v>20.94</v>
      </c>
      <c r="B778" s="3">
        <v>3</v>
      </c>
      <c r="C778" s="9">
        <v>0</v>
      </c>
      <c r="D778" s="9">
        <v>6.0726000000000004</v>
      </c>
    </row>
    <row r="779" spans="1:4" x14ac:dyDescent="0.3">
      <c r="A779" s="9">
        <v>5.3040000000000003</v>
      </c>
      <c r="B779" s="3">
        <v>3</v>
      </c>
      <c r="C779" s="9">
        <v>0.2</v>
      </c>
      <c r="D779" s="9">
        <v>0.46410000000000001</v>
      </c>
    </row>
    <row r="780" spans="1:4" x14ac:dyDescent="0.3">
      <c r="A780" s="9">
        <v>41.88</v>
      </c>
      <c r="B780" s="3">
        <v>6</v>
      </c>
      <c r="C780" s="9">
        <v>0</v>
      </c>
      <c r="D780" s="9">
        <v>12.145200000000001</v>
      </c>
    </row>
    <row r="781" spans="1:4" x14ac:dyDescent="0.3">
      <c r="A781" s="9">
        <v>47.4</v>
      </c>
      <c r="B781" s="3">
        <v>5</v>
      </c>
      <c r="C781" s="9">
        <v>0</v>
      </c>
      <c r="D781" s="9">
        <v>18.96</v>
      </c>
    </row>
    <row r="782" spans="1:4" x14ac:dyDescent="0.3">
      <c r="A782" s="9">
        <v>8.32</v>
      </c>
      <c r="B782" s="3">
        <v>5</v>
      </c>
      <c r="C782" s="9">
        <v>0.2</v>
      </c>
      <c r="D782" s="9">
        <v>2.8079999999999998</v>
      </c>
    </row>
    <row r="783" spans="1:4" x14ac:dyDescent="0.3">
      <c r="A783" s="9">
        <v>36.4</v>
      </c>
      <c r="B783" s="3">
        <v>5</v>
      </c>
      <c r="C783" s="9">
        <v>0</v>
      </c>
      <c r="D783" s="9">
        <v>17.108000000000001</v>
      </c>
    </row>
    <row r="784" spans="1:4" x14ac:dyDescent="0.3">
      <c r="A784" s="9">
        <v>719.952</v>
      </c>
      <c r="B784" s="3">
        <v>6</v>
      </c>
      <c r="C784" s="9">
        <v>0.2</v>
      </c>
      <c r="D784" s="9">
        <v>71.995199999999997</v>
      </c>
    </row>
    <row r="785" spans="1:4" x14ac:dyDescent="0.3">
      <c r="A785" s="9">
        <v>19.559999999999999</v>
      </c>
      <c r="B785" s="3">
        <v>4</v>
      </c>
      <c r="C785" s="9">
        <v>0</v>
      </c>
      <c r="D785" s="9">
        <v>5.4767999999999999</v>
      </c>
    </row>
    <row r="786" spans="1:4" x14ac:dyDescent="0.3">
      <c r="A786" s="9">
        <v>61.1</v>
      </c>
      <c r="B786" s="3">
        <v>5</v>
      </c>
      <c r="C786" s="9">
        <v>0</v>
      </c>
      <c r="D786" s="9">
        <v>18.329999999999998</v>
      </c>
    </row>
    <row r="787" spans="1:4" x14ac:dyDescent="0.3">
      <c r="A787" s="9">
        <v>156.512</v>
      </c>
      <c r="B787" s="3">
        <v>4</v>
      </c>
      <c r="C787" s="9">
        <v>0.2</v>
      </c>
      <c r="D787" s="9">
        <v>52.822800000000001</v>
      </c>
    </row>
    <row r="788" spans="1:4" x14ac:dyDescent="0.3">
      <c r="A788" s="9">
        <v>45.68</v>
      </c>
      <c r="B788" s="3">
        <v>2</v>
      </c>
      <c r="C788" s="9">
        <v>0</v>
      </c>
      <c r="D788" s="9">
        <v>21.012799999999999</v>
      </c>
    </row>
    <row r="789" spans="1:4" x14ac:dyDescent="0.3">
      <c r="A789" s="9">
        <v>18.312000000000001</v>
      </c>
      <c r="B789" s="3">
        <v>4</v>
      </c>
      <c r="C789" s="9">
        <v>0.7</v>
      </c>
      <c r="D789" s="9">
        <v>-12.208</v>
      </c>
    </row>
    <row r="790" spans="1:4" x14ac:dyDescent="0.3">
      <c r="A790" s="9">
        <v>16.52</v>
      </c>
      <c r="B790" s="3">
        <v>5</v>
      </c>
      <c r="C790" s="9">
        <v>0.2</v>
      </c>
      <c r="D790" s="9">
        <v>1.6519999999999999</v>
      </c>
    </row>
    <row r="791" spans="1:4" x14ac:dyDescent="0.3">
      <c r="A791" s="9">
        <v>7.28</v>
      </c>
      <c r="B791" s="3">
        <v>1</v>
      </c>
      <c r="C791" s="9">
        <v>0</v>
      </c>
      <c r="D791" s="9">
        <v>3.4944000000000002</v>
      </c>
    </row>
    <row r="792" spans="1:4" x14ac:dyDescent="0.3">
      <c r="A792" s="9">
        <v>14.112</v>
      </c>
      <c r="B792" s="3">
        <v>6</v>
      </c>
      <c r="C792" s="9">
        <v>0.2</v>
      </c>
      <c r="D792" s="9">
        <v>1.2347999999999999</v>
      </c>
    </row>
    <row r="793" spans="1:4" x14ac:dyDescent="0.3">
      <c r="A793" s="9">
        <v>48.36</v>
      </c>
      <c r="B793" s="3">
        <v>5</v>
      </c>
      <c r="C793" s="9">
        <v>0.2</v>
      </c>
      <c r="D793" s="9">
        <v>6.0449999999999999</v>
      </c>
    </row>
    <row r="794" spans="1:4" x14ac:dyDescent="0.3">
      <c r="A794" s="9">
        <v>132.52000000000001</v>
      </c>
      <c r="B794" s="3">
        <v>5</v>
      </c>
      <c r="C794" s="9">
        <v>0.2</v>
      </c>
      <c r="D794" s="9">
        <v>34.786499999999997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B4B3-4C90-4F72-B652-9796E8FBF8F7}">
  <dimension ref="A3:C7"/>
  <sheetViews>
    <sheetView workbookViewId="0">
      <selection activeCell="K19" sqref="K19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12.109375" bestFit="1" customWidth="1"/>
    <col min="4" max="4" width="13.5546875" bestFit="1" customWidth="1"/>
    <col min="5" max="5" width="12.109375" bestFit="1" customWidth="1"/>
    <col min="6" max="6" width="11.6640625" bestFit="1" customWidth="1"/>
    <col min="7" max="7" width="12.109375" bestFit="1" customWidth="1"/>
    <col min="8" max="8" width="16.44140625" bestFit="1" customWidth="1"/>
    <col min="9" max="9" width="16.88671875" bestFit="1" customWidth="1"/>
    <col min="10" max="10" width="16.44140625" bestFit="1" customWidth="1"/>
    <col min="11" max="11" width="16.88671875" bestFit="1" customWidth="1"/>
  </cols>
  <sheetData>
    <row r="3" spans="1:3" x14ac:dyDescent="0.3">
      <c r="A3" s="13" t="s">
        <v>13</v>
      </c>
      <c r="B3" t="s">
        <v>4005</v>
      </c>
      <c r="C3" t="s">
        <v>4006</v>
      </c>
    </row>
    <row r="4" spans="1:3" x14ac:dyDescent="0.3">
      <c r="A4" s="14" t="s">
        <v>30</v>
      </c>
      <c r="B4" s="1">
        <v>53148.09779999996</v>
      </c>
      <c r="C4" s="1">
        <v>-321.63159999999971</v>
      </c>
    </row>
    <row r="5" spans="1:3" x14ac:dyDescent="0.3">
      <c r="A5" s="14" t="s">
        <v>41</v>
      </c>
      <c r="B5" s="1">
        <v>45556.806999999993</v>
      </c>
      <c r="C5" s="1">
        <v>7283.0046999999995</v>
      </c>
    </row>
    <row r="6" spans="1:3" x14ac:dyDescent="0.3">
      <c r="A6" s="14" t="s">
        <v>149</v>
      </c>
      <c r="B6" s="1">
        <v>69746.949000000008</v>
      </c>
      <c r="C6" s="1">
        <v>7673.3625000000002</v>
      </c>
    </row>
    <row r="7" spans="1:3" x14ac:dyDescent="0.3">
      <c r="A7" s="14" t="s">
        <v>4007</v>
      </c>
      <c r="B7" s="1">
        <v>168451.85379999998</v>
      </c>
      <c r="C7" s="1">
        <v>14634.7356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A266-DFAB-4694-87AB-F93F78F7B24E}">
  <dimension ref="A1:E794"/>
  <sheetViews>
    <sheetView workbookViewId="0">
      <selection sqref="A1:B1"/>
    </sheetView>
  </sheetViews>
  <sheetFormatPr defaultRowHeight="14.4" x14ac:dyDescent="0.3"/>
  <cols>
    <col min="1" max="1" width="11.109375" style="8" bestFit="1" customWidth="1"/>
    <col min="2" max="2" width="12.33203125" style="2" bestFit="1" customWidth="1"/>
    <col min="4" max="4" width="11.44140625" bestFit="1" customWidth="1"/>
    <col min="5" max="5" width="14.6640625" bestFit="1" customWidth="1"/>
    <col min="7" max="7" width="11.109375" bestFit="1" customWidth="1"/>
  </cols>
  <sheetData>
    <row r="1" spans="1:5" x14ac:dyDescent="0.3">
      <c r="A1" s="10" t="s">
        <v>16</v>
      </c>
      <c r="B1" s="18" t="s">
        <v>1</v>
      </c>
      <c r="D1" s="11" t="s">
        <v>4008</v>
      </c>
      <c r="E1" s="11" t="s">
        <v>4026</v>
      </c>
    </row>
    <row r="2" spans="1:5" x14ac:dyDescent="0.3">
      <c r="A2" s="9">
        <v>261.95999999999998</v>
      </c>
      <c r="B2" s="5">
        <v>42682</v>
      </c>
      <c r="D2" cm="1">
        <f t="array" ref="D2:D5">_xlfn._xlws.SORT(_xlfn.UNIQUE(YEAR((B2:B794))))</f>
        <v>2014</v>
      </c>
      <c r="E2" s="12" cm="1">
        <f t="array" ref="E2">SUMPRODUCT(--(YEAR($B$2:$B$794)=2014),$A$2:$A$794)</f>
        <v>35571.861999999972</v>
      </c>
    </row>
    <row r="3" spans="1:5" x14ac:dyDescent="0.3">
      <c r="A3" s="9">
        <v>14.62</v>
      </c>
      <c r="B3" s="5">
        <v>42533</v>
      </c>
      <c r="D3">
        <v>2015</v>
      </c>
      <c r="E3" s="12" cm="1">
        <f t="array" ref="E3">SUMPRODUCT(--(YEAR($B$2:$B$794)=2015),$A$2:$A$794)</f>
        <v>32968.453000000001</v>
      </c>
    </row>
    <row r="4" spans="1:5" x14ac:dyDescent="0.3">
      <c r="A4" s="9">
        <v>957.57749999999999</v>
      </c>
      <c r="B4" s="5">
        <v>42288</v>
      </c>
      <c r="D4">
        <v>2016</v>
      </c>
      <c r="E4" s="12" cm="1">
        <f t="array" ref="E4">SUMPRODUCT(--(YEAR($B$2:$B$794)=2016),$A$2:$A$794)</f>
        <v>38149.874000000011</v>
      </c>
    </row>
    <row r="5" spans="1:5" x14ac:dyDescent="0.3">
      <c r="A5" s="9">
        <v>48.86</v>
      </c>
      <c r="B5" s="5">
        <v>41799</v>
      </c>
      <c r="D5">
        <v>2017</v>
      </c>
      <c r="E5" s="12" cm="1">
        <f t="array" ref="E5">SUMPRODUCT(--(YEAR($B$2:$B$794)=2017),$A$2:$A$794)</f>
        <v>61761.664800000006</v>
      </c>
    </row>
    <row r="6" spans="1:5" x14ac:dyDescent="0.3">
      <c r="A6" s="9">
        <v>15.552</v>
      </c>
      <c r="B6" s="5">
        <v>42840</v>
      </c>
    </row>
    <row r="7" spans="1:5" x14ac:dyDescent="0.3">
      <c r="A7" s="9">
        <v>407.976</v>
      </c>
      <c r="B7" s="5">
        <v>42709</v>
      </c>
    </row>
    <row r="8" spans="1:5" x14ac:dyDescent="0.3">
      <c r="A8" s="9">
        <v>68.81</v>
      </c>
      <c r="B8" s="5">
        <v>42330</v>
      </c>
    </row>
    <row r="9" spans="1:5" x14ac:dyDescent="0.3">
      <c r="A9" s="9">
        <v>665.88</v>
      </c>
      <c r="B9" s="5">
        <v>41954</v>
      </c>
    </row>
    <row r="10" spans="1:5" x14ac:dyDescent="0.3">
      <c r="A10" s="9">
        <v>55.5</v>
      </c>
      <c r="B10" s="5">
        <v>41772</v>
      </c>
    </row>
    <row r="11" spans="1:5" x14ac:dyDescent="0.3">
      <c r="A11" s="9">
        <v>8.56</v>
      </c>
      <c r="B11" s="5">
        <v>41878</v>
      </c>
    </row>
    <row r="12" spans="1:5" x14ac:dyDescent="0.3">
      <c r="A12" s="9">
        <v>19.46</v>
      </c>
      <c r="B12" s="5">
        <v>42713</v>
      </c>
    </row>
    <row r="13" spans="1:5" x14ac:dyDescent="0.3">
      <c r="A13" s="9">
        <v>71.372</v>
      </c>
      <c r="B13" s="5">
        <v>42932</v>
      </c>
    </row>
    <row r="14" spans="1:5" x14ac:dyDescent="0.3">
      <c r="A14" s="9">
        <v>1044.6300000000001</v>
      </c>
      <c r="B14" s="5">
        <v>42272</v>
      </c>
    </row>
    <row r="15" spans="1:5" x14ac:dyDescent="0.3">
      <c r="A15" s="9">
        <v>11.648</v>
      </c>
      <c r="B15" s="5">
        <v>42385</v>
      </c>
    </row>
    <row r="16" spans="1:5" x14ac:dyDescent="0.3">
      <c r="A16" s="9">
        <v>3083.43</v>
      </c>
      <c r="B16" s="5">
        <v>42264</v>
      </c>
    </row>
    <row r="17" spans="1:2" x14ac:dyDescent="0.3">
      <c r="A17" s="9">
        <v>29.472000000000001</v>
      </c>
      <c r="B17" s="5">
        <v>43027</v>
      </c>
    </row>
    <row r="18" spans="1:2" x14ac:dyDescent="0.3">
      <c r="A18" s="9">
        <v>1097.5440000000001</v>
      </c>
      <c r="B18" s="5">
        <v>42712</v>
      </c>
    </row>
    <row r="19" spans="1:2" x14ac:dyDescent="0.3">
      <c r="A19" s="9">
        <v>113.328</v>
      </c>
      <c r="B19" s="5">
        <v>42365</v>
      </c>
    </row>
    <row r="20" spans="1:2" x14ac:dyDescent="0.3">
      <c r="A20" s="9">
        <v>147.16800000000001</v>
      </c>
      <c r="B20" s="5">
        <v>42988</v>
      </c>
    </row>
    <row r="21" spans="1:2" x14ac:dyDescent="0.3">
      <c r="A21" s="9">
        <v>77.88</v>
      </c>
      <c r="B21" s="5">
        <v>42568</v>
      </c>
    </row>
    <row r="22" spans="1:2" x14ac:dyDescent="0.3">
      <c r="A22" s="9">
        <v>95.616</v>
      </c>
      <c r="B22" s="5">
        <v>42997</v>
      </c>
    </row>
    <row r="23" spans="1:2" x14ac:dyDescent="0.3">
      <c r="A23" s="9">
        <v>45.98</v>
      </c>
      <c r="B23" s="5">
        <v>42440</v>
      </c>
    </row>
    <row r="24" spans="1:2" x14ac:dyDescent="0.3">
      <c r="A24" s="9">
        <v>211.96</v>
      </c>
      <c r="B24" s="5">
        <v>41932</v>
      </c>
    </row>
    <row r="25" spans="1:2" x14ac:dyDescent="0.3">
      <c r="A25" s="9">
        <v>45</v>
      </c>
      <c r="B25" s="5">
        <v>42541</v>
      </c>
    </row>
    <row r="26" spans="1:2" x14ac:dyDescent="0.3">
      <c r="A26" s="9">
        <v>38.22</v>
      </c>
      <c r="B26" s="5">
        <v>42112</v>
      </c>
    </row>
    <row r="27" spans="1:2" x14ac:dyDescent="0.3">
      <c r="A27" s="9">
        <v>15.26</v>
      </c>
      <c r="B27" s="5">
        <v>42715</v>
      </c>
    </row>
    <row r="28" spans="1:2" x14ac:dyDescent="0.3">
      <c r="A28" s="9">
        <v>208.56</v>
      </c>
      <c r="B28" s="5">
        <v>42538</v>
      </c>
    </row>
    <row r="29" spans="1:2" x14ac:dyDescent="0.3">
      <c r="A29" s="9">
        <v>13.98</v>
      </c>
      <c r="B29" s="5">
        <v>42332</v>
      </c>
    </row>
    <row r="30" spans="1:2" x14ac:dyDescent="0.3">
      <c r="A30" s="9">
        <v>213.11500000000001</v>
      </c>
      <c r="B30" s="5">
        <v>42124</v>
      </c>
    </row>
    <row r="31" spans="1:2" x14ac:dyDescent="0.3">
      <c r="A31" s="9">
        <v>1113.0239999999999</v>
      </c>
      <c r="B31" s="5">
        <v>41978</v>
      </c>
    </row>
    <row r="32" spans="1:2" x14ac:dyDescent="0.3">
      <c r="A32" s="9">
        <v>75.88</v>
      </c>
      <c r="B32" s="5">
        <v>42525</v>
      </c>
    </row>
    <row r="33" spans="1:2" x14ac:dyDescent="0.3">
      <c r="A33" s="9">
        <v>4.6159999999999997</v>
      </c>
      <c r="B33" s="5">
        <v>42631</v>
      </c>
    </row>
    <row r="34" spans="1:2" x14ac:dyDescent="0.3">
      <c r="A34" s="9">
        <v>831.93600000000004</v>
      </c>
      <c r="B34" s="5">
        <v>42120</v>
      </c>
    </row>
    <row r="35" spans="1:2" x14ac:dyDescent="0.3">
      <c r="A35" s="9">
        <v>1.248</v>
      </c>
      <c r="B35" s="5">
        <v>43078</v>
      </c>
    </row>
    <row r="36" spans="1:2" x14ac:dyDescent="0.3">
      <c r="A36" s="9">
        <v>208.16</v>
      </c>
      <c r="B36" s="5">
        <v>42533</v>
      </c>
    </row>
    <row r="37" spans="1:2" x14ac:dyDescent="0.3">
      <c r="A37" s="9">
        <v>14.9</v>
      </c>
      <c r="B37" s="5">
        <v>41924</v>
      </c>
    </row>
    <row r="38" spans="1:2" x14ac:dyDescent="0.3">
      <c r="A38" s="9">
        <v>200.98400000000001</v>
      </c>
      <c r="B38" s="5">
        <v>42250</v>
      </c>
    </row>
    <row r="39" spans="1:2" x14ac:dyDescent="0.3">
      <c r="A39" s="9">
        <v>230.376</v>
      </c>
      <c r="B39" s="5">
        <v>43052</v>
      </c>
    </row>
    <row r="40" spans="1:2" x14ac:dyDescent="0.3">
      <c r="A40" s="9">
        <v>19.989999999999998</v>
      </c>
      <c r="B40" s="5">
        <v>43034</v>
      </c>
    </row>
    <row r="41" spans="1:2" x14ac:dyDescent="0.3">
      <c r="A41" s="9">
        <v>158.36799999999999</v>
      </c>
      <c r="B41" s="5">
        <v>42465</v>
      </c>
    </row>
    <row r="42" spans="1:2" x14ac:dyDescent="0.3">
      <c r="A42" s="9">
        <v>20.100000000000001</v>
      </c>
      <c r="B42" s="5">
        <v>42630</v>
      </c>
    </row>
    <row r="43" spans="1:2" x14ac:dyDescent="0.3">
      <c r="A43" s="9">
        <v>12.96</v>
      </c>
      <c r="B43" s="5">
        <v>42035</v>
      </c>
    </row>
    <row r="44" spans="1:2" x14ac:dyDescent="0.3">
      <c r="A44" s="9">
        <v>5.6820000000000004</v>
      </c>
      <c r="B44" s="5">
        <v>43045</v>
      </c>
    </row>
    <row r="45" spans="1:2" x14ac:dyDescent="0.3">
      <c r="A45" s="9">
        <v>96.53</v>
      </c>
      <c r="B45" s="5">
        <v>43048</v>
      </c>
    </row>
    <row r="46" spans="1:2" x14ac:dyDescent="0.3">
      <c r="A46" s="9">
        <v>51.311999999999998</v>
      </c>
      <c r="B46" s="5">
        <v>42903</v>
      </c>
    </row>
    <row r="47" spans="1:2" x14ac:dyDescent="0.3">
      <c r="A47" s="9">
        <v>77.88</v>
      </c>
      <c r="B47" s="5">
        <v>42619</v>
      </c>
    </row>
    <row r="48" spans="1:2" x14ac:dyDescent="0.3">
      <c r="A48" s="9">
        <v>64.623999999999995</v>
      </c>
      <c r="B48" s="5">
        <v>42611</v>
      </c>
    </row>
    <row r="49" spans="1:2" x14ac:dyDescent="0.3">
      <c r="A49" s="9">
        <v>23.92</v>
      </c>
      <c r="B49" s="5">
        <v>42705</v>
      </c>
    </row>
    <row r="50" spans="1:2" x14ac:dyDescent="0.3">
      <c r="A50" s="9">
        <v>238.89599999999999</v>
      </c>
      <c r="B50" s="5">
        <v>42321</v>
      </c>
    </row>
    <row r="51" spans="1:2" x14ac:dyDescent="0.3">
      <c r="A51" s="9">
        <v>74.111999999999995</v>
      </c>
      <c r="B51" s="5">
        <v>43062</v>
      </c>
    </row>
    <row r="52" spans="1:2" x14ac:dyDescent="0.3">
      <c r="A52" s="9">
        <v>339.96</v>
      </c>
      <c r="B52" s="5">
        <v>42292</v>
      </c>
    </row>
    <row r="53" spans="1:2" x14ac:dyDescent="0.3">
      <c r="A53" s="9">
        <v>41.96</v>
      </c>
      <c r="B53" s="5">
        <v>43094</v>
      </c>
    </row>
    <row r="54" spans="1:2" x14ac:dyDescent="0.3">
      <c r="A54" s="9">
        <v>75.959999999999994</v>
      </c>
      <c r="B54" s="5">
        <v>42677</v>
      </c>
    </row>
    <row r="55" spans="1:2" x14ac:dyDescent="0.3">
      <c r="A55" s="9">
        <v>40.095999999999997</v>
      </c>
      <c r="B55" s="5">
        <v>41876</v>
      </c>
    </row>
    <row r="56" spans="1:2" x14ac:dyDescent="0.3">
      <c r="A56" s="9">
        <v>787.53</v>
      </c>
      <c r="B56" s="5">
        <v>42065</v>
      </c>
    </row>
    <row r="57" spans="1:2" x14ac:dyDescent="0.3">
      <c r="A57" s="9">
        <v>157.79400000000001</v>
      </c>
      <c r="B57" s="5">
        <v>42099</v>
      </c>
    </row>
    <row r="58" spans="1:2" x14ac:dyDescent="0.3">
      <c r="A58" s="9">
        <v>47.04</v>
      </c>
      <c r="B58" s="5">
        <v>42533</v>
      </c>
    </row>
    <row r="59" spans="1:2" x14ac:dyDescent="0.3">
      <c r="A59" s="9">
        <v>600.55799999999999</v>
      </c>
      <c r="B59" s="5">
        <v>41999</v>
      </c>
    </row>
    <row r="60" spans="1:2" x14ac:dyDescent="0.3">
      <c r="A60" s="9">
        <v>617.70000000000005</v>
      </c>
      <c r="B60" s="5">
        <v>41902</v>
      </c>
    </row>
    <row r="61" spans="1:2" x14ac:dyDescent="0.3">
      <c r="A61" s="9">
        <v>2.3879999999999999</v>
      </c>
      <c r="B61" s="5">
        <v>43044</v>
      </c>
    </row>
    <row r="62" spans="1:2" x14ac:dyDescent="0.3">
      <c r="A62" s="9">
        <v>81.424000000000007</v>
      </c>
      <c r="B62" s="5">
        <v>42680</v>
      </c>
    </row>
    <row r="63" spans="1:2" x14ac:dyDescent="0.3">
      <c r="A63" s="9">
        <v>59.97</v>
      </c>
      <c r="B63" s="5">
        <v>42768</v>
      </c>
    </row>
    <row r="64" spans="1:2" x14ac:dyDescent="0.3">
      <c r="A64" s="9">
        <v>20.04</v>
      </c>
      <c r="B64" s="5">
        <v>42656</v>
      </c>
    </row>
    <row r="65" spans="1:2" x14ac:dyDescent="0.3">
      <c r="A65" s="9">
        <v>82.8</v>
      </c>
      <c r="B65" s="5">
        <v>42618</v>
      </c>
    </row>
    <row r="66" spans="1:2" x14ac:dyDescent="0.3">
      <c r="A66" s="9">
        <v>8.82</v>
      </c>
      <c r="B66" s="5">
        <v>42996</v>
      </c>
    </row>
    <row r="67" spans="1:2" x14ac:dyDescent="0.3">
      <c r="A67" s="9">
        <v>839.43</v>
      </c>
      <c r="B67" s="5">
        <v>43091</v>
      </c>
    </row>
    <row r="68" spans="1:2" x14ac:dyDescent="0.3">
      <c r="A68" s="9">
        <v>671.93</v>
      </c>
      <c r="B68" s="5">
        <v>42254</v>
      </c>
    </row>
    <row r="69" spans="1:2" x14ac:dyDescent="0.3">
      <c r="A69" s="9">
        <v>93.888000000000005</v>
      </c>
      <c r="B69" s="5">
        <v>41934</v>
      </c>
    </row>
    <row r="70" spans="1:2" x14ac:dyDescent="0.3">
      <c r="A70" s="9">
        <v>384.45</v>
      </c>
      <c r="B70" s="5">
        <v>42709</v>
      </c>
    </row>
    <row r="71" spans="1:2" x14ac:dyDescent="0.3">
      <c r="A71" s="9">
        <v>157.91999999999999</v>
      </c>
      <c r="B71" s="5">
        <v>42442</v>
      </c>
    </row>
    <row r="72" spans="1:2" x14ac:dyDescent="0.3">
      <c r="A72" s="9">
        <v>58.38</v>
      </c>
      <c r="B72" s="5">
        <v>42155</v>
      </c>
    </row>
    <row r="73" spans="1:2" x14ac:dyDescent="0.3">
      <c r="A73" s="9">
        <v>6.63</v>
      </c>
      <c r="B73" s="5">
        <v>42152</v>
      </c>
    </row>
    <row r="74" spans="1:2" x14ac:dyDescent="0.3">
      <c r="A74" s="9">
        <v>457.56799999999998</v>
      </c>
      <c r="B74" s="5">
        <v>41699</v>
      </c>
    </row>
    <row r="75" spans="1:2" x14ac:dyDescent="0.3">
      <c r="A75" s="9">
        <v>14.62</v>
      </c>
      <c r="B75" s="5">
        <v>42694</v>
      </c>
    </row>
    <row r="76" spans="1:2" x14ac:dyDescent="0.3">
      <c r="A76" s="9">
        <v>5.98</v>
      </c>
      <c r="B76" s="5">
        <v>42501</v>
      </c>
    </row>
    <row r="77" spans="1:2" x14ac:dyDescent="0.3">
      <c r="A77" s="9">
        <v>54.384</v>
      </c>
      <c r="B77" s="5">
        <v>42366</v>
      </c>
    </row>
    <row r="78" spans="1:2" x14ac:dyDescent="0.3">
      <c r="A78" s="9">
        <v>28.4</v>
      </c>
      <c r="B78" s="5">
        <v>42690</v>
      </c>
    </row>
    <row r="79" spans="1:2" x14ac:dyDescent="0.3">
      <c r="A79" s="9">
        <v>27.68</v>
      </c>
      <c r="B79" s="5">
        <v>42681</v>
      </c>
    </row>
    <row r="80" spans="1:2" x14ac:dyDescent="0.3">
      <c r="A80" s="9">
        <v>9.9359999999999999</v>
      </c>
      <c r="B80" s="5">
        <v>41890</v>
      </c>
    </row>
    <row r="81" spans="1:2" x14ac:dyDescent="0.3">
      <c r="A81" s="9">
        <v>20.94</v>
      </c>
      <c r="B81" s="5">
        <v>41856</v>
      </c>
    </row>
    <row r="82" spans="1:2" x14ac:dyDescent="0.3">
      <c r="A82" s="9">
        <v>52.448</v>
      </c>
      <c r="B82" s="5">
        <v>41896</v>
      </c>
    </row>
    <row r="83" spans="1:2" x14ac:dyDescent="0.3">
      <c r="A83" s="9">
        <v>97.263999999999996</v>
      </c>
      <c r="B83" s="5">
        <v>42846</v>
      </c>
    </row>
    <row r="84" spans="1:2" x14ac:dyDescent="0.3">
      <c r="A84" s="9">
        <v>3.28</v>
      </c>
      <c r="B84" s="5">
        <v>42353</v>
      </c>
    </row>
    <row r="85" spans="1:2" x14ac:dyDescent="0.3">
      <c r="A85" s="9">
        <v>24.815999999999999</v>
      </c>
      <c r="B85" s="5">
        <v>41978</v>
      </c>
    </row>
    <row r="86" spans="1:2" x14ac:dyDescent="0.3">
      <c r="A86" s="9">
        <v>503.96</v>
      </c>
      <c r="B86" s="5">
        <v>41962</v>
      </c>
    </row>
    <row r="87" spans="1:2" x14ac:dyDescent="0.3">
      <c r="A87" s="9">
        <v>7.16</v>
      </c>
      <c r="B87" s="5">
        <v>42702</v>
      </c>
    </row>
    <row r="88" spans="1:2" x14ac:dyDescent="0.3">
      <c r="A88" s="9">
        <v>176.8</v>
      </c>
      <c r="B88" s="5">
        <v>41877</v>
      </c>
    </row>
    <row r="89" spans="1:2" x14ac:dyDescent="0.3">
      <c r="A89" s="9">
        <v>37.223999999999997</v>
      </c>
      <c r="B89" s="5">
        <v>42567</v>
      </c>
    </row>
    <row r="90" spans="1:2" x14ac:dyDescent="0.3">
      <c r="A90" s="9">
        <v>899.13599999999997</v>
      </c>
      <c r="B90" s="5">
        <v>42289</v>
      </c>
    </row>
    <row r="91" spans="1:2" x14ac:dyDescent="0.3">
      <c r="A91" s="9">
        <v>14.28</v>
      </c>
      <c r="B91" s="5">
        <v>42308</v>
      </c>
    </row>
    <row r="92" spans="1:2" x14ac:dyDescent="0.3">
      <c r="A92" s="9">
        <v>7.4080000000000004</v>
      </c>
      <c r="B92" s="5">
        <v>41719</v>
      </c>
    </row>
    <row r="93" spans="1:2" x14ac:dyDescent="0.3">
      <c r="A93" s="9">
        <v>46.26</v>
      </c>
      <c r="B93" s="5">
        <v>43045</v>
      </c>
    </row>
    <row r="94" spans="1:2" x14ac:dyDescent="0.3">
      <c r="A94" s="9">
        <v>2.9460000000000002</v>
      </c>
      <c r="B94" s="5">
        <v>42922</v>
      </c>
    </row>
    <row r="95" spans="1:2" x14ac:dyDescent="0.3">
      <c r="A95" s="9">
        <v>21.744</v>
      </c>
      <c r="B95" s="5">
        <v>42910</v>
      </c>
    </row>
    <row r="96" spans="1:2" x14ac:dyDescent="0.3">
      <c r="A96" s="9">
        <v>218.75</v>
      </c>
      <c r="B96" s="5">
        <v>41854</v>
      </c>
    </row>
    <row r="97" spans="1:2" x14ac:dyDescent="0.3">
      <c r="A97" s="9">
        <v>66.284000000000006</v>
      </c>
      <c r="B97" s="5">
        <v>43086</v>
      </c>
    </row>
    <row r="98" spans="1:2" x14ac:dyDescent="0.3">
      <c r="A98" s="9">
        <v>35.167999999999999</v>
      </c>
      <c r="B98" s="5">
        <v>42889</v>
      </c>
    </row>
    <row r="99" spans="1:2" x14ac:dyDescent="0.3">
      <c r="A99" s="9">
        <v>444.76799999999997</v>
      </c>
      <c r="B99" s="5">
        <v>43078</v>
      </c>
    </row>
    <row r="100" spans="1:2" x14ac:dyDescent="0.3">
      <c r="A100" s="9">
        <v>83.92</v>
      </c>
      <c r="B100" s="5">
        <v>43070</v>
      </c>
    </row>
    <row r="101" spans="1:2" x14ac:dyDescent="0.3">
      <c r="A101" s="9">
        <v>20.8</v>
      </c>
      <c r="B101" s="5">
        <v>42044</v>
      </c>
    </row>
    <row r="102" spans="1:2" x14ac:dyDescent="0.3">
      <c r="A102" s="9">
        <v>23.68</v>
      </c>
      <c r="B102" s="5">
        <v>42006</v>
      </c>
    </row>
    <row r="103" spans="1:2" x14ac:dyDescent="0.3">
      <c r="A103" s="9">
        <v>93.06</v>
      </c>
      <c r="B103" s="5">
        <v>42671</v>
      </c>
    </row>
    <row r="104" spans="1:2" x14ac:dyDescent="0.3">
      <c r="A104" s="9">
        <v>5.5839999999999996</v>
      </c>
      <c r="B104" s="5">
        <v>42362</v>
      </c>
    </row>
    <row r="105" spans="1:2" x14ac:dyDescent="0.3">
      <c r="A105" s="9">
        <v>2.2000000000000002</v>
      </c>
      <c r="B105" s="5">
        <v>42225</v>
      </c>
    </row>
    <row r="106" spans="1:2" x14ac:dyDescent="0.3">
      <c r="A106" s="9">
        <v>161.56800000000001</v>
      </c>
      <c r="B106" s="5">
        <v>42063</v>
      </c>
    </row>
    <row r="107" spans="1:2" x14ac:dyDescent="0.3">
      <c r="A107" s="9">
        <v>18.648</v>
      </c>
      <c r="B107" s="5">
        <v>41895</v>
      </c>
    </row>
    <row r="108" spans="1:2" x14ac:dyDescent="0.3">
      <c r="A108" s="9">
        <v>10.56</v>
      </c>
      <c r="B108" s="5">
        <v>43051</v>
      </c>
    </row>
    <row r="109" spans="1:2" x14ac:dyDescent="0.3">
      <c r="A109" s="9">
        <v>25.92</v>
      </c>
      <c r="B109" s="5">
        <v>42525</v>
      </c>
    </row>
    <row r="110" spans="1:2" x14ac:dyDescent="0.3">
      <c r="A110" s="9">
        <v>2001.86</v>
      </c>
      <c r="B110" s="5">
        <v>41791</v>
      </c>
    </row>
    <row r="111" spans="1:2" x14ac:dyDescent="0.3">
      <c r="A111" s="9">
        <v>321.56799999999998</v>
      </c>
      <c r="B111" s="5">
        <v>42714</v>
      </c>
    </row>
    <row r="112" spans="1:2" x14ac:dyDescent="0.3">
      <c r="A112" s="9">
        <v>7.61</v>
      </c>
      <c r="B112" s="5">
        <v>42624</v>
      </c>
    </row>
    <row r="113" spans="1:2" x14ac:dyDescent="0.3">
      <c r="A113" s="9">
        <v>80.58</v>
      </c>
      <c r="B113" s="5">
        <v>42714</v>
      </c>
    </row>
    <row r="114" spans="1:2" x14ac:dyDescent="0.3">
      <c r="A114" s="9">
        <v>12.132</v>
      </c>
      <c r="B114" s="5">
        <v>42336</v>
      </c>
    </row>
    <row r="115" spans="1:2" x14ac:dyDescent="0.3">
      <c r="A115" s="9">
        <v>20.37</v>
      </c>
      <c r="B115" s="5">
        <v>43070</v>
      </c>
    </row>
    <row r="116" spans="1:2" x14ac:dyDescent="0.3">
      <c r="A116" s="9">
        <v>1.6240000000000001</v>
      </c>
      <c r="B116" s="5">
        <v>42894</v>
      </c>
    </row>
    <row r="117" spans="1:2" x14ac:dyDescent="0.3">
      <c r="A117" s="9">
        <v>3059.982</v>
      </c>
      <c r="B117" s="5">
        <v>41901</v>
      </c>
    </row>
    <row r="118" spans="1:2" x14ac:dyDescent="0.3">
      <c r="A118" s="9">
        <v>328.22399999999999</v>
      </c>
      <c r="B118" s="5">
        <v>42527</v>
      </c>
    </row>
    <row r="119" spans="1:2" x14ac:dyDescent="0.3">
      <c r="A119" s="9">
        <v>79.900000000000006</v>
      </c>
      <c r="B119" s="5">
        <v>42318</v>
      </c>
    </row>
    <row r="120" spans="1:2" x14ac:dyDescent="0.3">
      <c r="A120" s="9">
        <v>14.016</v>
      </c>
      <c r="B120" s="5">
        <v>42902</v>
      </c>
    </row>
    <row r="121" spans="1:2" x14ac:dyDescent="0.3">
      <c r="A121" s="9">
        <v>37.207999999999998</v>
      </c>
      <c r="B121" s="5">
        <v>43078</v>
      </c>
    </row>
    <row r="122" spans="1:2" x14ac:dyDescent="0.3">
      <c r="A122" s="9">
        <v>725.84</v>
      </c>
      <c r="B122" s="5">
        <v>43097</v>
      </c>
    </row>
    <row r="123" spans="1:2" x14ac:dyDescent="0.3">
      <c r="A123" s="9">
        <v>8.82</v>
      </c>
      <c r="B123" s="5">
        <v>42994</v>
      </c>
    </row>
    <row r="124" spans="1:2" x14ac:dyDescent="0.3">
      <c r="A124" s="9">
        <v>11.648</v>
      </c>
      <c r="B124" s="5">
        <v>43021</v>
      </c>
    </row>
    <row r="125" spans="1:2" x14ac:dyDescent="0.3">
      <c r="A125" s="9">
        <v>1038.8399999999999</v>
      </c>
      <c r="B125" s="5">
        <v>42310</v>
      </c>
    </row>
    <row r="126" spans="1:2" x14ac:dyDescent="0.3">
      <c r="A126" s="9">
        <v>254.05799999999999</v>
      </c>
      <c r="B126" s="5">
        <v>42722</v>
      </c>
    </row>
    <row r="127" spans="1:2" x14ac:dyDescent="0.3">
      <c r="A127" s="9">
        <v>19.096</v>
      </c>
      <c r="B127" s="5">
        <v>42694</v>
      </c>
    </row>
    <row r="128" spans="1:2" x14ac:dyDescent="0.3">
      <c r="A128" s="9">
        <v>300.416</v>
      </c>
      <c r="B128" s="5">
        <v>41999</v>
      </c>
    </row>
    <row r="129" spans="1:2" x14ac:dyDescent="0.3">
      <c r="A129" s="9">
        <v>26.8</v>
      </c>
      <c r="B129" s="5">
        <v>42128</v>
      </c>
    </row>
    <row r="130" spans="1:2" x14ac:dyDescent="0.3">
      <c r="A130" s="9">
        <v>45.48</v>
      </c>
      <c r="B130" s="5">
        <v>41791</v>
      </c>
    </row>
    <row r="131" spans="1:2" x14ac:dyDescent="0.3">
      <c r="A131" s="9">
        <v>4.8899999999999997</v>
      </c>
      <c r="B131" s="5">
        <v>42840</v>
      </c>
    </row>
    <row r="132" spans="1:2" x14ac:dyDescent="0.3">
      <c r="A132" s="9">
        <v>15.135999999999999</v>
      </c>
      <c r="B132" s="5">
        <v>42625</v>
      </c>
    </row>
    <row r="133" spans="1:2" x14ac:dyDescent="0.3">
      <c r="A133" s="9">
        <v>87.54</v>
      </c>
      <c r="B133" s="5">
        <v>41909</v>
      </c>
    </row>
    <row r="134" spans="1:2" x14ac:dyDescent="0.3">
      <c r="A134" s="9">
        <v>178.38399999999999</v>
      </c>
      <c r="B134" s="5">
        <v>41860</v>
      </c>
    </row>
    <row r="135" spans="1:2" x14ac:dyDescent="0.3">
      <c r="A135" s="9">
        <v>99.135999999999996</v>
      </c>
      <c r="B135" s="5">
        <v>42001</v>
      </c>
    </row>
    <row r="136" spans="1:2" x14ac:dyDescent="0.3">
      <c r="A136" s="9">
        <v>135.88200000000001</v>
      </c>
      <c r="B136" s="5">
        <v>41947</v>
      </c>
    </row>
    <row r="137" spans="1:2" x14ac:dyDescent="0.3">
      <c r="A137" s="9">
        <v>7.16</v>
      </c>
      <c r="B137" s="5">
        <v>41901</v>
      </c>
    </row>
    <row r="138" spans="1:2" x14ac:dyDescent="0.3">
      <c r="A138" s="9">
        <v>251.52</v>
      </c>
      <c r="B138" s="5">
        <v>42483</v>
      </c>
    </row>
    <row r="139" spans="1:2" x14ac:dyDescent="0.3">
      <c r="A139" s="9">
        <v>15.992000000000001</v>
      </c>
      <c r="B139" s="5">
        <v>43042</v>
      </c>
    </row>
    <row r="140" spans="1:2" x14ac:dyDescent="0.3">
      <c r="A140" s="9">
        <v>290.89800000000002</v>
      </c>
      <c r="B140" s="5">
        <v>42612</v>
      </c>
    </row>
    <row r="141" spans="1:2" x14ac:dyDescent="0.3">
      <c r="A141" s="9">
        <v>82.8</v>
      </c>
      <c r="B141" s="5">
        <v>42485</v>
      </c>
    </row>
    <row r="142" spans="1:2" x14ac:dyDescent="0.3">
      <c r="A142" s="9">
        <v>4.7519999999999998</v>
      </c>
      <c r="B142" s="5">
        <v>42248</v>
      </c>
    </row>
    <row r="143" spans="1:2" x14ac:dyDescent="0.3">
      <c r="A143" s="9">
        <v>7.7119999999999997</v>
      </c>
      <c r="B143" s="5">
        <v>41832</v>
      </c>
    </row>
    <row r="144" spans="1:2" x14ac:dyDescent="0.3">
      <c r="A144" s="9">
        <v>47.975999999999999</v>
      </c>
      <c r="B144" s="5">
        <v>42901</v>
      </c>
    </row>
    <row r="145" spans="1:2" x14ac:dyDescent="0.3">
      <c r="A145" s="9">
        <v>7.56</v>
      </c>
      <c r="B145" s="5">
        <v>42924</v>
      </c>
    </row>
    <row r="146" spans="1:2" x14ac:dyDescent="0.3">
      <c r="A146" s="9">
        <v>6.79</v>
      </c>
      <c r="B146" s="5">
        <v>42614</v>
      </c>
    </row>
    <row r="147" spans="1:2" x14ac:dyDescent="0.3">
      <c r="A147" s="9">
        <v>388.70400000000001</v>
      </c>
      <c r="B147" s="5">
        <v>42468</v>
      </c>
    </row>
    <row r="148" spans="1:2" x14ac:dyDescent="0.3">
      <c r="A148" s="9">
        <v>647.84</v>
      </c>
      <c r="B148" s="5">
        <v>42802</v>
      </c>
    </row>
    <row r="149" spans="1:2" x14ac:dyDescent="0.3">
      <c r="A149" s="9">
        <v>20.7</v>
      </c>
      <c r="B149" s="5">
        <v>43003</v>
      </c>
    </row>
    <row r="150" spans="1:2" x14ac:dyDescent="0.3">
      <c r="A150" s="9">
        <v>211.96</v>
      </c>
      <c r="B150" s="5">
        <v>41906</v>
      </c>
    </row>
    <row r="151" spans="1:2" x14ac:dyDescent="0.3">
      <c r="A151" s="9">
        <v>23.2</v>
      </c>
      <c r="B151" s="5">
        <v>42664</v>
      </c>
    </row>
    <row r="152" spans="1:2" x14ac:dyDescent="0.3">
      <c r="A152" s="9">
        <v>25.92</v>
      </c>
      <c r="B152" s="5">
        <v>42884</v>
      </c>
    </row>
    <row r="153" spans="1:2" x14ac:dyDescent="0.3">
      <c r="A153" s="9">
        <v>8.16</v>
      </c>
      <c r="B153" s="5">
        <v>41843</v>
      </c>
    </row>
    <row r="154" spans="1:2" x14ac:dyDescent="0.3">
      <c r="A154" s="9">
        <v>99.135999999999996</v>
      </c>
      <c r="B154" s="5">
        <v>42641</v>
      </c>
    </row>
    <row r="155" spans="1:2" x14ac:dyDescent="0.3">
      <c r="A155" s="9">
        <v>1488.424</v>
      </c>
      <c r="B155" s="5">
        <v>42974</v>
      </c>
    </row>
    <row r="156" spans="1:2" x14ac:dyDescent="0.3">
      <c r="A156" s="9">
        <v>8.6519999999999992</v>
      </c>
      <c r="B156" s="5">
        <v>42122</v>
      </c>
    </row>
    <row r="157" spans="1:2" x14ac:dyDescent="0.3">
      <c r="A157" s="9">
        <v>50.96</v>
      </c>
      <c r="B157" s="5">
        <v>42671</v>
      </c>
    </row>
    <row r="158" spans="1:2" x14ac:dyDescent="0.3">
      <c r="A158" s="9">
        <v>41.9</v>
      </c>
      <c r="B158" s="5">
        <v>42181</v>
      </c>
    </row>
    <row r="159" spans="1:2" x14ac:dyDescent="0.3">
      <c r="A159" s="9">
        <v>375.45749999999998</v>
      </c>
      <c r="B159" s="5">
        <v>42335</v>
      </c>
    </row>
    <row r="160" spans="1:2" x14ac:dyDescent="0.3">
      <c r="A160" s="9">
        <v>482.34</v>
      </c>
      <c r="B160" s="5">
        <v>42341</v>
      </c>
    </row>
    <row r="161" spans="1:2" x14ac:dyDescent="0.3">
      <c r="A161" s="9">
        <v>2.6240000000000001</v>
      </c>
      <c r="B161" s="5">
        <v>41967</v>
      </c>
    </row>
    <row r="162" spans="1:2" x14ac:dyDescent="0.3">
      <c r="A162" s="9">
        <v>23.36</v>
      </c>
      <c r="B162" s="5">
        <v>43080</v>
      </c>
    </row>
    <row r="163" spans="1:2" x14ac:dyDescent="0.3">
      <c r="A163" s="9">
        <v>246.38399999999999</v>
      </c>
      <c r="B163" s="5">
        <v>41903</v>
      </c>
    </row>
    <row r="164" spans="1:2" x14ac:dyDescent="0.3">
      <c r="A164" s="9">
        <v>12.462</v>
      </c>
      <c r="B164" s="5">
        <v>41797</v>
      </c>
    </row>
    <row r="165" spans="1:2" x14ac:dyDescent="0.3">
      <c r="A165" s="9">
        <v>75.792000000000002</v>
      </c>
      <c r="B165" s="5">
        <v>42916</v>
      </c>
    </row>
    <row r="166" spans="1:2" x14ac:dyDescent="0.3">
      <c r="A166" s="9">
        <v>49.96</v>
      </c>
      <c r="B166" s="5">
        <v>43025</v>
      </c>
    </row>
    <row r="167" spans="1:2" x14ac:dyDescent="0.3">
      <c r="A167" s="9">
        <v>35.951999999999998</v>
      </c>
      <c r="B167" s="5">
        <v>42621</v>
      </c>
    </row>
    <row r="168" spans="1:2" x14ac:dyDescent="0.3">
      <c r="A168" s="9">
        <v>9.5679999999999996</v>
      </c>
      <c r="B168" s="5">
        <v>41997</v>
      </c>
    </row>
    <row r="169" spans="1:2" x14ac:dyDescent="0.3">
      <c r="A169" s="9">
        <v>35.909999999999997</v>
      </c>
      <c r="B169" s="5">
        <v>43093</v>
      </c>
    </row>
    <row r="170" spans="1:2" x14ac:dyDescent="0.3">
      <c r="A170" s="9">
        <v>179.95</v>
      </c>
      <c r="B170" s="5">
        <v>43077</v>
      </c>
    </row>
    <row r="171" spans="1:2" x14ac:dyDescent="0.3">
      <c r="A171" s="9">
        <v>139.86000000000001</v>
      </c>
      <c r="B171" s="5">
        <v>43042</v>
      </c>
    </row>
    <row r="172" spans="1:2" x14ac:dyDescent="0.3">
      <c r="A172" s="9">
        <v>95.92</v>
      </c>
      <c r="B172" s="5">
        <v>42910</v>
      </c>
    </row>
    <row r="173" spans="1:2" x14ac:dyDescent="0.3">
      <c r="A173" s="9">
        <v>383.8</v>
      </c>
      <c r="B173" s="5">
        <v>42474</v>
      </c>
    </row>
    <row r="174" spans="1:2" x14ac:dyDescent="0.3">
      <c r="A174" s="9">
        <v>56.56</v>
      </c>
      <c r="B174" s="5">
        <v>43027</v>
      </c>
    </row>
    <row r="175" spans="1:2" x14ac:dyDescent="0.3">
      <c r="A175" s="9">
        <v>866.4</v>
      </c>
      <c r="B175" s="5">
        <v>42968</v>
      </c>
    </row>
    <row r="176" spans="1:2" x14ac:dyDescent="0.3">
      <c r="A176" s="9">
        <v>69.989999999999995</v>
      </c>
      <c r="B176" s="5">
        <v>41894</v>
      </c>
    </row>
    <row r="177" spans="1:2" x14ac:dyDescent="0.3">
      <c r="A177" s="9">
        <v>6.6719999999999997</v>
      </c>
      <c r="B177" s="5">
        <v>43009</v>
      </c>
    </row>
    <row r="178" spans="1:2" x14ac:dyDescent="0.3">
      <c r="A178" s="9">
        <v>189.58799999999999</v>
      </c>
      <c r="B178" s="5">
        <v>42475</v>
      </c>
    </row>
    <row r="179" spans="1:2" x14ac:dyDescent="0.3">
      <c r="A179" s="9">
        <v>4.8120000000000003</v>
      </c>
      <c r="B179" s="5">
        <v>41992</v>
      </c>
    </row>
    <row r="180" spans="1:2" x14ac:dyDescent="0.3">
      <c r="A180" s="9">
        <v>1007.979</v>
      </c>
      <c r="B180" s="5">
        <v>42533</v>
      </c>
    </row>
    <row r="181" spans="1:2" x14ac:dyDescent="0.3">
      <c r="A181" s="9">
        <v>31.872</v>
      </c>
      <c r="B181" s="5">
        <v>42993</v>
      </c>
    </row>
    <row r="182" spans="1:2" x14ac:dyDescent="0.3">
      <c r="A182" s="9">
        <v>2.91</v>
      </c>
      <c r="B182" s="5">
        <v>42814</v>
      </c>
    </row>
    <row r="183" spans="1:2" x14ac:dyDescent="0.3">
      <c r="A183" s="9">
        <v>59.52</v>
      </c>
      <c r="B183" s="5">
        <v>42461</v>
      </c>
    </row>
    <row r="184" spans="1:2" x14ac:dyDescent="0.3">
      <c r="A184" s="9">
        <v>284.36399999999998</v>
      </c>
      <c r="B184" s="5">
        <v>43028</v>
      </c>
    </row>
    <row r="185" spans="1:2" x14ac:dyDescent="0.3">
      <c r="A185" s="9">
        <v>129.56800000000001</v>
      </c>
      <c r="B185" s="5">
        <v>41682</v>
      </c>
    </row>
    <row r="186" spans="1:2" x14ac:dyDescent="0.3">
      <c r="A186" s="9">
        <v>23.56</v>
      </c>
      <c r="B186" s="5">
        <v>42482</v>
      </c>
    </row>
    <row r="187" spans="1:2" x14ac:dyDescent="0.3">
      <c r="A187" s="9">
        <v>254.744</v>
      </c>
      <c r="B187" s="5">
        <v>42021</v>
      </c>
    </row>
    <row r="188" spans="1:2" x14ac:dyDescent="0.3">
      <c r="A188" s="9">
        <v>55.48</v>
      </c>
      <c r="B188" s="5">
        <v>42358</v>
      </c>
    </row>
    <row r="189" spans="1:2" x14ac:dyDescent="0.3">
      <c r="A189" s="9">
        <v>340.92</v>
      </c>
      <c r="B189" s="5">
        <v>41952</v>
      </c>
    </row>
    <row r="190" spans="1:2" x14ac:dyDescent="0.3">
      <c r="A190" s="9">
        <v>40.200000000000003</v>
      </c>
      <c r="B190" s="5">
        <v>42670</v>
      </c>
    </row>
    <row r="191" spans="1:2" x14ac:dyDescent="0.3">
      <c r="A191" s="9">
        <v>14.7</v>
      </c>
      <c r="B191" s="5">
        <v>42547</v>
      </c>
    </row>
    <row r="192" spans="1:2" x14ac:dyDescent="0.3">
      <c r="A192" s="9">
        <v>9.09</v>
      </c>
      <c r="B192" s="5">
        <v>41918</v>
      </c>
    </row>
    <row r="193" spans="1:2" x14ac:dyDescent="0.3">
      <c r="A193" s="9">
        <v>5.96</v>
      </c>
      <c r="B193" s="5">
        <v>41842</v>
      </c>
    </row>
    <row r="194" spans="1:2" x14ac:dyDescent="0.3">
      <c r="A194" s="9">
        <v>29.6</v>
      </c>
      <c r="B194" s="5">
        <v>42896</v>
      </c>
    </row>
    <row r="195" spans="1:2" x14ac:dyDescent="0.3">
      <c r="A195" s="9">
        <v>2735.9520000000002</v>
      </c>
      <c r="B195" s="5">
        <v>41941</v>
      </c>
    </row>
    <row r="196" spans="1:2" x14ac:dyDescent="0.3">
      <c r="A196" s="9">
        <v>7.992</v>
      </c>
      <c r="B196" s="5">
        <v>41799</v>
      </c>
    </row>
    <row r="197" spans="1:2" x14ac:dyDescent="0.3">
      <c r="A197" s="9">
        <v>449.15</v>
      </c>
      <c r="B197" s="5">
        <v>41896</v>
      </c>
    </row>
    <row r="198" spans="1:2" x14ac:dyDescent="0.3">
      <c r="A198" s="9">
        <v>93.98</v>
      </c>
      <c r="B198" s="5">
        <v>42499</v>
      </c>
    </row>
    <row r="199" spans="1:2" x14ac:dyDescent="0.3">
      <c r="A199" s="9">
        <v>189.88200000000001</v>
      </c>
      <c r="B199" s="5">
        <v>42447</v>
      </c>
    </row>
    <row r="200" spans="1:2" x14ac:dyDescent="0.3">
      <c r="A200" s="9">
        <v>105.42</v>
      </c>
      <c r="B200" s="5">
        <v>42365</v>
      </c>
    </row>
    <row r="201" spans="1:2" x14ac:dyDescent="0.3">
      <c r="A201" s="9">
        <v>22.62</v>
      </c>
      <c r="B201" s="5">
        <v>42520</v>
      </c>
    </row>
    <row r="202" spans="1:2" x14ac:dyDescent="0.3">
      <c r="A202" s="9">
        <v>2.74</v>
      </c>
      <c r="B202" s="5">
        <v>42079</v>
      </c>
    </row>
    <row r="203" spans="1:2" x14ac:dyDescent="0.3">
      <c r="A203" s="9">
        <v>126.3</v>
      </c>
      <c r="B203" s="5">
        <v>43065</v>
      </c>
    </row>
    <row r="204" spans="1:2" x14ac:dyDescent="0.3">
      <c r="A204" s="9">
        <v>6.63</v>
      </c>
      <c r="B204" s="5">
        <v>43090</v>
      </c>
    </row>
    <row r="205" spans="1:2" x14ac:dyDescent="0.3">
      <c r="A205" s="9">
        <v>18.391999999999999</v>
      </c>
      <c r="B205" s="5">
        <v>42085</v>
      </c>
    </row>
    <row r="206" spans="1:2" x14ac:dyDescent="0.3">
      <c r="A206" s="9">
        <v>210.98</v>
      </c>
      <c r="B206" s="5">
        <v>42758</v>
      </c>
    </row>
    <row r="207" spans="1:2" x14ac:dyDescent="0.3">
      <c r="A207" s="9">
        <v>22.2</v>
      </c>
      <c r="B207" s="5">
        <v>42364</v>
      </c>
    </row>
    <row r="208" spans="1:2" x14ac:dyDescent="0.3">
      <c r="A208" s="9">
        <v>683.952</v>
      </c>
      <c r="B208" s="5">
        <v>43029</v>
      </c>
    </row>
    <row r="209" spans="1:2" x14ac:dyDescent="0.3">
      <c r="A209" s="9">
        <v>36.335999999999999</v>
      </c>
      <c r="B209" s="5">
        <v>42250</v>
      </c>
    </row>
    <row r="210" spans="1:2" x14ac:dyDescent="0.3">
      <c r="A210" s="9">
        <v>190.72</v>
      </c>
      <c r="B210" s="5">
        <v>42315</v>
      </c>
    </row>
    <row r="211" spans="1:2" x14ac:dyDescent="0.3">
      <c r="A211" s="9">
        <v>47.94</v>
      </c>
      <c r="B211" s="5">
        <v>42985</v>
      </c>
    </row>
    <row r="212" spans="1:2" x14ac:dyDescent="0.3">
      <c r="A212" s="9">
        <v>979.95</v>
      </c>
      <c r="B212" s="5">
        <v>42519</v>
      </c>
    </row>
    <row r="213" spans="1:2" x14ac:dyDescent="0.3">
      <c r="A213" s="9">
        <v>16.768000000000001</v>
      </c>
      <c r="B213" s="5">
        <v>42561</v>
      </c>
    </row>
    <row r="214" spans="1:2" x14ac:dyDescent="0.3">
      <c r="A214" s="9">
        <v>42.616</v>
      </c>
      <c r="B214" s="5">
        <v>42981</v>
      </c>
    </row>
    <row r="215" spans="1:2" x14ac:dyDescent="0.3">
      <c r="A215" s="9">
        <v>152.94</v>
      </c>
      <c r="B215" s="5">
        <v>42345</v>
      </c>
    </row>
    <row r="216" spans="1:2" x14ac:dyDescent="0.3">
      <c r="A216" s="9">
        <v>468.9</v>
      </c>
      <c r="B216" s="5">
        <v>41671</v>
      </c>
    </row>
    <row r="217" spans="1:2" x14ac:dyDescent="0.3">
      <c r="A217" s="9">
        <v>646.77599999999995</v>
      </c>
      <c r="B217" s="5">
        <v>42356</v>
      </c>
    </row>
    <row r="218" spans="1:2" x14ac:dyDescent="0.3">
      <c r="A218" s="9">
        <v>41.28</v>
      </c>
      <c r="B218" s="5">
        <v>43058</v>
      </c>
    </row>
    <row r="219" spans="1:2" x14ac:dyDescent="0.3">
      <c r="A219" s="9">
        <v>1121.568</v>
      </c>
      <c r="B219" s="5">
        <v>42475</v>
      </c>
    </row>
    <row r="220" spans="1:2" x14ac:dyDescent="0.3">
      <c r="A220" s="9">
        <v>10.824</v>
      </c>
      <c r="B220" s="5">
        <v>43063</v>
      </c>
    </row>
    <row r="221" spans="1:2" x14ac:dyDescent="0.3">
      <c r="A221" s="9">
        <v>19.456</v>
      </c>
      <c r="B221" s="5">
        <v>41701</v>
      </c>
    </row>
    <row r="222" spans="1:2" x14ac:dyDescent="0.3">
      <c r="A222" s="9">
        <v>20.7</v>
      </c>
      <c r="B222" s="5">
        <v>42531</v>
      </c>
    </row>
    <row r="223" spans="1:2" x14ac:dyDescent="0.3">
      <c r="A223" s="9">
        <v>42.6</v>
      </c>
      <c r="B223" s="5">
        <v>43059</v>
      </c>
    </row>
    <row r="224" spans="1:2" x14ac:dyDescent="0.3">
      <c r="A224" s="9">
        <v>13</v>
      </c>
      <c r="B224" s="5">
        <v>41896</v>
      </c>
    </row>
    <row r="225" spans="1:2" x14ac:dyDescent="0.3">
      <c r="A225" s="9">
        <v>3.96</v>
      </c>
      <c r="B225" s="5">
        <v>42345</v>
      </c>
    </row>
    <row r="226" spans="1:2" x14ac:dyDescent="0.3">
      <c r="A226" s="9">
        <v>374.37599999999998</v>
      </c>
      <c r="B226" s="5">
        <v>43076</v>
      </c>
    </row>
    <row r="227" spans="1:2" x14ac:dyDescent="0.3">
      <c r="A227" s="9">
        <v>91.84</v>
      </c>
      <c r="B227" s="5">
        <v>43009</v>
      </c>
    </row>
    <row r="228" spans="1:2" x14ac:dyDescent="0.3">
      <c r="A228" s="9">
        <v>72.45</v>
      </c>
      <c r="B228" s="5">
        <v>43097</v>
      </c>
    </row>
    <row r="229" spans="1:2" x14ac:dyDescent="0.3">
      <c r="A229" s="9">
        <v>8.82</v>
      </c>
      <c r="B229" s="5">
        <v>42677</v>
      </c>
    </row>
    <row r="230" spans="1:2" x14ac:dyDescent="0.3">
      <c r="A230" s="9">
        <v>160.72</v>
      </c>
      <c r="B230" s="5">
        <v>42265</v>
      </c>
    </row>
    <row r="231" spans="1:2" x14ac:dyDescent="0.3">
      <c r="A231" s="9">
        <v>69.712000000000003</v>
      </c>
      <c r="B231" s="5">
        <v>42936</v>
      </c>
    </row>
    <row r="232" spans="1:2" x14ac:dyDescent="0.3">
      <c r="A232" s="9">
        <v>51.52</v>
      </c>
      <c r="B232" s="5">
        <v>42257</v>
      </c>
    </row>
    <row r="233" spans="1:2" x14ac:dyDescent="0.3">
      <c r="A233" s="9">
        <v>470.37599999999998</v>
      </c>
      <c r="B233" s="5">
        <v>43070</v>
      </c>
    </row>
    <row r="234" spans="1:2" x14ac:dyDescent="0.3">
      <c r="A234" s="9">
        <v>70.98</v>
      </c>
      <c r="B234" s="5">
        <v>42188</v>
      </c>
    </row>
    <row r="235" spans="1:2" x14ac:dyDescent="0.3">
      <c r="A235" s="9">
        <v>84.784000000000006</v>
      </c>
      <c r="B235" s="5">
        <v>42449</v>
      </c>
    </row>
    <row r="236" spans="1:2" x14ac:dyDescent="0.3">
      <c r="A236" s="9">
        <v>9.3439999999999994</v>
      </c>
      <c r="B236" s="5">
        <v>41648</v>
      </c>
    </row>
    <row r="237" spans="1:2" x14ac:dyDescent="0.3">
      <c r="A237" s="9">
        <v>76.12</v>
      </c>
      <c r="B237" s="5">
        <v>41859</v>
      </c>
    </row>
    <row r="238" spans="1:2" x14ac:dyDescent="0.3">
      <c r="A238" s="9">
        <v>11.632</v>
      </c>
      <c r="B238" s="5">
        <v>42565</v>
      </c>
    </row>
    <row r="239" spans="1:2" x14ac:dyDescent="0.3">
      <c r="A239" s="9">
        <v>143.982</v>
      </c>
      <c r="B239" s="5">
        <v>42567</v>
      </c>
    </row>
    <row r="240" spans="1:2" x14ac:dyDescent="0.3">
      <c r="A240" s="9">
        <v>142.77600000000001</v>
      </c>
      <c r="B240" s="5">
        <v>41713</v>
      </c>
    </row>
    <row r="241" spans="1:2" x14ac:dyDescent="0.3">
      <c r="A241" s="9">
        <v>3.282</v>
      </c>
      <c r="B241" s="5">
        <v>41782</v>
      </c>
    </row>
    <row r="242" spans="1:2" x14ac:dyDescent="0.3">
      <c r="A242" s="9">
        <v>369.57600000000002</v>
      </c>
      <c r="B242" s="5">
        <v>42488</v>
      </c>
    </row>
    <row r="243" spans="1:2" x14ac:dyDescent="0.3">
      <c r="A243" s="9">
        <v>8.4480000000000004</v>
      </c>
      <c r="B243" s="5">
        <v>42624</v>
      </c>
    </row>
    <row r="244" spans="1:2" x14ac:dyDescent="0.3">
      <c r="A244" s="9">
        <v>119.94</v>
      </c>
      <c r="B244" s="5">
        <v>43053</v>
      </c>
    </row>
    <row r="245" spans="1:2" x14ac:dyDescent="0.3">
      <c r="A245" s="9">
        <v>40.479999999999997</v>
      </c>
      <c r="B245" s="5">
        <v>42965</v>
      </c>
    </row>
    <row r="246" spans="1:2" x14ac:dyDescent="0.3">
      <c r="A246" s="9">
        <v>8.69</v>
      </c>
      <c r="B246" s="5">
        <v>41999</v>
      </c>
    </row>
    <row r="247" spans="1:2" x14ac:dyDescent="0.3">
      <c r="A247" s="9">
        <v>301.95999999999998</v>
      </c>
      <c r="B247" s="5">
        <v>42337</v>
      </c>
    </row>
    <row r="248" spans="1:2" x14ac:dyDescent="0.3">
      <c r="A248" s="9">
        <v>35.56</v>
      </c>
      <c r="B248" s="5">
        <v>42993</v>
      </c>
    </row>
    <row r="249" spans="1:2" x14ac:dyDescent="0.3">
      <c r="A249" s="9">
        <v>97.16</v>
      </c>
      <c r="B249" s="5">
        <v>42874</v>
      </c>
    </row>
    <row r="250" spans="1:2" x14ac:dyDescent="0.3">
      <c r="A250" s="9">
        <v>243.38399999999999</v>
      </c>
      <c r="B250" s="5">
        <v>42715</v>
      </c>
    </row>
    <row r="251" spans="1:2" x14ac:dyDescent="0.3">
      <c r="A251" s="9">
        <v>392.94</v>
      </c>
      <c r="B251" s="5">
        <v>42281</v>
      </c>
    </row>
    <row r="252" spans="1:2" x14ac:dyDescent="0.3">
      <c r="A252" s="9">
        <v>18.882000000000001</v>
      </c>
      <c r="B252" s="5">
        <v>42597</v>
      </c>
    </row>
    <row r="253" spans="1:2" x14ac:dyDescent="0.3">
      <c r="A253" s="9">
        <v>18.84</v>
      </c>
      <c r="B253" s="5">
        <v>42722</v>
      </c>
    </row>
    <row r="254" spans="1:2" x14ac:dyDescent="0.3">
      <c r="A254" s="9">
        <v>330.4</v>
      </c>
      <c r="B254" s="5">
        <v>42946</v>
      </c>
    </row>
    <row r="255" spans="1:2" x14ac:dyDescent="0.3">
      <c r="A255" s="9">
        <v>132.52000000000001</v>
      </c>
      <c r="B255" s="5">
        <v>42896</v>
      </c>
    </row>
    <row r="256" spans="1:2" x14ac:dyDescent="0.3">
      <c r="A256" s="9">
        <v>209.3</v>
      </c>
      <c r="B256" s="5">
        <v>43099</v>
      </c>
    </row>
    <row r="257" spans="1:2" x14ac:dyDescent="0.3">
      <c r="A257" s="9">
        <v>14.8</v>
      </c>
      <c r="B257" s="5">
        <v>42715</v>
      </c>
    </row>
    <row r="258" spans="1:2" x14ac:dyDescent="0.3">
      <c r="A258" s="9">
        <v>379.4</v>
      </c>
      <c r="B258" s="5">
        <v>42666</v>
      </c>
    </row>
    <row r="259" spans="1:2" x14ac:dyDescent="0.3">
      <c r="A259" s="9">
        <v>113.55200000000001</v>
      </c>
      <c r="B259" s="5">
        <v>42604</v>
      </c>
    </row>
    <row r="260" spans="1:2" x14ac:dyDescent="0.3">
      <c r="A260" s="9">
        <v>701.37199999999996</v>
      </c>
      <c r="B260" s="5">
        <v>42632</v>
      </c>
    </row>
    <row r="261" spans="1:2" x14ac:dyDescent="0.3">
      <c r="A261" s="9">
        <v>459.95</v>
      </c>
      <c r="B261" s="5">
        <v>42455</v>
      </c>
    </row>
    <row r="262" spans="1:2" x14ac:dyDescent="0.3">
      <c r="A262" s="9">
        <v>23.76</v>
      </c>
      <c r="B262" s="5">
        <v>42894</v>
      </c>
    </row>
    <row r="263" spans="1:2" x14ac:dyDescent="0.3">
      <c r="A263" s="9">
        <v>30.36</v>
      </c>
      <c r="B263" s="5">
        <v>41997</v>
      </c>
    </row>
    <row r="264" spans="1:2" x14ac:dyDescent="0.3">
      <c r="A264" s="9">
        <v>61.44</v>
      </c>
      <c r="B264" s="5">
        <v>43074</v>
      </c>
    </row>
    <row r="265" spans="1:2" x14ac:dyDescent="0.3">
      <c r="A265" s="9">
        <v>2.6880000000000002</v>
      </c>
      <c r="B265" s="5">
        <v>42812</v>
      </c>
    </row>
    <row r="266" spans="1:2" x14ac:dyDescent="0.3">
      <c r="A266" s="9">
        <v>14.352</v>
      </c>
      <c r="B266" s="5">
        <v>42693</v>
      </c>
    </row>
    <row r="267" spans="1:2" x14ac:dyDescent="0.3">
      <c r="A267" s="9">
        <v>7999.98</v>
      </c>
      <c r="B267" s="5">
        <v>43043</v>
      </c>
    </row>
    <row r="268" spans="1:2" x14ac:dyDescent="0.3">
      <c r="A268" s="9">
        <v>479.97</v>
      </c>
      <c r="B268" s="5">
        <v>41825</v>
      </c>
    </row>
    <row r="269" spans="1:2" x14ac:dyDescent="0.3">
      <c r="A269" s="9">
        <v>191.98400000000001</v>
      </c>
      <c r="B269" s="5">
        <v>43094</v>
      </c>
    </row>
    <row r="270" spans="1:2" x14ac:dyDescent="0.3">
      <c r="A270" s="9">
        <v>104.01</v>
      </c>
      <c r="B270" s="5">
        <v>41811</v>
      </c>
    </row>
    <row r="271" spans="1:2" x14ac:dyDescent="0.3">
      <c r="A271" s="9">
        <v>166.24</v>
      </c>
      <c r="B271" s="5">
        <v>42091</v>
      </c>
    </row>
    <row r="272" spans="1:2" x14ac:dyDescent="0.3">
      <c r="A272" s="9">
        <v>198.27199999999999</v>
      </c>
      <c r="B272" s="5">
        <v>42138</v>
      </c>
    </row>
    <row r="273" spans="1:2" x14ac:dyDescent="0.3">
      <c r="A273" s="9">
        <v>369.91199999999998</v>
      </c>
      <c r="B273" s="5">
        <v>42103</v>
      </c>
    </row>
    <row r="274" spans="1:2" x14ac:dyDescent="0.3">
      <c r="A274" s="9">
        <v>10.368</v>
      </c>
      <c r="B274" s="5">
        <v>41894</v>
      </c>
    </row>
    <row r="275" spans="1:2" x14ac:dyDescent="0.3">
      <c r="A275" s="9">
        <v>119.96</v>
      </c>
      <c r="B275" s="5">
        <v>41975</v>
      </c>
    </row>
    <row r="276" spans="1:2" x14ac:dyDescent="0.3">
      <c r="A276" s="9">
        <v>55.48</v>
      </c>
      <c r="B276" s="5">
        <v>41734</v>
      </c>
    </row>
    <row r="277" spans="1:2" x14ac:dyDescent="0.3">
      <c r="A277" s="9">
        <v>24.448</v>
      </c>
      <c r="B277" s="5">
        <v>42981</v>
      </c>
    </row>
    <row r="278" spans="1:2" x14ac:dyDescent="0.3">
      <c r="A278" s="9">
        <v>281.33999999999997</v>
      </c>
      <c r="B278" s="5">
        <v>42874</v>
      </c>
    </row>
    <row r="279" spans="1:2" x14ac:dyDescent="0.3">
      <c r="A279" s="9">
        <v>9.94</v>
      </c>
      <c r="B279" s="5">
        <v>41650</v>
      </c>
    </row>
    <row r="280" spans="1:2" x14ac:dyDescent="0.3">
      <c r="A280" s="9">
        <v>59.808</v>
      </c>
      <c r="B280" s="5">
        <v>41792</v>
      </c>
    </row>
    <row r="281" spans="1:2" x14ac:dyDescent="0.3">
      <c r="A281" s="9">
        <v>146.82</v>
      </c>
      <c r="B281" s="5">
        <v>42413</v>
      </c>
    </row>
    <row r="282" spans="1:2" x14ac:dyDescent="0.3">
      <c r="A282" s="9">
        <v>129.91999999999999</v>
      </c>
      <c r="B282" s="5">
        <v>41919</v>
      </c>
    </row>
    <row r="283" spans="1:2" x14ac:dyDescent="0.3">
      <c r="A283" s="9">
        <v>45.584000000000003</v>
      </c>
      <c r="B283" s="5">
        <v>42558</v>
      </c>
    </row>
    <row r="284" spans="1:2" x14ac:dyDescent="0.3">
      <c r="A284" s="9">
        <v>17.568000000000001</v>
      </c>
      <c r="B284" s="5">
        <v>42994</v>
      </c>
    </row>
    <row r="285" spans="1:2" x14ac:dyDescent="0.3">
      <c r="A285" s="9">
        <v>182.72</v>
      </c>
      <c r="B285" s="5">
        <v>42707</v>
      </c>
    </row>
    <row r="286" spans="1:2" x14ac:dyDescent="0.3">
      <c r="A286" s="9">
        <v>242.94</v>
      </c>
      <c r="B286" s="5">
        <v>42756</v>
      </c>
    </row>
    <row r="287" spans="1:2" x14ac:dyDescent="0.3">
      <c r="A287" s="9">
        <v>11.784000000000001</v>
      </c>
      <c r="B287" s="5">
        <v>41643</v>
      </c>
    </row>
    <row r="288" spans="1:2" x14ac:dyDescent="0.3">
      <c r="A288" s="9">
        <v>51.52</v>
      </c>
      <c r="B288" s="5">
        <v>42609</v>
      </c>
    </row>
    <row r="289" spans="1:2" x14ac:dyDescent="0.3">
      <c r="A289" s="9">
        <v>11.992000000000001</v>
      </c>
      <c r="B289" s="5">
        <v>42449</v>
      </c>
    </row>
    <row r="290" spans="1:2" x14ac:dyDescent="0.3">
      <c r="A290" s="9">
        <v>58.05</v>
      </c>
      <c r="B290" s="5">
        <v>43010</v>
      </c>
    </row>
    <row r="291" spans="1:2" x14ac:dyDescent="0.3">
      <c r="A291" s="9">
        <v>1199.9760000000001</v>
      </c>
      <c r="B291" s="5">
        <v>42467</v>
      </c>
    </row>
    <row r="292" spans="1:2" x14ac:dyDescent="0.3">
      <c r="A292" s="9">
        <v>24.56</v>
      </c>
      <c r="B292" s="5">
        <v>42002</v>
      </c>
    </row>
    <row r="293" spans="1:2" x14ac:dyDescent="0.3">
      <c r="A293" s="9">
        <v>13.128</v>
      </c>
      <c r="B293" s="5">
        <v>42939</v>
      </c>
    </row>
    <row r="294" spans="1:2" x14ac:dyDescent="0.3">
      <c r="A294" s="9">
        <v>22.72</v>
      </c>
      <c r="B294" s="5">
        <v>42996</v>
      </c>
    </row>
    <row r="295" spans="1:2" x14ac:dyDescent="0.3">
      <c r="A295" s="9">
        <v>107.982</v>
      </c>
      <c r="B295" s="5">
        <v>42043</v>
      </c>
    </row>
    <row r="296" spans="1:2" x14ac:dyDescent="0.3">
      <c r="A296" s="9">
        <v>11.36</v>
      </c>
      <c r="B296" s="5">
        <v>41652</v>
      </c>
    </row>
    <row r="297" spans="1:2" x14ac:dyDescent="0.3">
      <c r="A297" s="9">
        <v>310.88</v>
      </c>
      <c r="B297" s="5">
        <v>41773</v>
      </c>
    </row>
    <row r="298" spans="1:2" x14ac:dyDescent="0.3">
      <c r="A298" s="9">
        <v>18.28</v>
      </c>
      <c r="B298" s="5">
        <v>42765</v>
      </c>
    </row>
    <row r="299" spans="1:2" x14ac:dyDescent="0.3">
      <c r="A299" s="9">
        <v>32.76</v>
      </c>
      <c r="B299" s="5">
        <v>41819</v>
      </c>
    </row>
    <row r="300" spans="1:2" x14ac:dyDescent="0.3">
      <c r="A300" s="9">
        <v>32.07</v>
      </c>
      <c r="B300" s="5">
        <v>42280</v>
      </c>
    </row>
    <row r="301" spans="1:2" x14ac:dyDescent="0.3">
      <c r="A301" s="9">
        <v>348.928</v>
      </c>
      <c r="B301" s="5">
        <v>42350</v>
      </c>
    </row>
    <row r="302" spans="1:2" x14ac:dyDescent="0.3">
      <c r="A302" s="9">
        <v>1363.96</v>
      </c>
      <c r="B302" s="5">
        <v>42510</v>
      </c>
    </row>
    <row r="303" spans="1:2" x14ac:dyDescent="0.3">
      <c r="A303" s="9">
        <v>9.9600000000000009</v>
      </c>
      <c r="B303" s="5">
        <v>41902</v>
      </c>
    </row>
    <row r="304" spans="1:2" x14ac:dyDescent="0.3">
      <c r="A304" s="9">
        <v>20.16</v>
      </c>
      <c r="B304" s="5">
        <v>42999</v>
      </c>
    </row>
    <row r="305" spans="1:2" x14ac:dyDescent="0.3">
      <c r="A305" s="9">
        <v>283.92</v>
      </c>
      <c r="B305" s="5">
        <v>42335</v>
      </c>
    </row>
    <row r="306" spans="1:2" x14ac:dyDescent="0.3">
      <c r="A306" s="9">
        <v>22.23</v>
      </c>
      <c r="B306" s="5">
        <v>42786</v>
      </c>
    </row>
    <row r="307" spans="1:2" x14ac:dyDescent="0.3">
      <c r="A307" s="9">
        <v>12.96</v>
      </c>
      <c r="B307" s="5">
        <v>42441</v>
      </c>
    </row>
    <row r="308" spans="1:2" x14ac:dyDescent="0.3">
      <c r="A308" s="9">
        <v>18.28</v>
      </c>
      <c r="B308" s="5">
        <v>42847</v>
      </c>
    </row>
    <row r="309" spans="1:2" x14ac:dyDescent="0.3">
      <c r="A309" s="9">
        <v>18.28</v>
      </c>
      <c r="B309" s="5">
        <v>42869</v>
      </c>
    </row>
    <row r="310" spans="1:2" x14ac:dyDescent="0.3">
      <c r="A310" s="9">
        <v>51.84</v>
      </c>
      <c r="B310" s="5">
        <v>42083</v>
      </c>
    </row>
    <row r="311" spans="1:2" x14ac:dyDescent="0.3">
      <c r="A311" s="9">
        <v>239.97</v>
      </c>
      <c r="B311" s="5">
        <v>42906</v>
      </c>
    </row>
    <row r="312" spans="1:2" x14ac:dyDescent="0.3">
      <c r="A312" s="9">
        <v>67.8</v>
      </c>
      <c r="B312" s="5">
        <v>41768</v>
      </c>
    </row>
    <row r="313" spans="1:2" x14ac:dyDescent="0.3">
      <c r="A313" s="9">
        <v>9.6639999999999997</v>
      </c>
      <c r="B313" s="5">
        <v>43043</v>
      </c>
    </row>
    <row r="314" spans="1:2" x14ac:dyDescent="0.3">
      <c r="A314" s="9">
        <v>60.45</v>
      </c>
      <c r="B314" s="5">
        <v>42328</v>
      </c>
    </row>
    <row r="315" spans="1:2" x14ac:dyDescent="0.3">
      <c r="A315" s="9">
        <v>37.44</v>
      </c>
      <c r="B315" s="5">
        <v>42681</v>
      </c>
    </row>
    <row r="316" spans="1:2" x14ac:dyDescent="0.3">
      <c r="A316" s="9">
        <v>83.72</v>
      </c>
      <c r="B316" s="5">
        <v>42290</v>
      </c>
    </row>
    <row r="317" spans="1:2" x14ac:dyDescent="0.3">
      <c r="A317" s="9">
        <v>48.896000000000001</v>
      </c>
      <c r="B317" s="5">
        <v>42736</v>
      </c>
    </row>
    <row r="318" spans="1:2" x14ac:dyDescent="0.3">
      <c r="A318" s="9">
        <v>115.36</v>
      </c>
      <c r="B318" s="5">
        <v>41677</v>
      </c>
    </row>
    <row r="319" spans="1:2" x14ac:dyDescent="0.3">
      <c r="A319" s="9">
        <v>5.16</v>
      </c>
      <c r="B319" s="5">
        <v>42541</v>
      </c>
    </row>
    <row r="320" spans="1:2" x14ac:dyDescent="0.3">
      <c r="A320" s="9">
        <v>39.96</v>
      </c>
      <c r="B320" s="5">
        <v>41854</v>
      </c>
    </row>
    <row r="321" spans="1:2" x14ac:dyDescent="0.3">
      <c r="A321" s="9">
        <v>7.61</v>
      </c>
      <c r="B321" s="5">
        <v>42835</v>
      </c>
    </row>
    <row r="322" spans="1:2" x14ac:dyDescent="0.3">
      <c r="A322" s="9">
        <v>7.36</v>
      </c>
      <c r="B322" s="5">
        <v>41799</v>
      </c>
    </row>
    <row r="323" spans="1:2" x14ac:dyDescent="0.3">
      <c r="A323" s="9">
        <v>2.89</v>
      </c>
      <c r="B323" s="5">
        <v>41649</v>
      </c>
    </row>
    <row r="324" spans="1:2" x14ac:dyDescent="0.3">
      <c r="A324" s="9">
        <v>15.936</v>
      </c>
      <c r="B324" s="5">
        <v>42642</v>
      </c>
    </row>
    <row r="325" spans="1:2" x14ac:dyDescent="0.3">
      <c r="A325" s="9">
        <v>44.91</v>
      </c>
      <c r="B325" s="5">
        <v>41735</v>
      </c>
    </row>
    <row r="326" spans="1:2" x14ac:dyDescent="0.3">
      <c r="A326" s="9">
        <v>1141.47</v>
      </c>
      <c r="B326" s="5">
        <v>42616</v>
      </c>
    </row>
    <row r="327" spans="1:2" x14ac:dyDescent="0.3">
      <c r="A327" s="9">
        <v>11.36</v>
      </c>
      <c r="B327" s="5">
        <v>41983</v>
      </c>
    </row>
    <row r="328" spans="1:2" x14ac:dyDescent="0.3">
      <c r="A328" s="9">
        <v>5.8920000000000003</v>
      </c>
      <c r="B328" s="5">
        <v>41899</v>
      </c>
    </row>
    <row r="329" spans="1:2" x14ac:dyDescent="0.3">
      <c r="A329" s="9">
        <v>31.4</v>
      </c>
      <c r="B329" s="5">
        <v>42665</v>
      </c>
    </row>
    <row r="330" spans="1:2" x14ac:dyDescent="0.3">
      <c r="A330" s="9">
        <v>17.46</v>
      </c>
      <c r="B330" s="5">
        <v>41758</v>
      </c>
    </row>
    <row r="331" spans="1:2" x14ac:dyDescent="0.3">
      <c r="A331" s="9">
        <v>13.944000000000001</v>
      </c>
      <c r="B331" s="5">
        <v>42119</v>
      </c>
    </row>
    <row r="332" spans="1:2" x14ac:dyDescent="0.3">
      <c r="A332" s="9">
        <v>37.659999999999997</v>
      </c>
      <c r="B332" s="5">
        <v>43022</v>
      </c>
    </row>
    <row r="333" spans="1:2" x14ac:dyDescent="0.3">
      <c r="A333" s="9">
        <v>155.82</v>
      </c>
      <c r="B333" s="5">
        <v>42684</v>
      </c>
    </row>
    <row r="334" spans="1:2" x14ac:dyDescent="0.3">
      <c r="A334" s="9">
        <v>15.648</v>
      </c>
      <c r="B334" s="5">
        <v>42646</v>
      </c>
    </row>
    <row r="335" spans="1:2" x14ac:dyDescent="0.3">
      <c r="A335" s="9">
        <v>103.6</v>
      </c>
      <c r="B335" s="5">
        <v>41891</v>
      </c>
    </row>
    <row r="336" spans="1:2" x14ac:dyDescent="0.3">
      <c r="A336" s="9">
        <v>46.96</v>
      </c>
      <c r="B336" s="5">
        <v>43037</v>
      </c>
    </row>
    <row r="337" spans="1:2" x14ac:dyDescent="0.3">
      <c r="A337" s="9">
        <v>8.9039999999999999</v>
      </c>
      <c r="B337" s="5">
        <v>42470</v>
      </c>
    </row>
    <row r="338" spans="1:2" x14ac:dyDescent="0.3">
      <c r="A338" s="9">
        <v>1199.8</v>
      </c>
      <c r="B338" s="5">
        <v>42980</v>
      </c>
    </row>
    <row r="339" spans="1:2" x14ac:dyDescent="0.3">
      <c r="A339" s="9">
        <v>22.2</v>
      </c>
      <c r="B339" s="5">
        <v>42155</v>
      </c>
    </row>
    <row r="340" spans="1:2" x14ac:dyDescent="0.3">
      <c r="A340" s="9">
        <v>149.352</v>
      </c>
      <c r="B340" s="5">
        <v>42434</v>
      </c>
    </row>
    <row r="341" spans="1:2" x14ac:dyDescent="0.3">
      <c r="A341" s="9">
        <v>85.14</v>
      </c>
      <c r="B341" s="5">
        <v>42105</v>
      </c>
    </row>
    <row r="342" spans="1:2" x14ac:dyDescent="0.3">
      <c r="A342" s="9">
        <v>841.56799999999998</v>
      </c>
      <c r="B342" s="5">
        <v>42628</v>
      </c>
    </row>
    <row r="343" spans="1:2" x14ac:dyDescent="0.3">
      <c r="A343" s="9">
        <v>15.552</v>
      </c>
      <c r="B343" s="5">
        <v>41895</v>
      </c>
    </row>
    <row r="344" spans="1:2" x14ac:dyDescent="0.3">
      <c r="A344" s="9">
        <v>46.2</v>
      </c>
      <c r="B344" s="5">
        <v>42282</v>
      </c>
    </row>
    <row r="345" spans="1:2" x14ac:dyDescent="0.3">
      <c r="A345" s="9">
        <v>12.192</v>
      </c>
      <c r="B345" s="5">
        <v>42980</v>
      </c>
    </row>
    <row r="346" spans="1:2" x14ac:dyDescent="0.3">
      <c r="A346" s="9">
        <v>45.055999999999997</v>
      </c>
      <c r="B346" s="5">
        <v>42541</v>
      </c>
    </row>
    <row r="347" spans="1:2" x14ac:dyDescent="0.3">
      <c r="A347" s="9">
        <v>12.96</v>
      </c>
      <c r="B347" s="5">
        <v>42351</v>
      </c>
    </row>
    <row r="348" spans="1:2" x14ac:dyDescent="0.3">
      <c r="A348" s="9">
        <v>17.12</v>
      </c>
      <c r="B348" s="5">
        <v>42540</v>
      </c>
    </row>
    <row r="349" spans="1:2" x14ac:dyDescent="0.3">
      <c r="A349" s="9">
        <v>25.472000000000001</v>
      </c>
      <c r="B349" s="5">
        <v>42828</v>
      </c>
    </row>
    <row r="350" spans="1:2" x14ac:dyDescent="0.3">
      <c r="A350" s="9">
        <v>27.167999999999999</v>
      </c>
      <c r="B350" s="5">
        <v>43097</v>
      </c>
    </row>
    <row r="351" spans="1:2" x14ac:dyDescent="0.3">
      <c r="A351" s="9">
        <v>173.8</v>
      </c>
      <c r="B351" s="5">
        <v>43069</v>
      </c>
    </row>
    <row r="352" spans="1:2" x14ac:dyDescent="0.3">
      <c r="A352" s="9">
        <v>29.591999999999999</v>
      </c>
      <c r="B352" s="5">
        <v>42870</v>
      </c>
    </row>
    <row r="353" spans="1:2" x14ac:dyDescent="0.3">
      <c r="A353" s="9">
        <v>204.6</v>
      </c>
      <c r="B353" s="5">
        <v>42269</v>
      </c>
    </row>
    <row r="354" spans="1:2" x14ac:dyDescent="0.3">
      <c r="A354" s="9">
        <v>321.56799999999998</v>
      </c>
      <c r="B354" s="5">
        <v>43053</v>
      </c>
    </row>
    <row r="355" spans="1:2" x14ac:dyDescent="0.3">
      <c r="A355" s="9">
        <v>6.24</v>
      </c>
      <c r="B355" s="5">
        <v>42335</v>
      </c>
    </row>
    <row r="356" spans="1:2" x14ac:dyDescent="0.3">
      <c r="A356" s="9">
        <v>9.82</v>
      </c>
      <c r="B356" s="5">
        <v>42834</v>
      </c>
    </row>
    <row r="357" spans="1:2" x14ac:dyDescent="0.3">
      <c r="A357" s="9">
        <v>3.282</v>
      </c>
      <c r="B357" s="5">
        <v>42520</v>
      </c>
    </row>
    <row r="358" spans="1:2" x14ac:dyDescent="0.3">
      <c r="A358" s="9">
        <v>3.3919999999999999</v>
      </c>
      <c r="B358" s="5">
        <v>41954</v>
      </c>
    </row>
    <row r="359" spans="1:2" x14ac:dyDescent="0.3">
      <c r="A359" s="9">
        <v>7.968</v>
      </c>
      <c r="B359" s="5">
        <v>43007</v>
      </c>
    </row>
    <row r="360" spans="1:2" x14ac:dyDescent="0.3">
      <c r="A360" s="9">
        <v>1.1120000000000001</v>
      </c>
      <c r="B360" s="5">
        <v>42073</v>
      </c>
    </row>
    <row r="361" spans="1:2" x14ac:dyDescent="0.3">
      <c r="A361" s="9">
        <v>1166.92</v>
      </c>
      <c r="B361" s="5">
        <v>42092</v>
      </c>
    </row>
    <row r="362" spans="1:2" x14ac:dyDescent="0.3">
      <c r="A362" s="9">
        <v>2715.93</v>
      </c>
      <c r="B362" s="5">
        <v>41780</v>
      </c>
    </row>
    <row r="363" spans="1:2" x14ac:dyDescent="0.3">
      <c r="A363" s="9">
        <v>10.67</v>
      </c>
      <c r="B363" s="5">
        <v>42305</v>
      </c>
    </row>
    <row r="364" spans="1:2" x14ac:dyDescent="0.3">
      <c r="A364" s="9">
        <v>484.65</v>
      </c>
      <c r="B364" s="5">
        <v>42243</v>
      </c>
    </row>
    <row r="365" spans="1:2" x14ac:dyDescent="0.3">
      <c r="A365" s="9">
        <v>7.08</v>
      </c>
      <c r="B365" s="5">
        <v>42314</v>
      </c>
    </row>
    <row r="366" spans="1:2" x14ac:dyDescent="0.3">
      <c r="A366" s="9">
        <v>151.72</v>
      </c>
      <c r="B366" s="5">
        <v>41967</v>
      </c>
    </row>
    <row r="367" spans="1:2" x14ac:dyDescent="0.3">
      <c r="A367" s="9">
        <v>1618.37</v>
      </c>
      <c r="B367" s="5">
        <v>42359</v>
      </c>
    </row>
    <row r="368" spans="1:2" x14ac:dyDescent="0.3">
      <c r="A368" s="9">
        <v>13.96</v>
      </c>
      <c r="B368" s="5">
        <v>42191</v>
      </c>
    </row>
    <row r="369" spans="1:2" x14ac:dyDescent="0.3">
      <c r="A369" s="9">
        <v>11.808</v>
      </c>
      <c r="B369" s="5">
        <v>43086</v>
      </c>
    </row>
    <row r="370" spans="1:2" x14ac:dyDescent="0.3">
      <c r="A370" s="9">
        <v>15.552</v>
      </c>
      <c r="B370" s="5">
        <v>42380</v>
      </c>
    </row>
    <row r="371" spans="1:2" x14ac:dyDescent="0.3">
      <c r="A371" s="9">
        <v>15.696</v>
      </c>
      <c r="B371" s="5">
        <v>42694</v>
      </c>
    </row>
    <row r="372" spans="1:2" x14ac:dyDescent="0.3">
      <c r="A372" s="9">
        <v>36.624000000000002</v>
      </c>
      <c r="B372" s="5">
        <v>42168</v>
      </c>
    </row>
    <row r="373" spans="1:2" x14ac:dyDescent="0.3">
      <c r="A373" s="9">
        <v>23.968</v>
      </c>
      <c r="B373" s="5">
        <v>43059</v>
      </c>
    </row>
    <row r="374" spans="1:2" x14ac:dyDescent="0.3">
      <c r="A374" s="9">
        <v>697.16</v>
      </c>
      <c r="B374" s="5">
        <v>42449</v>
      </c>
    </row>
    <row r="375" spans="1:2" x14ac:dyDescent="0.3">
      <c r="A375" s="9">
        <v>31.86</v>
      </c>
      <c r="B375" s="5">
        <v>42619</v>
      </c>
    </row>
    <row r="376" spans="1:2" x14ac:dyDescent="0.3">
      <c r="A376" s="9">
        <v>8.84</v>
      </c>
      <c r="B376" s="5">
        <v>42925</v>
      </c>
    </row>
    <row r="377" spans="1:2" x14ac:dyDescent="0.3">
      <c r="A377" s="9">
        <v>168.464</v>
      </c>
      <c r="B377" s="5">
        <v>42188</v>
      </c>
    </row>
    <row r="378" spans="1:2" x14ac:dyDescent="0.3">
      <c r="A378" s="9">
        <v>11.16</v>
      </c>
      <c r="B378" s="5">
        <v>42098</v>
      </c>
    </row>
    <row r="379" spans="1:2" x14ac:dyDescent="0.3">
      <c r="A379" s="9">
        <v>4.4160000000000004</v>
      </c>
      <c r="B379" s="5">
        <v>42698</v>
      </c>
    </row>
    <row r="380" spans="1:2" x14ac:dyDescent="0.3">
      <c r="A380" s="9">
        <v>45.216000000000001</v>
      </c>
      <c r="B380" s="5">
        <v>42110</v>
      </c>
    </row>
    <row r="381" spans="1:2" x14ac:dyDescent="0.3">
      <c r="A381" s="9">
        <v>194.84800000000001</v>
      </c>
      <c r="B381" s="5">
        <v>42644</v>
      </c>
    </row>
    <row r="382" spans="1:2" x14ac:dyDescent="0.3">
      <c r="A382" s="9">
        <v>1.744</v>
      </c>
      <c r="B382" s="5">
        <v>43006</v>
      </c>
    </row>
    <row r="383" spans="1:2" x14ac:dyDescent="0.3">
      <c r="A383" s="9">
        <v>19.46</v>
      </c>
      <c r="B383" s="5">
        <v>42328</v>
      </c>
    </row>
    <row r="384" spans="1:2" x14ac:dyDescent="0.3">
      <c r="A384" s="9">
        <v>29.472000000000001</v>
      </c>
      <c r="B384" s="5">
        <v>42488</v>
      </c>
    </row>
    <row r="385" spans="1:2" x14ac:dyDescent="0.3">
      <c r="A385" s="9">
        <v>8.64</v>
      </c>
      <c r="B385" s="5">
        <v>43053</v>
      </c>
    </row>
    <row r="386" spans="1:2" x14ac:dyDescent="0.3">
      <c r="A386" s="9">
        <v>6.27</v>
      </c>
      <c r="B386" s="5">
        <v>42686</v>
      </c>
    </row>
    <row r="387" spans="1:2" x14ac:dyDescent="0.3">
      <c r="A387" s="9">
        <v>40.880000000000003</v>
      </c>
      <c r="B387" s="5">
        <v>42642</v>
      </c>
    </row>
    <row r="388" spans="1:2" x14ac:dyDescent="0.3">
      <c r="A388" s="9">
        <v>119.96</v>
      </c>
      <c r="B388" s="5">
        <v>43001</v>
      </c>
    </row>
    <row r="389" spans="1:2" x14ac:dyDescent="0.3">
      <c r="A389" s="9">
        <v>19.920000000000002</v>
      </c>
      <c r="B389" s="5">
        <v>42337</v>
      </c>
    </row>
    <row r="390" spans="1:2" x14ac:dyDescent="0.3">
      <c r="A390" s="9">
        <v>71.975999999999999</v>
      </c>
      <c r="B390" s="5">
        <v>42597</v>
      </c>
    </row>
    <row r="391" spans="1:2" x14ac:dyDescent="0.3">
      <c r="A391" s="9">
        <v>28.9</v>
      </c>
      <c r="B391" s="5">
        <v>42365</v>
      </c>
    </row>
    <row r="392" spans="1:2" x14ac:dyDescent="0.3">
      <c r="A392" s="9">
        <v>348.20800000000003</v>
      </c>
      <c r="B392" s="5">
        <v>42756</v>
      </c>
    </row>
    <row r="393" spans="1:2" x14ac:dyDescent="0.3">
      <c r="A393" s="9">
        <v>7.04</v>
      </c>
      <c r="B393" s="5">
        <v>42535</v>
      </c>
    </row>
    <row r="394" spans="1:2" x14ac:dyDescent="0.3">
      <c r="A394" s="9">
        <v>22.92</v>
      </c>
      <c r="B394" s="5">
        <v>42664</v>
      </c>
    </row>
    <row r="395" spans="1:2" x14ac:dyDescent="0.3">
      <c r="A395" s="9">
        <v>6.3</v>
      </c>
      <c r="B395" s="5">
        <v>42573</v>
      </c>
    </row>
    <row r="396" spans="1:2" x14ac:dyDescent="0.3">
      <c r="A396" s="9">
        <v>279.89999999999998</v>
      </c>
      <c r="B396" s="5">
        <v>42251</v>
      </c>
    </row>
    <row r="397" spans="1:2" x14ac:dyDescent="0.3">
      <c r="A397" s="9">
        <v>287.52</v>
      </c>
      <c r="B397" s="5">
        <v>42686</v>
      </c>
    </row>
    <row r="398" spans="1:2" x14ac:dyDescent="0.3">
      <c r="A398" s="9">
        <v>644.07600000000002</v>
      </c>
      <c r="B398" s="5">
        <v>42098</v>
      </c>
    </row>
    <row r="399" spans="1:2" x14ac:dyDescent="0.3">
      <c r="A399" s="9">
        <v>362.94</v>
      </c>
      <c r="B399" s="5">
        <v>42915</v>
      </c>
    </row>
    <row r="400" spans="1:2" x14ac:dyDescent="0.3">
      <c r="A400" s="9">
        <v>53.94</v>
      </c>
      <c r="B400" s="5">
        <v>41883</v>
      </c>
    </row>
    <row r="401" spans="1:2" x14ac:dyDescent="0.3">
      <c r="A401" s="9">
        <v>9.99</v>
      </c>
      <c r="B401" s="5">
        <v>41701</v>
      </c>
    </row>
    <row r="402" spans="1:2" x14ac:dyDescent="0.3">
      <c r="A402" s="9">
        <v>46.8</v>
      </c>
      <c r="B402" s="5">
        <v>41763</v>
      </c>
    </row>
    <row r="403" spans="1:2" x14ac:dyDescent="0.3">
      <c r="A403" s="9">
        <v>11.56</v>
      </c>
      <c r="B403" s="5">
        <v>42000</v>
      </c>
    </row>
    <row r="404" spans="1:2" x14ac:dyDescent="0.3">
      <c r="A404" s="9">
        <v>258.69600000000003</v>
      </c>
      <c r="B404" s="5">
        <v>42484</v>
      </c>
    </row>
    <row r="405" spans="1:2" x14ac:dyDescent="0.3">
      <c r="A405" s="9">
        <v>12.096</v>
      </c>
      <c r="B405" s="5">
        <v>41967</v>
      </c>
    </row>
    <row r="406" spans="1:2" x14ac:dyDescent="0.3">
      <c r="A406" s="9">
        <v>81.92</v>
      </c>
      <c r="B406" s="5">
        <v>42792</v>
      </c>
    </row>
    <row r="407" spans="1:2" x14ac:dyDescent="0.3">
      <c r="A407" s="9">
        <v>271.95999999999998</v>
      </c>
      <c r="B407" s="5">
        <v>42948</v>
      </c>
    </row>
    <row r="408" spans="1:2" x14ac:dyDescent="0.3">
      <c r="A408" s="9">
        <v>11.21</v>
      </c>
      <c r="B408" s="5">
        <v>42565</v>
      </c>
    </row>
    <row r="409" spans="1:2" x14ac:dyDescent="0.3">
      <c r="A409" s="9">
        <v>141.37200000000001</v>
      </c>
      <c r="B409" s="5">
        <v>42987</v>
      </c>
    </row>
    <row r="410" spans="1:2" x14ac:dyDescent="0.3">
      <c r="A410" s="9">
        <v>249.75</v>
      </c>
      <c r="B410" s="5">
        <v>41832</v>
      </c>
    </row>
    <row r="411" spans="1:2" x14ac:dyDescent="0.3">
      <c r="A411" s="9">
        <v>2.78</v>
      </c>
      <c r="B411" s="5">
        <v>42308</v>
      </c>
    </row>
    <row r="412" spans="1:2" x14ac:dyDescent="0.3">
      <c r="A412" s="9">
        <v>839.98800000000006</v>
      </c>
      <c r="B412" s="5">
        <v>42520</v>
      </c>
    </row>
    <row r="413" spans="1:2" x14ac:dyDescent="0.3">
      <c r="A413" s="9">
        <v>12.35</v>
      </c>
      <c r="B413" s="5">
        <v>41862</v>
      </c>
    </row>
    <row r="414" spans="1:2" x14ac:dyDescent="0.3">
      <c r="A414" s="9">
        <v>48.69</v>
      </c>
      <c r="B414" s="5">
        <v>42869</v>
      </c>
    </row>
    <row r="415" spans="1:2" x14ac:dyDescent="0.3">
      <c r="A415" s="9">
        <v>764.68799999999999</v>
      </c>
      <c r="B415" s="5">
        <v>41985</v>
      </c>
    </row>
    <row r="416" spans="1:2" x14ac:dyDescent="0.3">
      <c r="A416" s="9">
        <v>5.2480000000000002</v>
      </c>
      <c r="B416" s="5">
        <v>42804</v>
      </c>
    </row>
    <row r="417" spans="1:2" x14ac:dyDescent="0.3">
      <c r="A417" s="9">
        <v>863.88</v>
      </c>
      <c r="B417" s="5">
        <v>43031</v>
      </c>
    </row>
    <row r="418" spans="1:2" x14ac:dyDescent="0.3">
      <c r="A418" s="9">
        <v>17.616</v>
      </c>
      <c r="B418" s="5">
        <v>42671</v>
      </c>
    </row>
    <row r="419" spans="1:2" x14ac:dyDescent="0.3">
      <c r="A419" s="9">
        <v>69.900000000000006</v>
      </c>
      <c r="B419" s="5">
        <v>42644</v>
      </c>
    </row>
    <row r="420" spans="1:2" x14ac:dyDescent="0.3">
      <c r="A420" s="9">
        <v>6.57</v>
      </c>
      <c r="B420" s="5">
        <v>42980</v>
      </c>
    </row>
    <row r="421" spans="1:2" x14ac:dyDescent="0.3">
      <c r="A421" s="9">
        <v>12.48</v>
      </c>
      <c r="B421" s="5">
        <v>42890</v>
      </c>
    </row>
    <row r="422" spans="1:2" x14ac:dyDescent="0.3">
      <c r="A422" s="9">
        <v>86.352000000000004</v>
      </c>
      <c r="B422" s="5">
        <v>42492</v>
      </c>
    </row>
    <row r="423" spans="1:2" x14ac:dyDescent="0.3">
      <c r="A423" s="9">
        <v>14.9</v>
      </c>
      <c r="B423" s="5">
        <v>42547</v>
      </c>
    </row>
    <row r="424" spans="1:2" x14ac:dyDescent="0.3">
      <c r="A424" s="9">
        <v>39.880000000000003</v>
      </c>
      <c r="B424" s="5">
        <v>42696</v>
      </c>
    </row>
    <row r="425" spans="1:2" x14ac:dyDescent="0.3">
      <c r="A425" s="9">
        <v>845.72799999999995</v>
      </c>
      <c r="B425" s="5">
        <v>42149</v>
      </c>
    </row>
    <row r="426" spans="1:2" x14ac:dyDescent="0.3">
      <c r="A426" s="9">
        <v>13.904</v>
      </c>
      <c r="B426" s="5">
        <v>43099</v>
      </c>
    </row>
    <row r="427" spans="1:2" x14ac:dyDescent="0.3">
      <c r="A427" s="9">
        <v>114.95</v>
      </c>
      <c r="B427" s="5">
        <v>42712</v>
      </c>
    </row>
    <row r="428" spans="1:2" x14ac:dyDescent="0.3">
      <c r="A428" s="9">
        <v>61.96</v>
      </c>
      <c r="B428" s="5">
        <v>42266</v>
      </c>
    </row>
    <row r="429" spans="1:2" x14ac:dyDescent="0.3">
      <c r="A429" s="9">
        <v>23.99</v>
      </c>
      <c r="B429" s="5">
        <v>42919</v>
      </c>
    </row>
    <row r="430" spans="1:2" x14ac:dyDescent="0.3">
      <c r="A430" s="9">
        <v>38.880000000000003</v>
      </c>
      <c r="B430" s="5">
        <v>42722</v>
      </c>
    </row>
    <row r="431" spans="1:2" x14ac:dyDescent="0.3">
      <c r="A431" s="9">
        <v>575.91999999999996</v>
      </c>
      <c r="B431" s="5">
        <v>41821</v>
      </c>
    </row>
    <row r="432" spans="1:2" x14ac:dyDescent="0.3">
      <c r="A432" s="9">
        <v>5.2290000000000001</v>
      </c>
      <c r="B432" s="5">
        <v>42769</v>
      </c>
    </row>
    <row r="433" spans="1:2" x14ac:dyDescent="0.3">
      <c r="A433" s="9">
        <v>72.8</v>
      </c>
      <c r="B433" s="5">
        <v>42797</v>
      </c>
    </row>
    <row r="434" spans="1:2" x14ac:dyDescent="0.3">
      <c r="A434" s="9">
        <v>10.816000000000001</v>
      </c>
      <c r="B434" s="5">
        <v>43017</v>
      </c>
    </row>
    <row r="435" spans="1:2" x14ac:dyDescent="0.3">
      <c r="A435" s="9">
        <v>46.26</v>
      </c>
      <c r="B435" s="5">
        <v>41910</v>
      </c>
    </row>
    <row r="436" spans="1:2" x14ac:dyDescent="0.3">
      <c r="A436" s="9">
        <v>11.34</v>
      </c>
      <c r="B436" s="5">
        <v>42459</v>
      </c>
    </row>
    <row r="437" spans="1:2" x14ac:dyDescent="0.3">
      <c r="A437" s="9">
        <v>87.92</v>
      </c>
      <c r="B437" s="5">
        <v>43023</v>
      </c>
    </row>
    <row r="438" spans="1:2" x14ac:dyDescent="0.3">
      <c r="A438" s="9">
        <v>37.049999999999997</v>
      </c>
      <c r="B438" s="5">
        <v>42513</v>
      </c>
    </row>
    <row r="439" spans="1:2" x14ac:dyDescent="0.3">
      <c r="A439" s="9">
        <v>2.97</v>
      </c>
      <c r="B439" s="5">
        <v>42888</v>
      </c>
    </row>
    <row r="440" spans="1:2" x14ac:dyDescent="0.3">
      <c r="A440" s="9">
        <v>1.08</v>
      </c>
      <c r="B440" s="5">
        <v>41686</v>
      </c>
    </row>
    <row r="441" spans="1:2" x14ac:dyDescent="0.3">
      <c r="A441" s="9">
        <v>552.55999999999995</v>
      </c>
      <c r="B441" s="5">
        <v>42506</v>
      </c>
    </row>
    <row r="442" spans="1:2" x14ac:dyDescent="0.3">
      <c r="A442" s="9">
        <v>25.11</v>
      </c>
      <c r="B442" s="5">
        <v>42827</v>
      </c>
    </row>
    <row r="443" spans="1:2" x14ac:dyDescent="0.3">
      <c r="A443" s="9">
        <v>29.78</v>
      </c>
      <c r="B443" s="5">
        <v>42825</v>
      </c>
    </row>
    <row r="444" spans="1:2" x14ac:dyDescent="0.3">
      <c r="A444" s="9">
        <v>695.7</v>
      </c>
      <c r="B444" s="5">
        <v>42737</v>
      </c>
    </row>
    <row r="445" spans="1:2" x14ac:dyDescent="0.3">
      <c r="A445" s="9">
        <v>258.279</v>
      </c>
      <c r="B445" s="5">
        <v>41915</v>
      </c>
    </row>
    <row r="446" spans="1:2" x14ac:dyDescent="0.3">
      <c r="A446" s="9">
        <v>79.14</v>
      </c>
      <c r="B446" s="5">
        <v>42495</v>
      </c>
    </row>
    <row r="447" spans="1:2" x14ac:dyDescent="0.3">
      <c r="A447" s="9">
        <v>1.988</v>
      </c>
      <c r="B447" s="5">
        <v>42851</v>
      </c>
    </row>
    <row r="448" spans="1:2" x14ac:dyDescent="0.3">
      <c r="A448" s="9">
        <v>145.56800000000001</v>
      </c>
      <c r="B448" s="5">
        <v>41908</v>
      </c>
    </row>
    <row r="449" spans="1:2" x14ac:dyDescent="0.3">
      <c r="A449" s="9">
        <v>123.256</v>
      </c>
      <c r="B449" s="5">
        <v>43027</v>
      </c>
    </row>
    <row r="450" spans="1:2" x14ac:dyDescent="0.3">
      <c r="A450" s="9">
        <v>38.387999999999998</v>
      </c>
      <c r="B450" s="5">
        <v>43049</v>
      </c>
    </row>
    <row r="451" spans="1:2" x14ac:dyDescent="0.3">
      <c r="A451" s="9">
        <v>145.9</v>
      </c>
      <c r="B451" s="5">
        <v>42924</v>
      </c>
    </row>
    <row r="452" spans="1:2" x14ac:dyDescent="0.3">
      <c r="A452" s="9">
        <v>49.08</v>
      </c>
      <c r="B452" s="5">
        <v>42801</v>
      </c>
    </row>
    <row r="453" spans="1:2" x14ac:dyDescent="0.3">
      <c r="A453" s="9">
        <v>83.951999999999998</v>
      </c>
      <c r="B453" s="5">
        <v>42616</v>
      </c>
    </row>
    <row r="454" spans="1:2" x14ac:dyDescent="0.3">
      <c r="A454" s="9">
        <v>80.98</v>
      </c>
      <c r="B454" s="5">
        <v>42405</v>
      </c>
    </row>
    <row r="455" spans="1:2" x14ac:dyDescent="0.3">
      <c r="A455" s="9">
        <v>9.5519999999999996</v>
      </c>
      <c r="B455" s="5">
        <v>42919</v>
      </c>
    </row>
    <row r="456" spans="1:2" x14ac:dyDescent="0.3">
      <c r="A456" s="9">
        <v>21.8</v>
      </c>
      <c r="B456" s="5">
        <v>42675</v>
      </c>
    </row>
    <row r="457" spans="1:2" x14ac:dyDescent="0.3">
      <c r="A457" s="9">
        <v>393.16500000000002</v>
      </c>
      <c r="B457" s="5">
        <v>42638</v>
      </c>
    </row>
    <row r="458" spans="1:2" x14ac:dyDescent="0.3">
      <c r="A458" s="9">
        <v>334.76799999999997</v>
      </c>
      <c r="B458" s="5">
        <v>41820</v>
      </c>
    </row>
    <row r="459" spans="1:2" x14ac:dyDescent="0.3">
      <c r="A459" s="9">
        <v>239.97</v>
      </c>
      <c r="B459" s="5">
        <v>42763</v>
      </c>
    </row>
    <row r="460" spans="1:2" x14ac:dyDescent="0.3">
      <c r="A460" s="9">
        <v>946.34400000000005</v>
      </c>
      <c r="B460" s="5">
        <v>42268</v>
      </c>
    </row>
    <row r="461" spans="1:2" x14ac:dyDescent="0.3">
      <c r="A461" s="9">
        <v>86.272000000000006</v>
      </c>
      <c r="B461" s="5">
        <v>42273</v>
      </c>
    </row>
    <row r="462" spans="1:2" x14ac:dyDescent="0.3">
      <c r="A462" s="9">
        <v>9.7279999999999998</v>
      </c>
      <c r="B462" s="5">
        <v>42308</v>
      </c>
    </row>
    <row r="463" spans="1:2" x14ac:dyDescent="0.3">
      <c r="A463" s="9">
        <v>31.103999999999999</v>
      </c>
      <c r="B463" s="5">
        <v>42906</v>
      </c>
    </row>
    <row r="464" spans="1:2" x14ac:dyDescent="0.3">
      <c r="A464" s="9">
        <v>36.671999999999997</v>
      </c>
      <c r="B464" s="5">
        <v>43088</v>
      </c>
    </row>
    <row r="465" spans="1:2" x14ac:dyDescent="0.3">
      <c r="A465" s="9">
        <v>13.76</v>
      </c>
      <c r="B465" s="5">
        <v>42952</v>
      </c>
    </row>
    <row r="466" spans="1:2" x14ac:dyDescent="0.3">
      <c r="A466" s="9">
        <v>139.42400000000001</v>
      </c>
      <c r="B466" s="5">
        <v>42278</v>
      </c>
    </row>
    <row r="467" spans="1:2" x14ac:dyDescent="0.3">
      <c r="A467" s="9">
        <v>2.0249999999999999</v>
      </c>
      <c r="B467" s="5">
        <v>42204</v>
      </c>
    </row>
    <row r="468" spans="1:2" x14ac:dyDescent="0.3">
      <c r="A468" s="9">
        <v>70.98</v>
      </c>
      <c r="B468" s="5">
        <v>42700</v>
      </c>
    </row>
    <row r="469" spans="1:2" x14ac:dyDescent="0.3">
      <c r="A469" s="9">
        <v>91.2</v>
      </c>
      <c r="B469" s="5">
        <v>42898</v>
      </c>
    </row>
    <row r="470" spans="1:2" x14ac:dyDescent="0.3">
      <c r="A470" s="9">
        <v>15.936</v>
      </c>
      <c r="B470" s="5">
        <v>42638</v>
      </c>
    </row>
    <row r="471" spans="1:2" x14ac:dyDescent="0.3">
      <c r="A471" s="9">
        <v>244.006</v>
      </c>
      <c r="B471" s="5">
        <v>42440</v>
      </c>
    </row>
    <row r="472" spans="1:2" x14ac:dyDescent="0.3">
      <c r="A472" s="9">
        <v>3.68</v>
      </c>
      <c r="B472" s="5">
        <v>42720</v>
      </c>
    </row>
    <row r="473" spans="1:2" x14ac:dyDescent="0.3">
      <c r="A473" s="9">
        <v>8.67</v>
      </c>
      <c r="B473" s="5">
        <v>42927</v>
      </c>
    </row>
    <row r="474" spans="1:2" x14ac:dyDescent="0.3">
      <c r="A474" s="9">
        <v>17.28</v>
      </c>
      <c r="B474" s="5">
        <v>42693</v>
      </c>
    </row>
    <row r="475" spans="1:2" x14ac:dyDescent="0.3">
      <c r="A475" s="9">
        <v>52.136000000000003</v>
      </c>
      <c r="B475" s="5">
        <v>42687</v>
      </c>
    </row>
    <row r="476" spans="1:2" x14ac:dyDescent="0.3">
      <c r="A476" s="9">
        <v>3.76</v>
      </c>
      <c r="B476" s="5">
        <v>41970</v>
      </c>
    </row>
    <row r="477" spans="1:2" x14ac:dyDescent="0.3">
      <c r="A477" s="9">
        <v>1212.848</v>
      </c>
      <c r="B477" s="5">
        <v>42311</v>
      </c>
    </row>
    <row r="478" spans="1:2" x14ac:dyDescent="0.3">
      <c r="A478" s="9">
        <v>5.04</v>
      </c>
      <c r="B478" s="5">
        <v>41972</v>
      </c>
    </row>
    <row r="479" spans="1:2" x14ac:dyDescent="0.3">
      <c r="A479" s="9">
        <v>5.88</v>
      </c>
      <c r="B479" s="5">
        <v>43063</v>
      </c>
    </row>
    <row r="480" spans="1:2" x14ac:dyDescent="0.3">
      <c r="A480" s="9">
        <v>9.64</v>
      </c>
      <c r="B480" s="5">
        <v>43038</v>
      </c>
    </row>
    <row r="481" spans="1:2" x14ac:dyDescent="0.3">
      <c r="A481" s="9">
        <v>10.192</v>
      </c>
      <c r="B481" s="5">
        <v>42982</v>
      </c>
    </row>
    <row r="482" spans="1:2" x14ac:dyDescent="0.3">
      <c r="A482" s="9">
        <v>6.72</v>
      </c>
      <c r="B482" s="5">
        <v>42217</v>
      </c>
    </row>
    <row r="483" spans="1:2" x14ac:dyDescent="0.3">
      <c r="A483" s="9">
        <v>17.88</v>
      </c>
      <c r="B483" s="5">
        <v>43093</v>
      </c>
    </row>
    <row r="484" spans="1:2" x14ac:dyDescent="0.3">
      <c r="A484" s="9">
        <v>63.686</v>
      </c>
      <c r="B484" s="5">
        <v>43080</v>
      </c>
    </row>
    <row r="485" spans="1:2" x14ac:dyDescent="0.3">
      <c r="A485" s="9">
        <v>83.84</v>
      </c>
      <c r="B485" s="5">
        <v>41673</v>
      </c>
    </row>
    <row r="486" spans="1:2" x14ac:dyDescent="0.3">
      <c r="A486" s="9">
        <v>16.52</v>
      </c>
      <c r="B486" s="5">
        <v>42841</v>
      </c>
    </row>
    <row r="487" spans="1:2" x14ac:dyDescent="0.3">
      <c r="A487" s="9">
        <v>206.11199999999999</v>
      </c>
      <c r="B487" s="5">
        <v>42344</v>
      </c>
    </row>
    <row r="488" spans="1:2" x14ac:dyDescent="0.3">
      <c r="A488" s="9">
        <v>203.983</v>
      </c>
      <c r="B488" s="5">
        <v>42776</v>
      </c>
    </row>
    <row r="489" spans="1:2" x14ac:dyDescent="0.3">
      <c r="A489" s="9">
        <v>40.74</v>
      </c>
      <c r="B489" s="5">
        <v>42672</v>
      </c>
    </row>
    <row r="490" spans="1:2" x14ac:dyDescent="0.3">
      <c r="A490" s="9">
        <v>39.99</v>
      </c>
      <c r="B490" s="5">
        <v>42993</v>
      </c>
    </row>
    <row r="491" spans="1:2" x14ac:dyDescent="0.3">
      <c r="A491" s="9">
        <v>82.896000000000001</v>
      </c>
      <c r="B491" s="5">
        <v>41674</v>
      </c>
    </row>
    <row r="492" spans="1:2" x14ac:dyDescent="0.3">
      <c r="A492" s="9">
        <v>111.96</v>
      </c>
      <c r="B492" s="5">
        <v>42538</v>
      </c>
    </row>
    <row r="493" spans="1:2" x14ac:dyDescent="0.3">
      <c r="A493" s="9">
        <v>124.75</v>
      </c>
      <c r="B493" s="5">
        <v>43024</v>
      </c>
    </row>
    <row r="494" spans="1:2" x14ac:dyDescent="0.3">
      <c r="A494" s="9">
        <v>91.96</v>
      </c>
      <c r="B494" s="5">
        <v>42982</v>
      </c>
    </row>
    <row r="495" spans="1:2" x14ac:dyDescent="0.3">
      <c r="A495" s="9">
        <v>9.3439999999999994</v>
      </c>
      <c r="B495" s="5">
        <v>42499</v>
      </c>
    </row>
    <row r="496" spans="1:2" x14ac:dyDescent="0.3">
      <c r="A496" s="9">
        <v>35.351999999999997</v>
      </c>
      <c r="B496" s="5">
        <v>42469</v>
      </c>
    </row>
    <row r="497" spans="1:2" x14ac:dyDescent="0.3">
      <c r="A497" s="9">
        <v>1044.6300000000001</v>
      </c>
      <c r="B497" s="5">
        <v>42916</v>
      </c>
    </row>
    <row r="498" spans="1:2" x14ac:dyDescent="0.3">
      <c r="A498" s="9">
        <v>11.352</v>
      </c>
      <c r="B498" s="5">
        <v>42317</v>
      </c>
    </row>
    <row r="499" spans="1:2" x14ac:dyDescent="0.3">
      <c r="A499" s="9">
        <v>21.48</v>
      </c>
      <c r="B499" s="5">
        <v>42337</v>
      </c>
    </row>
    <row r="500" spans="1:2" x14ac:dyDescent="0.3">
      <c r="A500" s="9">
        <v>40.68</v>
      </c>
      <c r="B500" s="5">
        <v>41988</v>
      </c>
    </row>
    <row r="501" spans="1:2" x14ac:dyDescent="0.3">
      <c r="A501" s="9">
        <v>23.952000000000002</v>
      </c>
      <c r="B501" s="5">
        <v>42482</v>
      </c>
    </row>
    <row r="502" spans="1:2" x14ac:dyDescent="0.3">
      <c r="A502" s="9">
        <v>10.96</v>
      </c>
      <c r="B502" s="5">
        <v>42502</v>
      </c>
    </row>
    <row r="503" spans="1:2" x14ac:dyDescent="0.3">
      <c r="A503" s="9">
        <v>33.488</v>
      </c>
      <c r="B503" s="5">
        <v>42475</v>
      </c>
    </row>
    <row r="504" spans="1:2" x14ac:dyDescent="0.3">
      <c r="A504" s="9">
        <v>201.56800000000001</v>
      </c>
      <c r="B504" s="5">
        <v>42178</v>
      </c>
    </row>
    <row r="505" spans="1:2" x14ac:dyDescent="0.3">
      <c r="A505" s="9">
        <v>359.05799999999999</v>
      </c>
      <c r="B505" s="5">
        <v>42087</v>
      </c>
    </row>
    <row r="506" spans="1:2" x14ac:dyDescent="0.3">
      <c r="A506" s="9">
        <v>290.666</v>
      </c>
      <c r="B506" s="5">
        <v>41785</v>
      </c>
    </row>
    <row r="507" spans="1:2" x14ac:dyDescent="0.3">
      <c r="A507" s="9">
        <v>198.46</v>
      </c>
      <c r="B507" s="5">
        <v>42924</v>
      </c>
    </row>
    <row r="508" spans="1:2" x14ac:dyDescent="0.3">
      <c r="A508" s="9">
        <v>675.96</v>
      </c>
      <c r="B508" s="5">
        <v>42357</v>
      </c>
    </row>
    <row r="509" spans="1:2" x14ac:dyDescent="0.3">
      <c r="A509" s="9">
        <v>517.5</v>
      </c>
      <c r="B509" s="5">
        <v>42271</v>
      </c>
    </row>
    <row r="510" spans="1:2" x14ac:dyDescent="0.3">
      <c r="A510" s="9">
        <v>15.552</v>
      </c>
      <c r="B510" s="5">
        <v>41969</v>
      </c>
    </row>
    <row r="511" spans="1:2" x14ac:dyDescent="0.3">
      <c r="A511" s="9">
        <v>19.440000000000001</v>
      </c>
      <c r="B511" s="5">
        <v>42516</v>
      </c>
    </row>
    <row r="512" spans="1:2" x14ac:dyDescent="0.3">
      <c r="A512" s="9">
        <v>12.624000000000001</v>
      </c>
      <c r="B512" s="5">
        <v>41972</v>
      </c>
    </row>
    <row r="513" spans="1:2" x14ac:dyDescent="0.3">
      <c r="A513" s="9">
        <v>109.92</v>
      </c>
      <c r="B513" s="5">
        <v>41880</v>
      </c>
    </row>
    <row r="514" spans="1:2" x14ac:dyDescent="0.3">
      <c r="A514" s="9">
        <v>169.68</v>
      </c>
      <c r="B514" s="5">
        <v>43057</v>
      </c>
    </row>
    <row r="515" spans="1:2" x14ac:dyDescent="0.3">
      <c r="A515" s="9">
        <v>160.77600000000001</v>
      </c>
      <c r="B515" s="5">
        <v>42755</v>
      </c>
    </row>
    <row r="516" spans="1:2" x14ac:dyDescent="0.3">
      <c r="A516" s="9">
        <v>88.751999999999995</v>
      </c>
      <c r="B516" s="5">
        <v>43038</v>
      </c>
    </row>
    <row r="517" spans="1:2" x14ac:dyDescent="0.3">
      <c r="A517" s="9">
        <v>41.92</v>
      </c>
      <c r="B517" s="5">
        <v>42698</v>
      </c>
    </row>
    <row r="518" spans="1:2" x14ac:dyDescent="0.3">
      <c r="A518" s="9">
        <v>58.58</v>
      </c>
      <c r="B518" s="5">
        <v>42451</v>
      </c>
    </row>
    <row r="519" spans="1:2" x14ac:dyDescent="0.3">
      <c r="A519" s="9">
        <v>196.62</v>
      </c>
      <c r="B519" s="5">
        <v>42349</v>
      </c>
    </row>
    <row r="520" spans="1:2" x14ac:dyDescent="0.3">
      <c r="A520" s="9">
        <v>104.28</v>
      </c>
      <c r="B520" s="5">
        <v>42508</v>
      </c>
    </row>
    <row r="521" spans="1:2" x14ac:dyDescent="0.3">
      <c r="A521" s="9">
        <v>18.97</v>
      </c>
      <c r="B521" s="5">
        <v>42642</v>
      </c>
    </row>
    <row r="522" spans="1:2" x14ac:dyDescent="0.3">
      <c r="A522" s="9">
        <v>33.450000000000003</v>
      </c>
      <c r="B522" s="5">
        <v>43078</v>
      </c>
    </row>
    <row r="523" spans="1:2" x14ac:dyDescent="0.3">
      <c r="A523" s="9">
        <v>21.88</v>
      </c>
      <c r="B523" s="5">
        <v>42443</v>
      </c>
    </row>
    <row r="524" spans="1:2" x14ac:dyDescent="0.3">
      <c r="A524" s="9">
        <v>12.35</v>
      </c>
      <c r="B524" s="5">
        <v>41672</v>
      </c>
    </row>
    <row r="525" spans="1:2" x14ac:dyDescent="0.3">
      <c r="A525" s="9">
        <v>43.86</v>
      </c>
      <c r="B525" s="5">
        <v>43038</v>
      </c>
    </row>
    <row r="526" spans="1:2" x14ac:dyDescent="0.3">
      <c r="A526" s="9">
        <v>1048.3499999999999</v>
      </c>
      <c r="B526" s="5">
        <v>42854</v>
      </c>
    </row>
    <row r="527" spans="1:2" x14ac:dyDescent="0.3">
      <c r="A527" s="9">
        <v>20.88</v>
      </c>
      <c r="B527" s="5">
        <v>41860</v>
      </c>
    </row>
    <row r="528" spans="1:2" x14ac:dyDescent="0.3">
      <c r="A528" s="9">
        <v>10.368</v>
      </c>
      <c r="B528" s="5">
        <v>41754</v>
      </c>
    </row>
    <row r="529" spans="1:2" x14ac:dyDescent="0.3">
      <c r="A529" s="9">
        <v>9.4600000000000009</v>
      </c>
      <c r="B529" s="5">
        <v>43022</v>
      </c>
    </row>
    <row r="530" spans="1:2" x14ac:dyDescent="0.3">
      <c r="A530" s="9">
        <v>46.863999999999997</v>
      </c>
      <c r="B530" s="5">
        <v>41770</v>
      </c>
    </row>
    <row r="531" spans="1:2" x14ac:dyDescent="0.3">
      <c r="A531" s="9">
        <v>35.06</v>
      </c>
      <c r="B531" s="5">
        <v>42586</v>
      </c>
    </row>
    <row r="532" spans="1:2" x14ac:dyDescent="0.3">
      <c r="A532" s="9">
        <v>7.6440000000000001</v>
      </c>
      <c r="B532" s="5">
        <v>41720</v>
      </c>
    </row>
    <row r="533" spans="1:2" x14ac:dyDescent="0.3">
      <c r="A533" s="9">
        <v>219.84</v>
      </c>
      <c r="B533" s="5">
        <v>43000</v>
      </c>
    </row>
    <row r="534" spans="1:2" x14ac:dyDescent="0.3">
      <c r="A534" s="9">
        <v>134.97</v>
      </c>
      <c r="B534" s="5">
        <v>42050</v>
      </c>
    </row>
    <row r="535" spans="1:2" x14ac:dyDescent="0.3">
      <c r="A535" s="9">
        <v>60.415999999999997</v>
      </c>
      <c r="B535" s="5">
        <v>41981</v>
      </c>
    </row>
    <row r="536" spans="1:2" x14ac:dyDescent="0.3">
      <c r="A536" s="9">
        <v>107.94</v>
      </c>
      <c r="B536" s="5">
        <v>42618</v>
      </c>
    </row>
    <row r="537" spans="1:2" x14ac:dyDescent="0.3">
      <c r="A537" s="9">
        <v>11.167999999999999</v>
      </c>
      <c r="B537" s="5">
        <v>42590</v>
      </c>
    </row>
    <row r="538" spans="1:2" x14ac:dyDescent="0.3">
      <c r="A538" s="9">
        <v>69.930000000000007</v>
      </c>
      <c r="B538" s="5">
        <v>42411</v>
      </c>
    </row>
    <row r="539" spans="1:2" x14ac:dyDescent="0.3">
      <c r="A539" s="9">
        <v>77.599999999999994</v>
      </c>
      <c r="B539" s="5">
        <v>43059</v>
      </c>
    </row>
    <row r="540" spans="1:2" x14ac:dyDescent="0.3">
      <c r="A540" s="9">
        <v>75.599999999999994</v>
      </c>
      <c r="B540" s="5">
        <v>41784</v>
      </c>
    </row>
    <row r="541" spans="1:2" x14ac:dyDescent="0.3">
      <c r="A541" s="9">
        <v>1127.9760000000001</v>
      </c>
      <c r="B541" s="5">
        <v>42408</v>
      </c>
    </row>
    <row r="542" spans="1:2" x14ac:dyDescent="0.3">
      <c r="A542" s="9">
        <v>38.880000000000003</v>
      </c>
      <c r="B542" s="5">
        <v>42198</v>
      </c>
    </row>
    <row r="543" spans="1:2" x14ac:dyDescent="0.3">
      <c r="A543" s="9">
        <v>17.544</v>
      </c>
      <c r="B543" s="5">
        <v>41852</v>
      </c>
    </row>
    <row r="544" spans="1:2" x14ac:dyDescent="0.3">
      <c r="A544" s="9">
        <v>140.81</v>
      </c>
      <c r="B544" s="5">
        <v>42569</v>
      </c>
    </row>
    <row r="545" spans="1:2" x14ac:dyDescent="0.3">
      <c r="A545" s="9">
        <v>90.57</v>
      </c>
      <c r="B545" s="5">
        <v>42945</v>
      </c>
    </row>
    <row r="546" spans="1:2" x14ac:dyDescent="0.3">
      <c r="A546" s="9">
        <v>727.45</v>
      </c>
      <c r="B546" s="5">
        <v>42656</v>
      </c>
    </row>
    <row r="547" spans="1:2" x14ac:dyDescent="0.3">
      <c r="A547" s="9">
        <v>99.2</v>
      </c>
      <c r="B547" s="5">
        <v>41841</v>
      </c>
    </row>
    <row r="548" spans="1:2" x14ac:dyDescent="0.3">
      <c r="A548" s="9">
        <v>70.98</v>
      </c>
      <c r="B548" s="5">
        <v>43060</v>
      </c>
    </row>
    <row r="549" spans="1:2" x14ac:dyDescent="0.3">
      <c r="A549" s="9">
        <v>470.37599999999998</v>
      </c>
      <c r="B549" s="5">
        <v>42819</v>
      </c>
    </row>
    <row r="550" spans="1:2" x14ac:dyDescent="0.3">
      <c r="A550" s="9">
        <v>34.65</v>
      </c>
      <c r="B550" s="5">
        <v>43071</v>
      </c>
    </row>
    <row r="551" spans="1:2" x14ac:dyDescent="0.3">
      <c r="A551" s="9">
        <v>1793.98</v>
      </c>
      <c r="B551" s="5">
        <v>43011</v>
      </c>
    </row>
    <row r="552" spans="1:2" x14ac:dyDescent="0.3">
      <c r="A552" s="9">
        <v>909.12</v>
      </c>
      <c r="B552" s="5">
        <v>43029</v>
      </c>
    </row>
    <row r="553" spans="1:2" x14ac:dyDescent="0.3">
      <c r="A553" s="9">
        <v>18.96</v>
      </c>
      <c r="B553" s="5">
        <v>43087</v>
      </c>
    </row>
    <row r="554" spans="1:2" x14ac:dyDescent="0.3">
      <c r="A554" s="9">
        <v>149.94999999999999</v>
      </c>
      <c r="B554" s="5">
        <v>41654</v>
      </c>
    </row>
    <row r="555" spans="1:2" x14ac:dyDescent="0.3">
      <c r="A555" s="9">
        <v>895.92</v>
      </c>
      <c r="B555" s="5">
        <v>42964</v>
      </c>
    </row>
    <row r="556" spans="1:2" x14ac:dyDescent="0.3">
      <c r="A556" s="9">
        <v>863.64</v>
      </c>
      <c r="B556" s="5">
        <v>42559</v>
      </c>
    </row>
    <row r="557" spans="1:2" x14ac:dyDescent="0.3">
      <c r="A557" s="9">
        <v>19.968</v>
      </c>
      <c r="B557" s="5">
        <v>42559</v>
      </c>
    </row>
    <row r="558" spans="1:2" x14ac:dyDescent="0.3">
      <c r="A558" s="9">
        <v>23.1</v>
      </c>
      <c r="B558" s="5">
        <v>42980</v>
      </c>
    </row>
    <row r="559" spans="1:2" x14ac:dyDescent="0.3">
      <c r="A559" s="9">
        <v>5.1040000000000001</v>
      </c>
      <c r="B559" s="5">
        <v>41987</v>
      </c>
    </row>
    <row r="560" spans="1:2" x14ac:dyDescent="0.3">
      <c r="A560" s="9">
        <v>1439.9760000000001</v>
      </c>
      <c r="B560" s="5">
        <v>42576</v>
      </c>
    </row>
    <row r="561" spans="1:2" x14ac:dyDescent="0.3">
      <c r="A561" s="9">
        <v>294.62</v>
      </c>
      <c r="B561" s="5">
        <v>43071</v>
      </c>
    </row>
    <row r="562" spans="1:2" x14ac:dyDescent="0.3">
      <c r="A562" s="9">
        <v>199.95</v>
      </c>
      <c r="B562" s="5">
        <v>42836</v>
      </c>
    </row>
    <row r="563" spans="1:2" x14ac:dyDescent="0.3">
      <c r="A563" s="9">
        <v>159.98400000000001</v>
      </c>
      <c r="B563" s="5">
        <v>42349</v>
      </c>
    </row>
    <row r="564" spans="1:2" x14ac:dyDescent="0.3">
      <c r="A564" s="9">
        <v>350.98</v>
      </c>
      <c r="B564" s="5">
        <v>42631</v>
      </c>
    </row>
    <row r="565" spans="1:2" x14ac:dyDescent="0.3">
      <c r="A565" s="9">
        <v>1606.23</v>
      </c>
      <c r="B565" s="5">
        <v>42632</v>
      </c>
    </row>
    <row r="566" spans="1:2" x14ac:dyDescent="0.3">
      <c r="A566" s="9">
        <v>8.26</v>
      </c>
      <c r="B566" s="5">
        <v>43003</v>
      </c>
    </row>
    <row r="567" spans="1:2" x14ac:dyDescent="0.3">
      <c r="A567" s="9">
        <v>162.63999999999999</v>
      </c>
      <c r="B567" s="5">
        <v>42568</v>
      </c>
    </row>
    <row r="568" spans="1:2" x14ac:dyDescent="0.3">
      <c r="A568" s="9">
        <v>1.9410000000000001</v>
      </c>
      <c r="B568" s="5">
        <v>42572</v>
      </c>
    </row>
    <row r="569" spans="1:2" x14ac:dyDescent="0.3">
      <c r="A569" s="9">
        <v>283.92</v>
      </c>
      <c r="B569" s="5">
        <v>43059</v>
      </c>
    </row>
    <row r="570" spans="1:2" x14ac:dyDescent="0.3">
      <c r="A570" s="9">
        <v>7.3120000000000003</v>
      </c>
      <c r="B570" s="5">
        <v>42700</v>
      </c>
    </row>
    <row r="571" spans="1:2" x14ac:dyDescent="0.3">
      <c r="A571" s="9">
        <v>39.9</v>
      </c>
      <c r="B571" s="5">
        <v>42990</v>
      </c>
    </row>
    <row r="572" spans="1:2" x14ac:dyDescent="0.3">
      <c r="A572" s="9">
        <v>26.55</v>
      </c>
      <c r="B572" s="5">
        <v>42931</v>
      </c>
    </row>
    <row r="573" spans="1:2" x14ac:dyDescent="0.3">
      <c r="A573" s="9">
        <v>259.13600000000002</v>
      </c>
      <c r="B573" s="5">
        <v>41838</v>
      </c>
    </row>
    <row r="574" spans="1:2" x14ac:dyDescent="0.3">
      <c r="A574" s="9">
        <v>15.552</v>
      </c>
      <c r="B574" s="5">
        <v>41912</v>
      </c>
    </row>
    <row r="575" spans="1:2" x14ac:dyDescent="0.3">
      <c r="A575" s="9">
        <v>159.88</v>
      </c>
      <c r="B575" s="5">
        <v>42632</v>
      </c>
    </row>
    <row r="576" spans="1:2" x14ac:dyDescent="0.3">
      <c r="A576" s="9">
        <v>86.376000000000005</v>
      </c>
      <c r="B576" s="5">
        <v>41813</v>
      </c>
    </row>
    <row r="577" spans="1:2" x14ac:dyDescent="0.3">
      <c r="A577" s="9">
        <v>33.28</v>
      </c>
      <c r="B577" s="5">
        <v>41779</v>
      </c>
    </row>
    <row r="578" spans="1:2" x14ac:dyDescent="0.3">
      <c r="A578" s="9">
        <v>152.99100000000001</v>
      </c>
      <c r="B578" s="5">
        <v>42338</v>
      </c>
    </row>
    <row r="579" spans="1:2" x14ac:dyDescent="0.3">
      <c r="A579" s="9">
        <v>14.76</v>
      </c>
      <c r="B579" s="5">
        <v>42369</v>
      </c>
    </row>
    <row r="580" spans="1:2" x14ac:dyDescent="0.3">
      <c r="A580" s="9">
        <v>233.05799999999999</v>
      </c>
      <c r="B580" s="5">
        <v>43058</v>
      </c>
    </row>
    <row r="581" spans="1:2" x14ac:dyDescent="0.3">
      <c r="A581" s="9">
        <v>111.79</v>
      </c>
      <c r="B581" s="5">
        <v>41967</v>
      </c>
    </row>
    <row r="582" spans="1:2" x14ac:dyDescent="0.3">
      <c r="A582" s="9">
        <v>314.55</v>
      </c>
      <c r="B582" s="5">
        <v>42807</v>
      </c>
    </row>
    <row r="583" spans="1:2" x14ac:dyDescent="0.3">
      <c r="A583" s="9">
        <v>14.016</v>
      </c>
      <c r="B583" s="5">
        <v>42762</v>
      </c>
    </row>
    <row r="584" spans="1:2" x14ac:dyDescent="0.3">
      <c r="A584" s="9">
        <v>19.751999999999999</v>
      </c>
      <c r="B584" s="5">
        <v>41852</v>
      </c>
    </row>
    <row r="585" spans="1:2" x14ac:dyDescent="0.3">
      <c r="A585" s="9">
        <v>45.68</v>
      </c>
      <c r="B585" s="5">
        <v>42658</v>
      </c>
    </row>
    <row r="586" spans="1:2" x14ac:dyDescent="0.3">
      <c r="A586" s="9">
        <v>29</v>
      </c>
      <c r="B586" s="5">
        <v>42565</v>
      </c>
    </row>
    <row r="587" spans="1:2" x14ac:dyDescent="0.3">
      <c r="A587" s="9">
        <v>29.931999999999999</v>
      </c>
      <c r="B587" s="5">
        <v>41834</v>
      </c>
    </row>
    <row r="588" spans="1:2" x14ac:dyDescent="0.3">
      <c r="A588" s="9">
        <v>832.93</v>
      </c>
      <c r="B588" s="5">
        <v>41957</v>
      </c>
    </row>
    <row r="589" spans="1:2" x14ac:dyDescent="0.3">
      <c r="A589" s="9">
        <v>2.8159999999999998</v>
      </c>
      <c r="B589" s="5">
        <v>41902</v>
      </c>
    </row>
    <row r="590" spans="1:2" x14ac:dyDescent="0.3">
      <c r="A590" s="9">
        <v>9.984</v>
      </c>
      <c r="B590" s="5">
        <v>42944</v>
      </c>
    </row>
    <row r="591" spans="1:2" x14ac:dyDescent="0.3">
      <c r="A591" s="9">
        <v>485.94</v>
      </c>
      <c r="B591" s="5">
        <v>42344</v>
      </c>
    </row>
    <row r="592" spans="1:2" x14ac:dyDescent="0.3">
      <c r="A592" s="9">
        <v>72.293999999999997</v>
      </c>
      <c r="B592" s="5">
        <v>42448</v>
      </c>
    </row>
    <row r="593" spans="1:2" x14ac:dyDescent="0.3">
      <c r="A593" s="9">
        <v>526.45000000000005</v>
      </c>
      <c r="B593" s="5">
        <v>42912</v>
      </c>
    </row>
    <row r="594" spans="1:2" x14ac:dyDescent="0.3">
      <c r="A594" s="9">
        <v>1016.792</v>
      </c>
      <c r="B594" s="5">
        <v>42689</v>
      </c>
    </row>
    <row r="595" spans="1:2" x14ac:dyDescent="0.3">
      <c r="A595" s="9">
        <v>56.56</v>
      </c>
      <c r="B595" s="5">
        <v>43060</v>
      </c>
    </row>
    <row r="596" spans="1:2" x14ac:dyDescent="0.3">
      <c r="A596" s="9">
        <v>13.36</v>
      </c>
      <c r="B596" s="5">
        <v>42050</v>
      </c>
    </row>
    <row r="597" spans="1:2" x14ac:dyDescent="0.3">
      <c r="A597" s="9">
        <v>5</v>
      </c>
      <c r="B597" s="5">
        <v>42316</v>
      </c>
    </row>
    <row r="598" spans="1:2" x14ac:dyDescent="0.3">
      <c r="A598" s="9">
        <v>166.24</v>
      </c>
      <c r="B598" s="5">
        <v>42356</v>
      </c>
    </row>
    <row r="599" spans="1:2" x14ac:dyDescent="0.3">
      <c r="A599" s="9">
        <v>359.97</v>
      </c>
      <c r="B599" s="5">
        <v>42772</v>
      </c>
    </row>
    <row r="600" spans="1:2" x14ac:dyDescent="0.3">
      <c r="A600" s="9">
        <v>7.968</v>
      </c>
      <c r="B600" s="5">
        <v>43020</v>
      </c>
    </row>
    <row r="601" spans="1:2" x14ac:dyDescent="0.3">
      <c r="A601" s="9">
        <v>12.96</v>
      </c>
      <c r="B601" s="5">
        <v>42995</v>
      </c>
    </row>
    <row r="602" spans="1:2" x14ac:dyDescent="0.3">
      <c r="A602" s="9">
        <v>97.567999999999998</v>
      </c>
      <c r="B602" s="5">
        <v>43038</v>
      </c>
    </row>
    <row r="603" spans="1:2" x14ac:dyDescent="0.3">
      <c r="A603" s="9">
        <v>14.352</v>
      </c>
      <c r="B603" s="5">
        <v>42495</v>
      </c>
    </row>
    <row r="604" spans="1:2" x14ac:dyDescent="0.3">
      <c r="A604" s="9">
        <v>892.98</v>
      </c>
      <c r="B604" s="5">
        <v>42743</v>
      </c>
    </row>
    <row r="605" spans="1:2" x14ac:dyDescent="0.3">
      <c r="A605" s="9">
        <v>390.75</v>
      </c>
      <c r="B605" s="5">
        <v>43044</v>
      </c>
    </row>
    <row r="606" spans="1:2" x14ac:dyDescent="0.3">
      <c r="A606" s="9">
        <v>280.79199999999997</v>
      </c>
      <c r="B606" s="5">
        <v>42897</v>
      </c>
    </row>
    <row r="607" spans="1:2" x14ac:dyDescent="0.3">
      <c r="A607" s="9">
        <v>14.62</v>
      </c>
      <c r="B607" s="5">
        <v>42936</v>
      </c>
    </row>
    <row r="608" spans="1:2" x14ac:dyDescent="0.3">
      <c r="A608" s="9">
        <v>79.872</v>
      </c>
      <c r="B608" s="5">
        <v>42262</v>
      </c>
    </row>
    <row r="609" spans="1:2" x14ac:dyDescent="0.3">
      <c r="A609" s="9">
        <v>14.352</v>
      </c>
      <c r="B609" s="5">
        <v>43001</v>
      </c>
    </row>
    <row r="610" spans="1:2" x14ac:dyDescent="0.3">
      <c r="A610" s="9">
        <v>69.215999999999994</v>
      </c>
      <c r="B610" s="5">
        <v>41912</v>
      </c>
    </row>
    <row r="611" spans="1:2" x14ac:dyDescent="0.3">
      <c r="A611" s="9">
        <v>1552.8309999999999</v>
      </c>
      <c r="B611" s="5">
        <v>42247</v>
      </c>
    </row>
    <row r="612" spans="1:2" x14ac:dyDescent="0.3">
      <c r="A612" s="9">
        <v>176.04</v>
      </c>
      <c r="B612" s="5">
        <v>42819</v>
      </c>
    </row>
    <row r="613" spans="1:2" x14ac:dyDescent="0.3">
      <c r="A613" s="9">
        <v>6.48</v>
      </c>
      <c r="B613" s="5">
        <v>42344</v>
      </c>
    </row>
    <row r="614" spans="1:2" x14ac:dyDescent="0.3">
      <c r="A614" s="9">
        <v>24.2</v>
      </c>
      <c r="B614" s="5">
        <v>42755</v>
      </c>
    </row>
    <row r="615" spans="1:2" x14ac:dyDescent="0.3">
      <c r="A615" s="9">
        <v>7.52</v>
      </c>
      <c r="B615" s="5">
        <v>42162</v>
      </c>
    </row>
    <row r="616" spans="1:2" x14ac:dyDescent="0.3">
      <c r="A616" s="9">
        <v>595</v>
      </c>
      <c r="B616" s="5">
        <v>43020</v>
      </c>
    </row>
    <row r="617" spans="1:2" x14ac:dyDescent="0.3">
      <c r="A617" s="9">
        <v>230.376</v>
      </c>
      <c r="B617" s="5">
        <v>42478</v>
      </c>
    </row>
    <row r="618" spans="1:2" x14ac:dyDescent="0.3">
      <c r="A618" s="9">
        <v>366.786</v>
      </c>
      <c r="B618" s="5">
        <v>41723</v>
      </c>
    </row>
    <row r="619" spans="1:2" x14ac:dyDescent="0.3">
      <c r="A619" s="9">
        <v>145.97999999999999</v>
      </c>
      <c r="B619" s="5">
        <v>41961</v>
      </c>
    </row>
    <row r="620" spans="1:2" x14ac:dyDescent="0.3">
      <c r="A620" s="9">
        <v>29.97</v>
      </c>
      <c r="B620" s="5">
        <v>42196</v>
      </c>
    </row>
    <row r="621" spans="1:2" x14ac:dyDescent="0.3">
      <c r="A621" s="9">
        <v>14.272</v>
      </c>
      <c r="B621" s="5">
        <v>42391</v>
      </c>
    </row>
    <row r="622" spans="1:2" x14ac:dyDescent="0.3">
      <c r="A622" s="9">
        <v>1322.3520000000001</v>
      </c>
      <c r="B622" s="5">
        <v>42982</v>
      </c>
    </row>
    <row r="623" spans="1:2" x14ac:dyDescent="0.3">
      <c r="A623" s="9">
        <v>631.96</v>
      </c>
      <c r="B623" s="5">
        <v>42286</v>
      </c>
    </row>
    <row r="624" spans="1:2" x14ac:dyDescent="0.3">
      <c r="A624" s="9">
        <v>4548.8100000000004</v>
      </c>
      <c r="B624" s="5">
        <v>41962</v>
      </c>
    </row>
    <row r="625" spans="1:2" x14ac:dyDescent="0.3">
      <c r="A625" s="9">
        <v>647.84</v>
      </c>
      <c r="B625" s="5">
        <v>41806</v>
      </c>
    </row>
    <row r="626" spans="1:2" x14ac:dyDescent="0.3">
      <c r="A626" s="9">
        <v>12.224</v>
      </c>
      <c r="B626" s="5">
        <v>42903</v>
      </c>
    </row>
    <row r="627" spans="1:2" x14ac:dyDescent="0.3">
      <c r="A627" s="9">
        <v>7.38</v>
      </c>
      <c r="B627" s="5">
        <v>42688</v>
      </c>
    </row>
    <row r="628" spans="1:2" x14ac:dyDescent="0.3">
      <c r="A628" s="9">
        <v>45.66</v>
      </c>
      <c r="B628" s="5">
        <v>43071</v>
      </c>
    </row>
    <row r="629" spans="1:2" x14ac:dyDescent="0.3">
      <c r="A629" s="9">
        <v>42.048000000000002</v>
      </c>
      <c r="B629" s="5">
        <v>42100</v>
      </c>
    </row>
    <row r="630" spans="1:2" x14ac:dyDescent="0.3">
      <c r="A630" s="9">
        <v>46.32</v>
      </c>
      <c r="B630" s="5">
        <v>42253</v>
      </c>
    </row>
    <row r="631" spans="1:2" x14ac:dyDescent="0.3">
      <c r="A631" s="9">
        <v>111.88800000000001</v>
      </c>
      <c r="B631" s="5">
        <v>42490</v>
      </c>
    </row>
    <row r="632" spans="1:2" x14ac:dyDescent="0.3">
      <c r="A632" s="9">
        <v>143.952</v>
      </c>
      <c r="B632" s="5">
        <v>41908</v>
      </c>
    </row>
    <row r="633" spans="1:2" x14ac:dyDescent="0.3">
      <c r="A633" s="9">
        <v>71</v>
      </c>
      <c r="B633" s="5">
        <v>43090</v>
      </c>
    </row>
    <row r="634" spans="1:2" x14ac:dyDescent="0.3">
      <c r="A634" s="9">
        <v>1399.944</v>
      </c>
      <c r="B634" s="5">
        <v>42594</v>
      </c>
    </row>
    <row r="635" spans="1:2" x14ac:dyDescent="0.3">
      <c r="A635" s="9">
        <v>14.94</v>
      </c>
      <c r="B635" s="5">
        <v>42525</v>
      </c>
    </row>
    <row r="636" spans="1:2" x14ac:dyDescent="0.3">
      <c r="A636" s="9">
        <v>1.167</v>
      </c>
      <c r="B636" s="5">
        <v>41989</v>
      </c>
    </row>
    <row r="637" spans="1:2" x14ac:dyDescent="0.3">
      <c r="A637" s="9">
        <v>41.567999999999998</v>
      </c>
      <c r="B637" s="5">
        <v>42488</v>
      </c>
    </row>
    <row r="638" spans="1:2" x14ac:dyDescent="0.3">
      <c r="A638" s="9">
        <v>230.28</v>
      </c>
      <c r="B638" s="5">
        <v>41755</v>
      </c>
    </row>
    <row r="639" spans="1:2" x14ac:dyDescent="0.3">
      <c r="A639" s="9">
        <v>25.92</v>
      </c>
      <c r="B639" s="5">
        <v>41976</v>
      </c>
    </row>
    <row r="640" spans="1:2" x14ac:dyDescent="0.3">
      <c r="A640" s="9">
        <v>11199.968000000001</v>
      </c>
      <c r="B640" s="5">
        <v>43030</v>
      </c>
    </row>
    <row r="641" spans="1:2" x14ac:dyDescent="0.3">
      <c r="A641" s="9">
        <v>39.96</v>
      </c>
      <c r="B641" s="5">
        <v>42870</v>
      </c>
    </row>
    <row r="642" spans="1:2" x14ac:dyDescent="0.3">
      <c r="A642" s="9">
        <v>323.10000000000002</v>
      </c>
      <c r="B642" s="5">
        <v>42231</v>
      </c>
    </row>
    <row r="643" spans="1:2" x14ac:dyDescent="0.3">
      <c r="A643" s="9">
        <v>19.04</v>
      </c>
      <c r="B643" s="5">
        <v>42898</v>
      </c>
    </row>
    <row r="644" spans="1:2" x14ac:dyDescent="0.3">
      <c r="A644" s="9">
        <v>8.76</v>
      </c>
      <c r="B644" s="5">
        <v>42839</v>
      </c>
    </row>
    <row r="645" spans="1:2" x14ac:dyDescent="0.3">
      <c r="A645" s="9">
        <v>79.512</v>
      </c>
      <c r="B645" s="5">
        <v>42644</v>
      </c>
    </row>
    <row r="646" spans="1:2" x14ac:dyDescent="0.3">
      <c r="A646" s="9">
        <v>40.783999999999999</v>
      </c>
      <c r="B646" s="5">
        <v>42241</v>
      </c>
    </row>
    <row r="647" spans="1:2" x14ac:dyDescent="0.3">
      <c r="A647" s="9">
        <v>166.44</v>
      </c>
      <c r="B647" s="5">
        <v>41891</v>
      </c>
    </row>
    <row r="648" spans="1:2" x14ac:dyDescent="0.3">
      <c r="A648" s="9">
        <v>166.44</v>
      </c>
      <c r="B648" s="5">
        <v>43072</v>
      </c>
    </row>
    <row r="649" spans="1:2" x14ac:dyDescent="0.3">
      <c r="A649" s="9">
        <v>11.087999999999999</v>
      </c>
      <c r="B649" s="5">
        <v>41811</v>
      </c>
    </row>
    <row r="650" spans="1:2" x14ac:dyDescent="0.3">
      <c r="A650" s="9">
        <v>30.352</v>
      </c>
      <c r="B650" s="5">
        <v>42407</v>
      </c>
    </row>
    <row r="651" spans="1:2" x14ac:dyDescent="0.3">
      <c r="A651" s="9">
        <v>71.98</v>
      </c>
      <c r="B651" s="5">
        <v>42973</v>
      </c>
    </row>
    <row r="652" spans="1:2" x14ac:dyDescent="0.3">
      <c r="A652" s="9">
        <v>14.45</v>
      </c>
      <c r="B652" s="5">
        <v>41916</v>
      </c>
    </row>
    <row r="653" spans="1:2" x14ac:dyDescent="0.3">
      <c r="A653" s="9">
        <v>6.63</v>
      </c>
      <c r="B653" s="5">
        <v>42779</v>
      </c>
    </row>
    <row r="654" spans="1:2" x14ac:dyDescent="0.3">
      <c r="A654" s="9">
        <v>35.340000000000003</v>
      </c>
      <c r="B654" s="5">
        <v>41947</v>
      </c>
    </row>
    <row r="655" spans="1:2" x14ac:dyDescent="0.3">
      <c r="A655" s="9">
        <v>8.2260000000000009</v>
      </c>
      <c r="B655" s="5">
        <v>42342</v>
      </c>
    </row>
    <row r="656" spans="1:2" x14ac:dyDescent="0.3">
      <c r="A656" s="9">
        <v>5.56</v>
      </c>
      <c r="B656" s="5">
        <v>42111</v>
      </c>
    </row>
    <row r="657" spans="1:2" x14ac:dyDescent="0.3">
      <c r="A657" s="9">
        <v>76.92</v>
      </c>
      <c r="B657" s="5">
        <v>42440</v>
      </c>
    </row>
    <row r="658" spans="1:2" x14ac:dyDescent="0.3">
      <c r="A658" s="9">
        <v>48.4</v>
      </c>
      <c r="B658" s="5">
        <v>41785</v>
      </c>
    </row>
    <row r="659" spans="1:2" x14ac:dyDescent="0.3">
      <c r="A659" s="9">
        <v>32.192</v>
      </c>
      <c r="B659" s="5">
        <v>42096</v>
      </c>
    </row>
    <row r="660" spans="1:2" x14ac:dyDescent="0.3">
      <c r="A660" s="9">
        <v>41.37</v>
      </c>
      <c r="B660" s="5">
        <v>43042</v>
      </c>
    </row>
    <row r="661" spans="1:2" x14ac:dyDescent="0.3">
      <c r="A661" s="9">
        <v>9.42</v>
      </c>
      <c r="B661" s="5">
        <v>42210</v>
      </c>
    </row>
    <row r="662" spans="1:2" x14ac:dyDescent="0.3">
      <c r="A662" s="9">
        <v>114.6</v>
      </c>
      <c r="B662" s="5">
        <v>42248</v>
      </c>
    </row>
    <row r="663" spans="1:2" x14ac:dyDescent="0.3">
      <c r="A663" s="9">
        <v>6.72</v>
      </c>
      <c r="B663" s="5">
        <v>42495</v>
      </c>
    </row>
    <row r="664" spans="1:2" x14ac:dyDescent="0.3">
      <c r="A664" s="9">
        <v>15.47</v>
      </c>
      <c r="B664" s="5">
        <v>42761</v>
      </c>
    </row>
    <row r="665" spans="1:2" x14ac:dyDescent="0.3">
      <c r="A665" s="9">
        <v>143.72800000000001</v>
      </c>
      <c r="B665" s="5">
        <v>42817</v>
      </c>
    </row>
    <row r="666" spans="1:2" x14ac:dyDescent="0.3">
      <c r="A666" s="9">
        <v>56.28</v>
      </c>
      <c r="B666" s="5">
        <v>42833</v>
      </c>
    </row>
    <row r="667" spans="1:2" x14ac:dyDescent="0.3">
      <c r="A667" s="9">
        <v>28.16</v>
      </c>
      <c r="B667" s="5">
        <v>43086</v>
      </c>
    </row>
    <row r="668" spans="1:2" x14ac:dyDescent="0.3">
      <c r="A668" s="9">
        <v>225.29599999999999</v>
      </c>
      <c r="B668" s="5">
        <v>42597</v>
      </c>
    </row>
    <row r="669" spans="1:2" x14ac:dyDescent="0.3">
      <c r="A669" s="9">
        <v>74.352000000000004</v>
      </c>
      <c r="B669" s="5">
        <v>41720</v>
      </c>
    </row>
    <row r="670" spans="1:2" x14ac:dyDescent="0.3">
      <c r="A670" s="9">
        <v>51.96</v>
      </c>
      <c r="B670" s="5">
        <v>41758</v>
      </c>
    </row>
    <row r="671" spans="1:2" x14ac:dyDescent="0.3">
      <c r="A671" s="9">
        <v>18.84</v>
      </c>
      <c r="B671" s="5">
        <v>42926</v>
      </c>
    </row>
    <row r="672" spans="1:2" x14ac:dyDescent="0.3">
      <c r="A672" s="9">
        <v>41.6</v>
      </c>
      <c r="B672" s="5">
        <v>43051</v>
      </c>
    </row>
    <row r="673" spans="1:2" x14ac:dyDescent="0.3">
      <c r="A673" s="9">
        <v>191.64599999999999</v>
      </c>
      <c r="B673" s="5">
        <v>42913</v>
      </c>
    </row>
    <row r="674" spans="1:2" x14ac:dyDescent="0.3">
      <c r="A674" s="9">
        <v>81.567999999999998</v>
      </c>
      <c r="B674" s="5">
        <v>43085</v>
      </c>
    </row>
    <row r="675" spans="1:2" x14ac:dyDescent="0.3">
      <c r="A675" s="9">
        <v>20.736000000000001</v>
      </c>
      <c r="B675" s="5">
        <v>42167</v>
      </c>
    </row>
    <row r="676" spans="1:2" x14ac:dyDescent="0.3">
      <c r="A676" s="9">
        <v>24.96</v>
      </c>
      <c r="B676" s="5">
        <v>42515</v>
      </c>
    </row>
    <row r="677" spans="1:2" x14ac:dyDescent="0.3">
      <c r="A677" s="9">
        <v>207.48</v>
      </c>
      <c r="B677" s="5">
        <v>42621</v>
      </c>
    </row>
    <row r="678" spans="1:2" x14ac:dyDescent="0.3">
      <c r="A678" s="9">
        <v>12.03</v>
      </c>
      <c r="B678" s="5">
        <v>42842</v>
      </c>
    </row>
    <row r="679" spans="1:2" x14ac:dyDescent="0.3">
      <c r="A679" s="9">
        <v>327.7328</v>
      </c>
      <c r="B679" s="5">
        <v>43056</v>
      </c>
    </row>
    <row r="680" spans="1:2" x14ac:dyDescent="0.3">
      <c r="A680" s="9">
        <v>194.32</v>
      </c>
      <c r="B680" s="5">
        <v>42268</v>
      </c>
    </row>
    <row r="681" spans="1:2" x14ac:dyDescent="0.3">
      <c r="A681" s="9">
        <v>411.8</v>
      </c>
      <c r="B681" s="5">
        <v>42827</v>
      </c>
    </row>
    <row r="682" spans="1:2" x14ac:dyDescent="0.3">
      <c r="A682" s="9">
        <v>517.9</v>
      </c>
      <c r="B682" s="5">
        <v>42469</v>
      </c>
    </row>
    <row r="683" spans="1:2" x14ac:dyDescent="0.3">
      <c r="A683" s="9">
        <v>26.88</v>
      </c>
      <c r="B683" s="5">
        <v>42797</v>
      </c>
    </row>
    <row r="684" spans="1:2" x14ac:dyDescent="0.3">
      <c r="A684" s="9">
        <v>90.8</v>
      </c>
      <c r="B684" s="5">
        <v>42807</v>
      </c>
    </row>
    <row r="685" spans="1:2" x14ac:dyDescent="0.3">
      <c r="A685" s="9">
        <v>12.96</v>
      </c>
      <c r="B685" s="5">
        <v>42982</v>
      </c>
    </row>
    <row r="686" spans="1:2" x14ac:dyDescent="0.3">
      <c r="A686" s="9">
        <v>695.16</v>
      </c>
      <c r="B686" s="5">
        <v>43091</v>
      </c>
    </row>
    <row r="687" spans="1:2" x14ac:dyDescent="0.3">
      <c r="A687" s="9">
        <v>25.68</v>
      </c>
      <c r="B687" s="5">
        <v>42817</v>
      </c>
    </row>
    <row r="688" spans="1:2" x14ac:dyDescent="0.3">
      <c r="A688" s="9">
        <v>258.52800000000002</v>
      </c>
      <c r="B688" s="5">
        <v>42986</v>
      </c>
    </row>
    <row r="689" spans="1:2" x14ac:dyDescent="0.3">
      <c r="A689" s="9">
        <v>13.28</v>
      </c>
      <c r="B689" s="5">
        <v>41875</v>
      </c>
    </row>
    <row r="690" spans="1:2" x14ac:dyDescent="0.3">
      <c r="A690" s="9">
        <v>963.13599999999997</v>
      </c>
      <c r="B690" s="5">
        <v>42777</v>
      </c>
    </row>
    <row r="691" spans="1:2" x14ac:dyDescent="0.3">
      <c r="A691" s="9">
        <v>93.024000000000001</v>
      </c>
      <c r="B691" s="5">
        <v>41854</v>
      </c>
    </row>
    <row r="692" spans="1:2" x14ac:dyDescent="0.3">
      <c r="A692" s="9">
        <v>5.18</v>
      </c>
      <c r="B692" s="5">
        <v>41894</v>
      </c>
    </row>
    <row r="693" spans="1:2" x14ac:dyDescent="0.3">
      <c r="A693" s="9">
        <v>3.6480000000000001</v>
      </c>
      <c r="B693" s="5">
        <v>41883</v>
      </c>
    </row>
    <row r="694" spans="1:2" x14ac:dyDescent="0.3">
      <c r="A694" s="9">
        <v>18.704000000000001</v>
      </c>
      <c r="B694" s="5">
        <v>43087</v>
      </c>
    </row>
    <row r="695" spans="1:2" x14ac:dyDescent="0.3">
      <c r="A695" s="9">
        <v>44.94</v>
      </c>
      <c r="B695" s="5">
        <v>42492</v>
      </c>
    </row>
    <row r="696" spans="1:2" x14ac:dyDescent="0.3">
      <c r="A696" s="9">
        <v>318.43</v>
      </c>
      <c r="B696" s="5">
        <v>42694</v>
      </c>
    </row>
    <row r="697" spans="1:2" x14ac:dyDescent="0.3">
      <c r="A697" s="9">
        <v>219.8</v>
      </c>
      <c r="B697" s="5">
        <v>43070</v>
      </c>
    </row>
    <row r="698" spans="1:2" x14ac:dyDescent="0.3">
      <c r="A698" s="9">
        <v>60.311999999999998</v>
      </c>
      <c r="B698" s="5">
        <v>42842</v>
      </c>
    </row>
    <row r="699" spans="1:2" x14ac:dyDescent="0.3">
      <c r="A699" s="9">
        <v>3.1360000000000001</v>
      </c>
      <c r="B699" s="5">
        <v>42687</v>
      </c>
    </row>
    <row r="700" spans="1:2" x14ac:dyDescent="0.3">
      <c r="A700" s="9">
        <v>20.736000000000001</v>
      </c>
      <c r="B700" s="5">
        <v>41957</v>
      </c>
    </row>
    <row r="701" spans="1:2" x14ac:dyDescent="0.3">
      <c r="A701" s="9">
        <v>135.97999999999999</v>
      </c>
      <c r="B701" s="5">
        <v>41781</v>
      </c>
    </row>
    <row r="702" spans="1:2" x14ac:dyDescent="0.3">
      <c r="A702" s="9">
        <v>43.512</v>
      </c>
      <c r="B702" s="5">
        <v>41993</v>
      </c>
    </row>
    <row r="703" spans="1:2" x14ac:dyDescent="0.3">
      <c r="A703" s="9">
        <v>17.12</v>
      </c>
      <c r="B703" s="5">
        <v>42968</v>
      </c>
    </row>
    <row r="704" spans="1:2" x14ac:dyDescent="0.3">
      <c r="A704" s="9">
        <v>290.666</v>
      </c>
      <c r="B704" s="5">
        <v>41670</v>
      </c>
    </row>
    <row r="705" spans="1:2" x14ac:dyDescent="0.3">
      <c r="A705" s="9">
        <v>111.672</v>
      </c>
      <c r="B705" s="5">
        <v>42675</v>
      </c>
    </row>
    <row r="706" spans="1:2" x14ac:dyDescent="0.3">
      <c r="A706" s="9">
        <v>36.99</v>
      </c>
      <c r="B706" s="5">
        <v>41964</v>
      </c>
    </row>
    <row r="707" spans="1:2" x14ac:dyDescent="0.3">
      <c r="A707" s="9">
        <v>84.784000000000006</v>
      </c>
      <c r="B707" s="5">
        <v>42580</v>
      </c>
    </row>
    <row r="708" spans="1:2" x14ac:dyDescent="0.3">
      <c r="A708" s="9">
        <v>70.88</v>
      </c>
      <c r="B708" s="5">
        <v>42588</v>
      </c>
    </row>
    <row r="709" spans="1:2" x14ac:dyDescent="0.3">
      <c r="A709" s="9">
        <v>5.08</v>
      </c>
      <c r="B709" s="5">
        <v>42699</v>
      </c>
    </row>
    <row r="710" spans="1:2" x14ac:dyDescent="0.3">
      <c r="A710" s="9">
        <v>47.951999999999998</v>
      </c>
      <c r="B710" s="5">
        <v>42100</v>
      </c>
    </row>
    <row r="711" spans="1:2" x14ac:dyDescent="0.3">
      <c r="A711" s="9">
        <v>10.368</v>
      </c>
      <c r="B711" s="5">
        <v>42835</v>
      </c>
    </row>
    <row r="712" spans="1:2" x14ac:dyDescent="0.3">
      <c r="A712" s="9">
        <v>201.584</v>
      </c>
      <c r="B712" s="5">
        <v>41810</v>
      </c>
    </row>
    <row r="713" spans="1:2" x14ac:dyDescent="0.3">
      <c r="A713" s="9">
        <v>599.97</v>
      </c>
      <c r="B713" s="5">
        <v>43079</v>
      </c>
    </row>
    <row r="714" spans="1:2" x14ac:dyDescent="0.3">
      <c r="A714" s="9">
        <v>5.1840000000000002</v>
      </c>
      <c r="B714" s="5">
        <v>42915</v>
      </c>
    </row>
    <row r="715" spans="1:2" x14ac:dyDescent="0.3">
      <c r="A715" s="9">
        <v>12.448</v>
      </c>
      <c r="B715" s="5">
        <v>41960</v>
      </c>
    </row>
    <row r="716" spans="1:2" x14ac:dyDescent="0.3">
      <c r="A716" s="9">
        <v>58.415999999999997</v>
      </c>
      <c r="B716" s="5">
        <v>42703</v>
      </c>
    </row>
    <row r="717" spans="1:2" x14ac:dyDescent="0.3">
      <c r="A717" s="9">
        <v>69.52</v>
      </c>
      <c r="B717" s="5">
        <v>42858</v>
      </c>
    </row>
    <row r="718" spans="1:2" x14ac:dyDescent="0.3">
      <c r="A718" s="9">
        <v>15.167999999999999</v>
      </c>
      <c r="B718" s="5">
        <v>42378</v>
      </c>
    </row>
    <row r="719" spans="1:2" x14ac:dyDescent="0.3">
      <c r="A719" s="9">
        <v>26.38</v>
      </c>
      <c r="B719" s="5">
        <v>42800</v>
      </c>
    </row>
    <row r="720" spans="1:2" x14ac:dyDescent="0.3">
      <c r="A720" s="9">
        <v>129.97999999999999</v>
      </c>
      <c r="B720" s="5">
        <v>42446</v>
      </c>
    </row>
    <row r="721" spans="1:2" x14ac:dyDescent="0.3">
      <c r="A721" s="9">
        <v>57.23</v>
      </c>
      <c r="B721" s="5">
        <v>41666</v>
      </c>
    </row>
    <row r="722" spans="1:2" x14ac:dyDescent="0.3">
      <c r="A722" s="9">
        <v>102.592</v>
      </c>
      <c r="B722" s="5">
        <v>42657</v>
      </c>
    </row>
    <row r="723" spans="1:2" x14ac:dyDescent="0.3">
      <c r="A723" s="9">
        <v>76.14</v>
      </c>
      <c r="B723" s="5">
        <v>42322</v>
      </c>
    </row>
    <row r="724" spans="1:2" x14ac:dyDescent="0.3">
      <c r="A724" s="9">
        <v>170.352</v>
      </c>
      <c r="B724" s="5">
        <v>41798</v>
      </c>
    </row>
    <row r="725" spans="1:2" x14ac:dyDescent="0.3">
      <c r="A725" s="9">
        <v>85.3</v>
      </c>
      <c r="B725" s="5">
        <v>42268</v>
      </c>
    </row>
    <row r="726" spans="1:2" x14ac:dyDescent="0.3">
      <c r="A726" s="9">
        <v>9.5679999999999996</v>
      </c>
      <c r="B726" s="5">
        <v>42170</v>
      </c>
    </row>
    <row r="727" spans="1:2" x14ac:dyDescent="0.3">
      <c r="A727" s="9">
        <v>98.111999999999995</v>
      </c>
      <c r="B727" s="5">
        <v>42099</v>
      </c>
    </row>
    <row r="728" spans="1:2" x14ac:dyDescent="0.3">
      <c r="A728" s="9">
        <v>835.17</v>
      </c>
      <c r="B728" s="5">
        <v>42544</v>
      </c>
    </row>
    <row r="729" spans="1:2" x14ac:dyDescent="0.3">
      <c r="A729" s="9">
        <v>53.82</v>
      </c>
      <c r="B729" s="5">
        <v>41965</v>
      </c>
    </row>
    <row r="730" spans="1:2" x14ac:dyDescent="0.3">
      <c r="A730" s="9">
        <v>79.12</v>
      </c>
      <c r="B730" s="5">
        <v>42477</v>
      </c>
    </row>
    <row r="731" spans="1:2" x14ac:dyDescent="0.3">
      <c r="A731" s="9">
        <v>512.94000000000005</v>
      </c>
      <c r="B731" s="5">
        <v>42071</v>
      </c>
    </row>
    <row r="732" spans="1:2" x14ac:dyDescent="0.3">
      <c r="A732" s="9">
        <v>1.78</v>
      </c>
      <c r="B732" s="5">
        <v>42348</v>
      </c>
    </row>
    <row r="733" spans="1:2" x14ac:dyDescent="0.3">
      <c r="A733" s="9">
        <v>170.05799999999999</v>
      </c>
      <c r="B733" s="5">
        <v>41812</v>
      </c>
    </row>
    <row r="734" spans="1:2" x14ac:dyDescent="0.3">
      <c r="A734" s="9">
        <v>4.3120000000000003</v>
      </c>
      <c r="B734" s="5">
        <v>42604</v>
      </c>
    </row>
    <row r="735" spans="1:2" x14ac:dyDescent="0.3">
      <c r="A735" s="9">
        <v>539.97</v>
      </c>
      <c r="B735" s="5">
        <v>42869</v>
      </c>
    </row>
    <row r="736" spans="1:2" x14ac:dyDescent="0.3">
      <c r="A736" s="9">
        <v>169.06399999999999</v>
      </c>
      <c r="B736" s="5">
        <v>42749</v>
      </c>
    </row>
    <row r="737" spans="1:2" x14ac:dyDescent="0.3">
      <c r="A737" s="9">
        <v>56.3</v>
      </c>
      <c r="B737" s="5">
        <v>42337</v>
      </c>
    </row>
    <row r="738" spans="1:2" x14ac:dyDescent="0.3">
      <c r="A738" s="9">
        <v>319.95999999999998</v>
      </c>
      <c r="B738" s="5">
        <v>43014</v>
      </c>
    </row>
    <row r="739" spans="1:2" x14ac:dyDescent="0.3">
      <c r="A739" s="9">
        <v>6.8739999999999997</v>
      </c>
      <c r="B739" s="5">
        <v>42873</v>
      </c>
    </row>
    <row r="740" spans="1:2" x14ac:dyDescent="0.3">
      <c r="A740" s="9">
        <v>15.984</v>
      </c>
      <c r="B740" s="5">
        <v>43078</v>
      </c>
    </row>
    <row r="741" spans="1:2" x14ac:dyDescent="0.3">
      <c r="A741" s="9">
        <v>11.416</v>
      </c>
      <c r="B741" s="5">
        <v>42574</v>
      </c>
    </row>
    <row r="742" spans="1:2" x14ac:dyDescent="0.3">
      <c r="A742" s="9">
        <v>887.10299999999995</v>
      </c>
      <c r="B742" s="5">
        <v>41901</v>
      </c>
    </row>
    <row r="743" spans="1:2" x14ac:dyDescent="0.3">
      <c r="A743" s="9">
        <v>692.47199999999998</v>
      </c>
      <c r="B743" s="5">
        <v>42334</v>
      </c>
    </row>
    <row r="744" spans="1:2" x14ac:dyDescent="0.3">
      <c r="A744" s="9">
        <v>50.88</v>
      </c>
      <c r="B744" s="5">
        <v>42359</v>
      </c>
    </row>
    <row r="745" spans="1:2" x14ac:dyDescent="0.3">
      <c r="A745" s="9">
        <v>95.84</v>
      </c>
      <c r="B745" s="5">
        <v>43079</v>
      </c>
    </row>
    <row r="746" spans="1:2" x14ac:dyDescent="0.3">
      <c r="A746" s="9">
        <v>12.96</v>
      </c>
      <c r="B746" s="5">
        <v>41964</v>
      </c>
    </row>
    <row r="747" spans="1:2" x14ac:dyDescent="0.3">
      <c r="A747" s="9">
        <v>171.28800000000001</v>
      </c>
      <c r="B747" s="5">
        <v>42878</v>
      </c>
    </row>
    <row r="748" spans="1:2" x14ac:dyDescent="0.3">
      <c r="A748" s="9">
        <v>325.86</v>
      </c>
      <c r="B748" s="5">
        <v>42824</v>
      </c>
    </row>
    <row r="749" spans="1:2" x14ac:dyDescent="0.3">
      <c r="A749" s="9">
        <v>8.26</v>
      </c>
      <c r="B749" s="5">
        <v>42608</v>
      </c>
    </row>
    <row r="750" spans="1:2" x14ac:dyDescent="0.3">
      <c r="A750" s="9">
        <v>434.64600000000002</v>
      </c>
      <c r="B750" s="5">
        <v>42486</v>
      </c>
    </row>
    <row r="751" spans="1:2" x14ac:dyDescent="0.3">
      <c r="A751" s="9">
        <v>268.935</v>
      </c>
      <c r="B751" s="5">
        <v>41797</v>
      </c>
    </row>
    <row r="752" spans="1:2" x14ac:dyDescent="0.3">
      <c r="A752" s="9">
        <v>25.344000000000001</v>
      </c>
      <c r="B752" s="5">
        <v>42888</v>
      </c>
    </row>
    <row r="753" spans="1:2" x14ac:dyDescent="0.3">
      <c r="A753" s="9">
        <v>43.13</v>
      </c>
      <c r="B753" s="5">
        <v>42079</v>
      </c>
    </row>
    <row r="754" spans="1:2" x14ac:dyDescent="0.3">
      <c r="A754" s="9">
        <v>10.36</v>
      </c>
      <c r="B754" s="5">
        <v>42894</v>
      </c>
    </row>
    <row r="755" spans="1:2" x14ac:dyDescent="0.3">
      <c r="A755" s="9">
        <v>14.88</v>
      </c>
      <c r="B755" s="5">
        <v>42988</v>
      </c>
    </row>
    <row r="756" spans="1:2" x14ac:dyDescent="0.3">
      <c r="A756" s="9">
        <v>16.776</v>
      </c>
      <c r="B756" s="5">
        <v>42078</v>
      </c>
    </row>
    <row r="757" spans="1:2" x14ac:dyDescent="0.3">
      <c r="A757" s="9">
        <v>48.712000000000003</v>
      </c>
      <c r="B757" s="5">
        <v>41705</v>
      </c>
    </row>
    <row r="758" spans="1:2" x14ac:dyDescent="0.3">
      <c r="A758" s="9">
        <v>9.5220000000000002</v>
      </c>
      <c r="B758" s="5">
        <v>42254</v>
      </c>
    </row>
    <row r="759" spans="1:2" x14ac:dyDescent="0.3">
      <c r="A759" s="9">
        <v>10.11</v>
      </c>
      <c r="B759" s="5">
        <v>41958</v>
      </c>
    </row>
    <row r="760" spans="1:2" x14ac:dyDescent="0.3">
      <c r="A760" s="9">
        <v>35.167999999999999</v>
      </c>
      <c r="B760" s="5">
        <v>42621</v>
      </c>
    </row>
    <row r="761" spans="1:2" x14ac:dyDescent="0.3">
      <c r="A761" s="9">
        <v>1.6319999999999999</v>
      </c>
      <c r="B761" s="5">
        <v>41964</v>
      </c>
    </row>
    <row r="762" spans="1:2" x14ac:dyDescent="0.3">
      <c r="A762" s="9">
        <v>25.92</v>
      </c>
      <c r="B762" s="5">
        <v>42618</v>
      </c>
    </row>
    <row r="763" spans="1:2" x14ac:dyDescent="0.3">
      <c r="A763" s="9">
        <v>71.98</v>
      </c>
      <c r="B763" s="5">
        <v>42999</v>
      </c>
    </row>
    <row r="764" spans="1:2" x14ac:dyDescent="0.3">
      <c r="A764" s="9">
        <v>599.16499999999996</v>
      </c>
      <c r="B764" s="5">
        <v>42535</v>
      </c>
    </row>
    <row r="765" spans="1:2" x14ac:dyDescent="0.3">
      <c r="A765" s="9">
        <v>161.56800000000001</v>
      </c>
      <c r="B765" s="5">
        <v>43029</v>
      </c>
    </row>
    <row r="766" spans="1:2" x14ac:dyDescent="0.3">
      <c r="A766" s="9">
        <v>3.3119999999999998</v>
      </c>
      <c r="B766" s="5">
        <v>43041</v>
      </c>
    </row>
    <row r="767" spans="1:2" x14ac:dyDescent="0.3">
      <c r="A767" s="9">
        <v>2479.96</v>
      </c>
      <c r="B767" s="5">
        <v>43071</v>
      </c>
    </row>
    <row r="768" spans="1:2" x14ac:dyDescent="0.3">
      <c r="A768" s="9">
        <v>68.62</v>
      </c>
      <c r="B768" s="5">
        <v>42272</v>
      </c>
    </row>
    <row r="769" spans="1:2" x14ac:dyDescent="0.3">
      <c r="A769" s="9">
        <v>659.9</v>
      </c>
      <c r="B769" s="5">
        <v>42978</v>
      </c>
    </row>
    <row r="770" spans="1:2" x14ac:dyDescent="0.3">
      <c r="A770" s="9">
        <v>46.152000000000001</v>
      </c>
      <c r="B770" s="5">
        <v>42227</v>
      </c>
    </row>
    <row r="771" spans="1:2" x14ac:dyDescent="0.3">
      <c r="A771" s="9">
        <v>12.32</v>
      </c>
      <c r="B771" s="5">
        <v>42835</v>
      </c>
    </row>
    <row r="772" spans="1:2" x14ac:dyDescent="0.3">
      <c r="A772" s="9">
        <v>57.567999999999998</v>
      </c>
      <c r="B772" s="5">
        <v>43066</v>
      </c>
    </row>
    <row r="773" spans="1:2" x14ac:dyDescent="0.3">
      <c r="A773" s="9">
        <v>42.76</v>
      </c>
      <c r="B773" s="5">
        <v>43016</v>
      </c>
    </row>
    <row r="774" spans="1:2" x14ac:dyDescent="0.3">
      <c r="A774" s="9">
        <v>57.75</v>
      </c>
      <c r="B774" s="5">
        <v>42119</v>
      </c>
    </row>
    <row r="775" spans="1:2" x14ac:dyDescent="0.3">
      <c r="A775" s="9">
        <v>53.25</v>
      </c>
      <c r="B775" s="5">
        <v>42820</v>
      </c>
    </row>
    <row r="776" spans="1:2" x14ac:dyDescent="0.3">
      <c r="A776" s="9">
        <v>161.28</v>
      </c>
      <c r="B776" s="5">
        <v>42598</v>
      </c>
    </row>
    <row r="777" spans="1:2" x14ac:dyDescent="0.3">
      <c r="A777" s="9">
        <v>34.247999999999998</v>
      </c>
      <c r="B777" s="5">
        <v>42723</v>
      </c>
    </row>
    <row r="778" spans="1:2" x14ac:dyDescent="0.3">
      <c r="A778" s="9">
        <v>20.94</v>
      </c>
      <c r="B778" s="5">
        <v>42209</v>
      </c>
    </row>
    <row r="779" spans="1:2" x14ac:dyDescent="0.3">
      <c r="A779" s="9">
        <v>5.3040000000000003</v>
      </c>
      <c r="B779" s="5">
        <v>42547</v>
      </c>
    </row>
    <row r="780" spans="1:2" x14ac:dyDescent="0.3">
      <c r="A780" s="9">
        <v>41.88</v>
      </c>
      <c r="B780" s="5">
        <v>41888</v>
      </c>
    </row>
    <row r="781" spans="1:2" x14ac:dyDescent="0.3">
      <c r="A781" s="9">
        <v>47.4</v>
      </c>
      <c r="B781" s="5">
        <v>42993</v>
      </c>
    </row>
    <row r="782" spans="1:2" x14ac:dyDescent="0.3">
      <c r="A782" s="9">
        <v>8.32</v>
      </c>
      <c r="B782" s="5">
        <v>42690</v>
      </c>
    </row>
    <row r="783" spans="1:2" x14ac:dyDescent="0.3">
      <c r="A783" s="9">
        <v>36.4</v>
      </c>
      <c r="B783" s="5">
        <v>42565</v>
      </c>
    </row>
    <row r="784" spans="1:2" x14ac:dyDescent="0.3">
      <c r="A784" s="9">
        <v>719.952</v>
      </c>
      <c r="B784" s="5">
        <v>41922</v>
      </c>
    </row>
    <row r="785" spans="1:2" x14ac:dyDescent="0.3">
      <c r="A785" s="9">
        <v>19.559999999999999</v>
      </c>
      <c r="B785" s="5">
        <v>42085</v>
      </c>
    </row>
    <row r="786" spans="1:2" x14ac:dyDescent="0.3">
      <c r="A786" s="9">
        <v>61.1</v>
      </c>
      <c r="B786" s="5">
        <v>42663</v>
      </c>
    </row>
    <row r="787" spans="1:2" x14ac:dyDescent="0.3">
      <c r="A787" s="9">
        <v>156.512</v>
      </c>
      <c r="B787" s="5">
        <v>42399</v>
      </c>
    </row>
    <row r="788" spans="1:2" x14ac:dyDescent="0.3">
      <c r="A788" s="9">
        <v>45.68</v>
      </c>
      <c r="B788" s="5">
        <v>42821</v>
      </c>
    </row>
    <row r="789" spans="1:2" x14ac:dyDescent="0.3">
      <c r="A789" s="9">
        <v>18.312000000000001</v>
      </c>
      <c r="B789" s="5">
        <v>42162</v>
      </c>
    </row>
    <row r="790" spans="1:2" x14ac:dyDescent="0.3">
      <c r="A790" s="9">
        <v>16.52</v>
      </c>
      <c r="B790" s="5">
        <v>42734</v>
      </c>
    </row>
    <row r="791" spans="1:2" x14ac:dyDescent="0.3">
      <c r="A791" s="9">
        <v>7.28</v>
      </c>
      <c r="B791" s="5">
        <v>43080</v>
      </c>
    </row>
    <row r="792" spans="1:2" x14ac:dyDescent="0.3">
      <c r="A792" s="9">
        <v>14.112</v>
      </c>
      <c r="B792" s="5">
        <v>42685</v>
      </c>
    </row>
    <row r="793" spans="1:2" x14ac:dyDescent="0.3">
      <c r="A793" s="9">
        <v>48.36</v>
      </c>
      <c r="B793" s="5">
        <v>42002</v>
      </c>
    </row>
    <row r="794" spans="1:2" x14ac:dyDescent="0.3">
      <c r="A794" s="9">
        <v>132.52000000000001</v>
      </c>
      <c r="B794" s="5">
        <v>42493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1832-7220-4BAB-9366-2254FD880DA0}">
  <dimension ref="A1:G794"/>
  <sheetViews>
    <sheetView workbookViewId="0"/>
  </sheetViews>
  <sheetFormatPr defaultRowHeight="14.4" x14ac:dyDescent="0.3"/>
  <cols>
    <col min="1" max="1" width="10.6640625" style="24" bestFit="1" customWidth="1"/>
    <col min="3" max="3" width="10.109375" bestFit="1" customWidth="1"/>
    <col min="4" max="4" width="10.6640625" bestFit="1" customWidth="1"/>
    <col min="7" max="7" width="10.109375" bestFit="1" customWidth="1"/>
  </cols>
  <sheetData>
    <row r="1" spans="1:7" x14ac:dyDescent="0.3">
      <c r="A1" s="22" t="s">
        <v>19</v>
      </c>
    </row>
    <row r="2" spans="1:7" x14ac:dyDescent="0.3">
      <c r="A2" s="23">
        <v>41.913600000000002</v>
      </c>
    </row>
    <row r="3" spans="1:7" x14ac:dyDescent="0.3">
      <c r="A3" s="23">
        <v>6.8714000000000004</v>
      </c>
      <c r="C3" s="12" t="s">
        <v>4012</v>
      </c>
      <c r="D3" s="12" t="s">
        <v>4013</v>
      </c>
      <c r="E3" t="s">
        <v>4003</v>
      </c>
      <c r="F3" t="s">
        <v>4014</v>
      </c>
      <c r="G3" t="s">
        <v>4015</v>
      </c>
    </row>
    <row r="4" spans="1:7" x14ac:dyDescent="0.3">
      <c r="A4" s="23">
        <v>-383.03100000000001</v>
      </c>
      <c r="C4">
        <f>MAX(A2:A794)</f>
        <v>3919.9888000000001</v>
      </c>
      <c r="D4">
        <f>MIN(A2:A794)</f>
        <v>-3839.9904000000001</v>
      </c>
      <c r="E4">
        <f>C4-D4</f>
        <v>7759.9791999999998</v>
      </c>
      <c r="F4">
        <f>E4/8</f>
        <v>969.99739999999997</v>
      </c>
      <c r="G4">
        <f>D4</f>
        <v>-3839.9904000000001</v>
      </c>
    </row>
    <row r="5" spans="1:7" x14ac:dyDescent="0.3">
      <c r="A5" s="23">
        <v>14.1694</v>
      </c>
      <c r="G5">
        <f>D4+F4</f>
        <v>-2869.9930000000004</v>
      </c>
    </row>
    <row r="6" spans="1:7" x14ac:dyDescent="0.3">
      <c r="A6" s="23">
        <v>5.4432</v>
      </c>
      <c r="G6">
        <f>G5+F4</f>
        <v>-1899.9956000000004</v>
      </c>
    </row>
    <row r="7" spans="1:7" x14ac:dyDescent="0.3">
      <c r="A7" s="23">
        <v>132.59219999999999</v>
      </c>
      <c r="G7">
        <f>G6+F4</f>
        <v>-929.99820000000045</v>
      </c>
    </row>
    <row r="8" spans="1:7" x14ac:dyDescent="0.3">
      <c r="A8" s="23">
        <v>-123.858</v>
      </c>
      <c r="G8">
        <f>G7+F4</f>
        <v>39.999199999999519</v>
      </c>
    </row>
    <row r="9" spans="1:7" x14ac:dyDescent="0.3">
      <c r="A9" s="23">
        <v>13.317600000000001</v>
      </c>
      <c r="G9">
        <f>G8+F4</f>
        <v>1009.9965999999995</v>
      </c>
    </row>
    <row r="10" spans="1:7" x14ac:dyDescent="0.3">
      <c r="A10" s="23">
        <v>9.99</v>
      </c>
      <c r="G10">
        <f>G9+F4</f>
        <v>1979.9939999999995</v>
      </c>
    </row>
    <row r="11" spans="1:7" x14ac:dyDescent="0.3">
      <c r="A11" s="23">
        <v>2.4824000000000002</v>
      </c>
      <c r="G11">
        <f>G10+F4</f>
        <v>2949.9913999999994</v>
      </c>
    </row>
    <row r="12" spans="1:7" x14ac:dyDescent="0.3">
      <c r="A12" s="23">
        <v>5.0595999999999997</v>
      </c>
    </row>
    <row r="13" spans="1:7" x14ac:dyDescent="0.3">
      <c r="A13" s="23">
        <v>-1.0196000000000001</v>
      </c>
    </row>
    <row r="14" spans="1:7" x14ac:dyDescent="0.3">
      <c r="A14" s="23">
        <v>240.26490000000001</v>
      </c>
    </row>
    <row r="15" spans="1:7" x14ac:dyDescent="0.3">
      <c r="A15" s="23">
        <v>4.2224000000000004</v>
      </c>
    </row>
    <row r="16" spans="1:7" x14ac:dyDescent="0.3">
      <c r="A16" s="23">
        <v>-1665.0522000000001</v>
      </c>
    </row>
    <row r="17" spans="1:1" x14ac:dyDescent="0.3">
      <c r="A17" s="23">
        <v>9.9467999999999996</v>
      </c>
    </row>
    <row r="18" spans="1:1" x14ac:dyDescent="0.3">
      <c r="A18" s="23">
        <v>123.47369999999999</v>
      </c>
    </row>
    <row r="19" spans="1:1" x14ac:dyDescent="0.3">
      <c r="A19" s="23">
        <v>35.414999999999999</v>
      </c>
    </row>
    <row r="20" spans="1:1" x14ac:dyDescent="0.3">
      <c r="A20" s="23">
        <v>16.5564</v>
      </c>
    </row>
    <row r="21" spans="1:1" x14ac:dyDescent="0.3">
      <c r="A21" s="23">
        <v>3.8940000000000001</v>
      </c>
    </row>
    <row r="22" spans="1:1" x14ac:dyDescent="0.3">
      <c r="A22" s="23">
        <v>9.5616000000000003</v>
      </c>
    </row>
    <row r="23" spans="1:1" x14ac:dyDescent="0.3">
      <c r="A23" s="23">
        <v>19.7714</v>
      </c>
    </row>
    <row r="24" spans="1:1" x14ac:dyDescent="0.3">
      <c r="A24" s="23">
        <v>8.4784000000000006</v>
      </c>
    </row>
    <row r="25" spans="1:1" x14ac:dyDescent="0.3">
      <c r="A25" s="23">
        <v>4.95</v>
      </c>
    </row>
    <row r="26" spans="1:1" x14ac:dyDescent="0.3">
      <c r="A26" s="23">
        <v>17.9634</v>
      </c>
    </row>
    <row r="27" spans="1:1" x14ac:dyDescent="0.3">
      <c r="A27" s="23">
        <v>6.2565999999999997</v>
      </c>
    </row>
    <row r="28" spans="1:1" x14ac:dyDescent="0.3">
      <c r="A28" s="23">
        <v>52.14</v>
      </c>
    </row>
    <row r="29" spans="1:1" x14ac:dyDescent="0.3">
      <c r="A29" s="23">
        <v>6.1512000000000002</v>
      </c>
    </row>
    <row r="30" spans="1:1" x14ac:dyDescent="0.3">
      <c r="A30" s="23">
        <v>-15.2225</v>
      </c>
    </row>
    <row r="31" spans="1:1" x14ac:dyDescent="0.3">
      <c r="A31" s="23">
        <v>111.30240000000001</v>
      </c>
    </row>
    <row r="32" spans="1:1" x14ac:dyDescent="0.3">
      <c r="A32" s="23">
        <v>35.663600000000002</v>
      </c>
    </row>
    <row r="33" spans="1:1" x14ac:dyDescent="0.3">
      <c r="A33" s="23">
        <v>1.7310000000000001</v>
      </c>
    </row>
    <row r="34" spans="1:1" x14ac:dyDescent="0.3">
      <c r="A34" s="23">
        <v>-114.3912</v>
      </c>
    </row>
    <row r="35" spans="1:1" x14ac:dyDescent="0.3">
      <c r="A35" s="23">
        <v>-1.9343999999999999</v>
      </c>
    </row>
    <row r="36" spans="1:1" x14ac:dyDescent="0.3">
      <c r="A36" s="23">
        <v>56.203200000000002</v>
      </c>
    </row>
    <row r="37" spans="1:1" x14ac:dyDescent="0.3">
      <c r="A37" s="23">
        <v>4.1719999999999997</v>
      </c>
    </row>
    <row r="38" spans="1:1" x14ac:dyDescent="0.3">
      <c r="A38" s="23">
        <v>62.807499999999997</v>
      </c>
    </row>
    <row r="39" spans="1:1" x14ac:dyDescent="0.3">
      <c r="A39" s="23">
        <v>-48.954900000000002</v>
      </c>
    </row>
    <row r="40" spans="1:1" x14ac:dyDescent="0.3">
      <c r="A40" s="23">
        <v>6.7965999999999998</v>
      </c>
    </row>
    <row r="41" spans="1:1" x14ac:dyDescent="0.3">
      <c r="A41" s="23">
        <v>13.857200000000001</v>
      </c>
    </row>
    <row r="42" spans="1:1" x14ac:dyDescent="0.3">
      <c r="A42" s="23">
        <v>6.633</v>
      </c>
    </row>
    <row r="43" spans="1:1" x14ac:dyDescent="0.3">
      <c r="A43" s="23">
        <v>6.2207999999999997</v>
      </c>
    </row>
    <row r="44" spans="1:1" x14ac:dyDescent="0.3">
      <c r="A44" s="23">
        <v>-3.7879999999999998</v>
      </c>
    </row>
    <row r="45" spans="1:1" x14ac:dyDescent="0.3">
      <c r="A45" s="23">
        <v>40.5426</v>
      </c>
    </row>
    <row r="46" spans="1:1" x14ac:dyDescent="0.3">
      <c r="A46" s="23">
        <v>17.959199999999999</v>
      </c>
    </row>
    <row r="47" spans="1:1" x14ac:dyDescent="0.3">
      <c r="A47" s="23">
        <v>22.5852</v>
      </c>
    </row>
    <row r="48" spans="1:1" x14ac:dyDescent="0.3">
      <c r="A48" s="23">
        <v>22.618400000000001</v>
      </c>
    </row>
    <row r="49" spans="1:1" x14ac:dyDescent="0.3">
      <c r="A49" s="23">
        <v>11.720800000000001</v>
      </c>
    </row>
    <row r="50" spans="1:1" x14ac:dyDescent="0.3">
      <c r="A50" s="23">
        <v>-26.875800000000002</v>
      </c>
    </row>
    <row r="51" spans="1:1" x14ac:dyDescent="0.3">
      <c r="A51" s="23">
        <v>17.601600000000001</v>
      </c>
    </row>
    <row r="52" spans="1:1" x14ac:dyDescent="0.3">
      <c r="A52" s="23">
        <v>67.992000000000004</v>
      </c>
    </row>
    <row r="53" spans="1:1" x14ac:dyDescent="0.3">
      <c r="A53" s="23">
        <v>10.909599999999999</v>
      </c>
    </row>
    <row r="54" spans="1:1" x14ac:dyDescent="0.3">
      <c r="A54" s="23">
        <v>22.788</v>
      </c>
    </row>
    <row r="55" spans="1:1" x14ac:dyDescent="0.3">
      <c r="A55" s="23">
        <v>14.534800000000001</v>
      </c>
    </row>
    <row r="56" spans="1:1" x14ac:dyDescent="0.3">
      <c r="A56" s="23">
        <v>165.38130000000001</v>
      </c>
    </row>
    <row r="57" spans="1:1" x14ac:dyDescent="0.3">
      <c r="A57" s="23">
        <v>-115.71559999999999</v>
      </c>
    </row>
    <row r="58" spans="1:1" x14ac:dyDescent="0.3">
      <c r="A58" s="23">
        <v>18.345600000000001</v>
      </c>
    </row>
    <row r="59" spans="1:1" x14ac:dyDescent="0.3">
      <c r="A59" s="23">
        <v>-8.5793999999999997</v>
      </c>
    </row>
    <row r="60" spans="1:1" x14ac:dyDescent="0.3">
      <c r="A60" s="23">
        <v>-407.68200000000002</v>
      </c>
    </row>
    <row r="61" spans="1:1" x14ac:dyDescent="0.3">
      <c r="A61" s="23">
        <v>-1.8308</v>
      </c>
    </row>
    <row r="62" spans="1:1" x14ac:dyDescent="0.3">
      <c r="A62" s="23">
        <v>-9.1601999999999997</v>
      </c>
    </row>
    <row r="63" spans="1:1" x14ac:dyDescent="0.3">
      <c r="A63" s="23">
        <v>-11.994</v>
      </c>
    </row>
    <row r="64" spans="1:1" x14ac:dyDescent="0.3">
      <c r="A64" s="23">
        <v>9.6191999999999993</v>
      </c>
    </row>
    <row r="65" spans="1:1" x14ac:dyDescent="0.3">
      <c r="A65" s="23">
        <v>10.35</v>
      </c>
    </row>
    <row r="66" spans="1:1" x14ac:dyDescent="0.3">
      <c r="A66" s="23">
        <v>2.3814000000000002</v>
      </c>
    </row>
    <row r="67" spans="1:1" x14ac:dyDescent="0.3">
      <c r="A67" s="23">
        <v>218.2518</v>
      </c>
    </row>
    <row r="68" spans="1:1" x14ac:dyDescent="0.3">
      <c r="A68" s="23">
        <v>20.157900000000001</v>
      </c>
    </row>
    <row r="69" spans="1:1" x14ac:dyDescent="0.3">
      <c r="A69" s="23">
        <v>12.909599999999999</v>
      </c>
    </row>
    <row r="70" spans="1:1" x14ac:dyDescent="0.3">
      <c r="A70" s="23">
        <v>103.8015</v>
      </c>
    </row>
    <row r="71" spans="1:1" x14ac:dyDescent="0.3">
      <c r="A71" s="23">
        <v>17.765999999999998</v>
      </c>
    </row>
    <row r="72" spans="1:1" x14ac:dyDescent="0.3">
      <c r="A72" s="23">
        <v>26.271000000000001</v>
      </c>
    </row>
    <row r="73" spans="1:1" x14ac:dyDescent="0.3">
      <c r="A73" s="23">
        <v>1.7901</v>
      </c>
    </row>
    <row r="74" spans="1:1" x14ac:dyDescent="0.3">
      <c r="A74" s="23">
        <v>51.476399999999998</v>
      </c>
    </row>
    <row r="75" spans="1:1" x14ac:dyDescent="0.3">
      <c r="A75" s="23">
        <v>6.8714000000000004</v>
      </c>
    </row>
    <row r="76" spans="1:1" x14ac:dyDescent="0.3">
      <c r="A76" s="23">
        <v>2.6909999999999998</v>
      </c>
    </row>
    <row r="77" spans="1:1" x14ac:dyDescent="0.3">
      <c r="A77" s="23">
        <v>1.3595999999999999</v>
      </c>
    </row>
    <row r="78" spans="1:1" x14ac:dyDescent="0.3">
      <c r="A78" s="23">
        <v>13.348000000000001</v>
      </c>
    </row>
    <row r="79" spans="1:1" x14ac:dyDescent="0.3">
      <c r="A79" s="23">
        <v>9.6880000000000006</v>
      </c>
    </row>
    <row r="80" spans="1:1" x14ac:dyDescent="0.3">
      <c r="A80" s="23">
        <v>2.7324000000000002</v>
      </c>
    </row>
    <row r="81" spans="1:1" x14ac:dyDescent="0.3">
      <c r="A81" s="23">
        <v>9.8417999999999992</v>
      </c>
    </row>
    <row r="82" spans="1:1" x14ac:dyDescent="0.3">
      <c r="A82" s="23">
        <v>-131.12</v>
      </c>
    </row>
    <row r="83" spans="1:1" x14ac:dyDescent="0.3">
      <c r="A83" s="23">
        <v>-243.16</v>
      </c>
    </row>
    <row r="84" spans="1:1" x14ac:dyDescent="0.3">
      <c r="A84" s="23">
        <v>1.4104000000000001</v>
      </c>
    </row>
    <row r="85" spans="1:1" x14ac:dyDescent="0.3">
      <c r="A85" s="23">
        <v>1.8612</v>
      </c>
    </row>
    <row r="86" spans="1:1" x14ac:dyDescent="0.3">
      <c r="A86" s="23">
        <v>131.02959999999999</v>
      </c>
    </row>
    <row r="87" spans="1:1" x14ac:dyDescent="0.3">
      <c r="A87" s="23">
        <v>3.4367999999999999</v>
      </c>
    </row>
    <row r="88" spans="1:1" x14ac:dyDescent="0.3">
      <c r="A88" s="23">
        <v>22.984000000000002</v>
      </c>
    </row>
    <row r="89" spans="1:1" x14ac:dyDescent="0.3">
      <c r="A89" s="23">
        <v>3.7223999999999999</v>
      </c>
    </row>
    <row r="90" spans="1:1" x14ac:dyDescent="0.3">
      <c r="A90" s="23">
        <v>112.392</v>
      </c>
    </row>
    <row r="91" spans="1:1" x14ac:dyDescent="0.3">
      <c r="A91" s="23">
        <v>6.7115999999999998</v>
      </c>
    </row>
    <row r="92" spans="1:1" x14ac:dyDescent="0.3">
      <c r="A92" s="23">
        <v>1.2038</v>
      </c>
    </row>
    <row r="93" spans="1:1" x14ac:dyDescent="0.3">
      <c r="A93" s="23">
        <v>12.0276</v>
      </c>
    </row>
    <row r="94" spans="1:1" x14ac:dyDescent="0.3">
      <c r="A94" s="23">
        <v>-2.2585999999999999</v>
      </c>
    </row>
    <row r="95" spans="1:1" x14ac:dyDescent="0.3">
      <c r="A95" s="23">
        <v>6.7949999999999999</v>
      </c>
    </row>
    <row r="96" spans="1:1" x14ac:dyDescent="0.3">
      <c r="A96" s="23">
        <v>-161.875</v>
      </c>
    </row>
    <row r="97" spans="1:1" x14ac:dyDescent="0.3">
      <c r="A97" s="23">
        <v>-178.96680000000001</v>
      </c>
    </row>
    <row r="98" spans="1:1" x14ac:dyDescent="0.3">
      <c r="A98" s="23">
        <v>9.6712000000000007</v>
      </c>
    </row>
    <row r="99" spans="1:1" x14ac:dyDescent="0.3">
      <c r="A99" s="23">
        <v>44.476799999999997</v>
      </c>
    </row>
    <row r="100" spans="1:1" x14ac:dyDescent="0.3">
      <c r="A100" s="23">
        <v>5.8743999999999996</v>
      </c>
    </row>
    <row r="101" spans="1:1" x14ac:dyDescent="0.3">
      <c r="A101" s="23">
        <v>6.5</v>
      </c>
    </row>
    <row r="102" spans="1:1" x14ac:dyDescent="0.3">
      <c r="A102" s="23">
        <v>8.8800000000000008</v>
      </c>
    </row>
    <row r="103" spans="1:1" x14ac:dyDescent="0.3">
      <c r="A103" s="23">
        <v>26.056799999999999</v>
      </c>
    </row>
    <row r="104" spans="1:1" x14ac:dyDescent="0.3">
      <c r="A104" s="23">
        <v>1.8148</v>
      </c>
    </row>
    <row r="105" spans="1:1" x14ac:dyDescent="0.3">
      <c r="A105" s="23">
        <v>0.96799999999999997</v>
      </c>
    </row>
    <row r="106" spans="1:1" x14ac:dyDescent="0.3">
      <c r="A106" s="23">
        <v>-28.2744</v>
      </c>
    </row>
    <row r="107" spans="1:1" x14ac:dyDescent="0.3">
      <c r="A107" s="23">
        <v>-12.432</v>
      </c>
    </row>
    <row r="108" spans="1:1" x14ac:dyDescent="0.3">
      <c r="A108" s="23">
        <v>4.7519999999999998</v>
      </c>
    </row>
    <row r="109" spans="1:1" x14ac:dyDescent="0.3">
      <c r="A109" s="23">
        <v>9.3960000000000008</v>
      </c>
    </row>
    <row r="110" spans="1:1" x14ac:dyDescent="0.3">
      <c r="A110" s="23">
        <v>580.5394</v>
      </c>
    </row>
    <row r="111" spans="1:1" x14ac:dyDescent="0.3">
      <c r="A111" s="23">
        <v>28.1372</v>
      </c>
    </row>
    <row r="112" spans="1:1" x14ac:dyDescent="0.3">
      <c r="A112" s="23">
        <v>3.5767000000000002</v>
      </c>
    </row>
    <row r="113" spans="1:1" x14ac:dyDescent="0.3">
      <c r="A113" s="23">
        <v>22.5624</v>
      </c>
    </row>
    <row r="114" spans="1:1" x14ac:dyDescent="0.3">
      <c r="A114" s="23">
        <v>-8.4923999999999999</v>
      </c>
    </row>
    <row r="115" spans="1:1" x14ac:dyDescent="0.3">
      <c r="A115" s="23">
        <v>6.9257999999999997</v>
      </c>
    </row>
    <row r="116" spans="1:1" x14ac:dyDescent="0.3">
      <c r="A116" s="23">
        <v>-4.4660000000000002</v>
      </c>
    </row>
    <row r="117" spans="1:1" x14ac:dyDescent="0.3">
      <c r="A117" s="23">
        <v>-509.99700000000001</v>
      </c>
    </row>
    <row r="118" spans="1:1" x14ac:dyDescent="0.3">
      <c r="A118" s="23">
        <v>28.7196</v>
      </c>
    </row>
    <row r="119" spans="1:1" x14ac:dyDescent="0.3">
      <c r="A119" s="23">
        <v>35.155999999999999</v>
      </c>
    </row>
    <row r="120" spans="1:1" x14ac:dyDescent="0.3">
      <c r="A120" s="23">
        <v>4.7304000000000004</v>
      </c>
    </row>
    <row r="121" spans="1:1" x14ac:dyDescent="0.3">
      <c r="A121" s="23">
        <v>-7.4416000000000002</v>
      </c>
    </row>
    <row r="122" spans="1:1" x14ac:dyDescent="0.3">
      <c r="A122" s="23">
        <v>210.49359999999999</v>
      </c>
    </row>
    <row r="123" spans="1:1" x14ac:dyDescent="0.3">
      <c r="A123" s="23">
        <v>4.0571999999999999</v>
      </c>
    </row>
    <row r="124" spans="1:1" x14ac:dyDescent="0.3">
      <c r="A124" s="23">
        <v>4.0768000000000004</v>
      </c>
    </row>
    <row r="125" spans="1:1" x14ac:dyDescent="0.3">
      <c r="A125" s="23">
        <v>51.942</v>
      </c>
    </row>
    <row r="126" spans="1:1" x14ac:dyDescent="0.3">
      <c r="A126" s="23">
        <v>-169.37200000000001</v>
      </c>
    </row>
    <row r="127" spans="1:1" x14ac:dyDescent="0.3">
      <c r="A127" s="23">
        <v>6.6836000000000002</v>
      </c>
    </row>
    <row r="128" spans="1:1" x14ac:dyDescent="0.3">
      <c r="A128" s="23">
        <v>78.859200000000001</v>
      </c>
    </row>
    <row r="129" spans="1:1" x14ac:dyDescent="0.3">
      <c r="A129" s="23">
        <v>12.864000000000001</v>
      </c>
    </row>
    <row r="130" spans="1:1" x14ac:dyDescent="0.3">
      <c r="A130" s="23">
        <v>20.9208</v>
      </c>
    </row>
    <row r="131" spans="1:1" x14ac:dyDescent="0.3">
      <c r="A131" s="23">
        <v>2.0049000000000001</v>
      </c>
    </row>
    <row r="132" spans="1:1" x14ac:dyDescent="0.3">
      <c r="A132" s="23">
        <v>3.5948000000000002</v>
      </c>
    </row>
    <row r="133" spans="1:1" x14ac:dyDescent="0.3">
      <c r="A133" s="23">
        <v>37.642200000000003</v>
      </c>
    </row>
    <row r="134" spans="1:1" x14ac:dyDescent="0.3">
      <c r="A134" s="23">
        <v>22.297999999999998</v>
      </c>
    </row>
    <row r="135" spans="1:1" x14ac:dyDescent="0.3">
      <c r="A135" s="23">
        <v>8.6744000000000003</v>
      </c>
    </row>
    <row r="136" spans="1:1" x14ac:dyDescent="0.3">
      <c r="A136" s="23">
        <v>24.1568</v>
      </c>
    </row>
    <row r="137" spans="1:1" x14ac:dyDescent="0.3">
      <c r="A137" s="23">
        <v>3.58</v>
      </c>
    </row>
    <row r="138" spans="1:1" x14ac:dyDescent="0.3">
      <c r="A138" s="23">
        <v>81.744</v>
      </c>
    </row>
    <row r="139" spans="1:1" x14ac:dyDescent="0.3">
      <c r="A139" s="23">
        <v>0.99950000000000006</v>
      </c>
    </row>
    <row r="140" spans="1:1" x14ac:dyDescent="0.3">
      <c r="A140" s="23">
        <v>-67.876199999999997</v>
      </c>
    </row>
    <row r="141" spans="1:1" x14ac:dyDescent="0.3">
      <c r="A141" s="23">
        <v>-20.7</v>
      </c>
    </row>
    <row r="142" spans="1:1" x14ac:dyDescent="0.3">
      <c r="A142" s="23">
        <v>1.6037999999999999</v>
      </c>
    </row>
    <row r="143" spans="1:1" x14ac:dyDescent="0.3">
      <c r="A143" s="23">
        <v>2.7955999999999999</v>
      </c>
    </row>
    <row r="144" spans="1:1" x14ac:dyDescent="0.3">
      <c r="A144" s="23">
        <v>4.7976000000000001</v>
      </c>
    </row>
    <row r="145" spans="1:1" x14ac:dyDescent="0.3">
      <c r="A145" s="23">
        <v>3.0996000000000001</v>
      </c>
    </row>
    <row r="146" spans="1:1" x14ac:dyDescent="0.3">
      <c r="A146" s="23">
        <v>2.3086000000000002</v>
      </c>
    </row>
    <row r="147" spans="1:1" x14ac:dyDescent="0.3">
      <c r="A147" s="23">
        <v>-4.8587999999999996</v>
      </c>
    </row>
    <row r="148" spans="1:1" x14ac:dyDescent="0.3">
      <c r="A148" s="23">
        <v>168.4384</v>
      </c>
    </row>
    <row r="149" spans="1:1" x14ac:dyDescent="0.3">
      <c r="A149" s="23">
        <v>9.9359999999999999</v>
      </c>
    </row>
    <row r="150" spans="1:1" x14ac:dyDescent="0.3">
      <c r="A150" s="23">
        <v>8.4784000000000006</v>
      </c>
    </row>
    <row r="151" spans="1:1" x14ac:dyDescent="0.3">
      <c r="A151" s="23">
        <v>10.44</v>
      </c>
    </row>
    <row r="152" spans="1:1" x14ac:dyDescent="0.3">
      <c r="A152" s="23">
        <v>9.3960000000000008</v>
      </c>
    </row>
    <row r="153" spans="1:1" x14ac:dyDescent="0.3">
      <c r="A153" s="23">
        <v>-5.7119999999999997</v>
      </c>
    </row>
    <row r="154" spans="1:1" x14ac:dyDescent="0.3">
      <c r="A154" s="23">
        <v>30.98</v>
      </c>
    </row>
    <row r="155" spans="1:1" x14ac:dyDescent="0.3">
      <c r="A155" s="23">
        <v>-297.6848</v>
      </c>
    </row>
    <row r="156" spans="1:1" x14ac:dyDescent="0.3">
      <c r="A156" s="23">
        <v>-20.3322</v>
      </c>
    </row>
    <row r="157" spans="1:1" x14ac:dyDescent="0.3">
      <c r="A157" s="23">
        <v>25.48</v>
      </c>
    </row>
    <row r="158" spans="1:1" x14ac:dyDescent="0.3">
      <c r="A158" s="23">
        <v>8.7989999999999995</v>
      </c>
    </row>
    <row r="159" spans="1:1" x14ac:dyDescent="0.3">
      <c r="A159" s="23">
        <v>-157.0095</v>
      </c>
    </row>
    <row r="160" spans="1:1" x14ac:dyDescent="0.3">
      <c r="A160" s="23">
        <v>-337.63799999999998</v>
      </c>
    </row>
    <row r="161" spans="1:1" x14ac:dyDescent="0.3">
      <c r="A161" s="23">
        <v>0.4264</v>
      </c>
    </row>
    <row r="162" spans="1:1" x14ac:dyDescent="0.3">
      <c r="A162" s="23">
        <v>7.8840000000000003</v>
      </c>
    </row>
    <row r="163" spans="1:1" x14ac:dyDescent="0.3">
      <c r="A163" s="23">
        <v>27.7182</v>
      </c>
    </row>
    <row r="164" spans="1:1" x14ac:dyDescent="0.3">
      <c r="A164" s="23">
        <v>-20.5623</v>
      </c>
    </row>
    <row r="165" spans="1:1" x14ac:dyDescent="0.3">
      <c r="A165" s="23">
        <v>25.579799999999999</v>
      </c>
    </row>
    <row r="166" spans="1:1" x14ac:dyDescent="0.3">
      <c r="A166" s="23">
        <v>9.4923999999999999</v>
      </c>
    </row>
    <row r="167" spans="1:1" x14ac:dyDescent="0.3">
      <c r="A167" s="23">
        <v>3.5952000000000002</v>
      </c>
    </row>
    <row r="168" spans="1:1" x14ac:dyDescent="0.3">
      <c r="A168" s="23">
        <v>3.4683999999999999</v>
      </c>
    </row>
    <row r="169" spans="1:1" x14ac:dyDescent="0.3">
      <c r="A169" s="23">
        <v>9.6957000000000004</v>
      </c>
    </row>
    <row r="170" spans="1:1" x14ac:dyDescent="0.3">
      <c r="A170" s="23">
        <v>37.789499999999997</v>
      </c>
    </row>
    <row r="171" spans="1:1" x14ac:dyDescent="0.3">
      <c r="A171" s="23">
        <v>65.734200000000001</v>
      </c>
    </row>
    <row r="172" spans="1:1" x14ac:dyDescent="0.3">
      <c r="A172" s="23">
        <v>25.898399999999999</v>
      </c>
    </row>
    <row r="173" spans="1:1" x14ac:dyDescent="0.3">
      <c r="A173" s="23">
        <v>38.380000000000003</v>
      </c>
    </row>
    <row r="174" spans="1:1" x14ac:dyDescent="0.3">
      <c r="A174" s="23">
        <v>14.7056</v>
      </c>
    </row>
    <row r="175" spans="1:1" x14ac:dyDescent="0.3">
      <c r="A175" s="23">
        <v>225.26400000000001</v>
      </c>
    </row>
    <row r="176" spans="1:1" x14ac:dyDescent="0.3">
      <c r="A176" s="23">
        <v>30.095700000000001</v>
      </c>
    </row>
    <row r="177" spans="1:1" x14ac:dyDescent="0.3">
      <c r="A177" s="23">
        <v>0.50039999999999996</v>
      </c>
    </row>
    <row r="178" spans="1:1" x14ac:dyDescent="0.3">
      <c r="A178" s="23">
        <v>-145.35079999999999</v>
      </c>
    </row>
    <row r="179" spans="1:1" x14ac:dyDescent="0.3">
      <c r="A179" s="23">
        <v>-3.6892</v>
      </c>
    </row>
    <row r="180" spans="1:1" x14ac:dyDescent="0.3">
      <c r="A180" s="23">
        <v>43.199100000000001</v>
      </c>
    </row>
    <row r="181" spans="1:1" x14ac:dyDescent="0.3">
      <c r="A181" s="23">
        <v>11.553599999999999</v>
      </c>
    </row>
    <row r="182" spans="1:1" x14ac:dyDescent="0.3">
      <c r="A182" s="23">
        <v>1.3676999999999999</v>
      </c>
    </row>
    <row r="183" spans="1:1" x14ac:dyDescent="0.3">
      <c r="A183" s="23">
        <v>15.475199999999999</v>
      </c>
    </row>
    <row r="184" spans="1:1" x14ac:dyDescent="0.3">
      <c r="A184" s="23">
        <v>-75.830399999999997</v>
      </c>
    </row>
    <row r="185" spans="1:1" x14ac:dyDescent="0.3">
      <c r="A185" s="23">
        <v>-24.294</v>
      </c>
    </row>
    <row r="186" spans="1:1" x14ac:dyDescent="0.3">
      <c r="A186" s="23">
        <v>7.0679999999999996</v>
      </c>
    </row>
    <row r="187" spans="1:1" x14ac:dyDescent="0.3">
      <c r="A187" s="23">
        <v>-312.06139999999999</v>
      </c>
    </row>
    <row r="188" spans="1:1" x14ac:dyDescent="0.3">
      <c r="A188" s="23">
        <v>26.630400000000002</v>
      </c>
    </row>
    <row r="189" spans="1:1" x14ac:dyDescent="0.3">
      <c r="A189" s="23">
        <v>3.4091999999999998</v>
      </c>
    </row>
    <row r="190" spans="1:1" x14ac:dyDescent="0.3">
      <c r="A190" s="23">
        <v>19.295999999999999</v>
      </c>
    </row>
    <row r="191" spans="1:1" x14ac:dyDescent="0.3">
      <c r="A191" s="23">
        <v>6.6150000000000002</v>
      </c>
    </row>
    <row r="192" spans="1:1" x14ac:dyDescent="0.3">
      <c r="A192" s="23">
        <v>1.9089</v>
      </c>
    </row>
    <row r="193" spans="1:1" x14ac:dyDescent="0.3">
      <c r="A193" s="23">
        <v>1.6688000000000001</v>
      </c>
    </row>
    <row r="194" spans="1:1" x14ac:dyDescent="0.3">
      <c r="A194" s="23">
        <v>14.8</v>
      </c>
    </row>
    <row r="195" spans="1:1" x14ac:dyDescent="0.3">
      <c r="A195" s="23">
        <v>341.99400000000003</v>
      </c>
    </row>
    <row r="196" spans="1:1" x14ac:dyDescent="0.3">
      <c r="A196" s="23">
        <v>0.59940000000000004</v>
      </c>
    </row>
    <row r="197" spans="1:1" x14ac:dyDescent="0.3">
      <c r="A197" s="23">
        <v>8.9830000000000005</v>
      </c>
    </row>
    <row r="198" spans="1:1" x14ac:dyDescent="0.3">
      <c r="A198" s="23">
        <v>13.1572</v>
      </c>
    </row>
    <row r="199" spans="1:1" x14ac:dyDescent="0.3">
      <c r="A199" s="23">
        <v>-94.941000000000003</v>
      </c>
    </row>
    <row r="200" spans="1:1" x14ac:dyDescent="0.3">
      <c r="A200" s="23">
        <v>51.655799999999999</v>
      </c>
    </row>
    <row r="201" spans="1:1" x14ac:dyDescent="0.3">
      <c r="A201" s="23">
        <v>-15.08</v>
      </c>
    </row>
    <row r="202" spans="1:1" x14ac:dyDescent="0.3">
      <c r="A202" s="23">
        <v>0.73980000000000001</v>
      </c>
    </row>
    <row r="203" spans="1:1" x14ac:dyDescent="0.3">
      <c r="A203" s="23">
        <v>40.415999999999997</v>
      </c>
    </row>
    <row r="204" spans="1:1" x14ac:dyDescent="0.3">
      <c r="A204" s="23">
        <v>1.7901</v>
      </c>
    </row>
    <row r="205" spans="1:1" x14ac:dyDescent="0.3">
      <c r="A205" s="23">
        <v>5.2877000000000001</v>
      </c>
    </row>
    <row r="206" spans="1:1" x14ac:dyDescent="0.3">
      <c r="A206" s="23">
        <v>21.097999999999999</v>
      </c>
    </row>
    <row r="207" spans="1:1" x14ac:dyDescent="0.3">
      <c r="A207" s="23">
        <v>10.433999999999999</v>
      </c>
    </row>
    <row r="208" spans="1:1" x14ac:dyDescent="0.3">
      <c r="A208" s="23">
        <v>42.747</v>
      </c>
    </row>
    <row r="209" spans="1:1" x14ac:dyDescent="0.3">
      <c r="A209" s="23">
        <v>-7.2671999999999999</v>
      </c>
    </row>
    <row r="210" spans="1:1" x14ac:dyDescent="0.3">
      <c r="A210" s="23">
        <v>11.92</v>
      </c>
    </row>
    <row r="211" spans="1:1" x14ac:dyDescent="0.3">
      <c r="A211" s="23">
        <v>2.3969999999999998</v>
      </c>
    </row>
    <row r="212" spans="1:1" x14ac:dyDescent="0.3">
      <c r="A212" s="23">
        <v>274.38600000000002</v>
      </c>
    </row>
    <row r="213" spans="1:1" x14ac:dyDescent="0.3">
      <c r="A213" s="23">
        <v>1.4672000000000001</v>
      </c>
    </row>
    <row r="214" spans="1:1" x14ac:dyDescent="0.3">
      <c r="A214" s="23">
        <v>-68.185599999999994</v>
      </c>
    </row>
    <row r="215" spans="1:1" x14ac:dyDescent="0.3">
      <c r="A215" s="23">
        <v>41.293799999999997</v>
      </c>
    </row>
    <row r="216" spans="1:1" x14ac:dyDescent="0.3">
      <c r="A216" s="23">
        <v>206.316</v>
      </c>
    </row>
    <row r="217" spans="1:1" x14ac:dyDescent="0.3">
      <c r="A217" s="23">
        <v>-145.52459999999999</v>
      </c>
    </row>
    <row r="218" spans="1:1" x14ac:dyDescent="0.3">
      <c r="A218" s="23">
        <v>13.932</v>
      </c>
    </row>
    <row r="219" spans="1:1" x14ac:dyDescent="0.3">
      <c r="A219" s="23">
        <v>0</v>
      </c>
    </row>
    <row r="220" spans="1:1" x14ac:dyDescent="0.3">
      <c r="A220" s="23">
        <v>2.5707</v>
      </c>
    </row>
    <row r="221" spans="1:1" x14ac:dyDescent="0.3">
      <c r="A221" s="23">
        <v>3.4047999999999998</v>
      </c>
    </row>
    <row r="222" spans="1:1" x14ac:dyDescent="0.3">
      <c r="A222" s="23">
        <v>9.9359999999999999</v>
      </c>
    </row>
    <row r="223" spans="1:1" x14ac:dyDescent="0.3">
      <c r="A223" s="23">
        <v>16.614000000000001</v>
      </c>
    </row>
    <row r="224" spans="1:1" x14ac:dyDescent="0.3">
      <c r="A224" s="23">
        <v>1.3</v>
      </c>
    </row>
    <row r="225" spans="1:1" x14ac:dyDescent="0.3">
      <c r="A225" s="23">
        <v>0</v>
      </c>
    </row>
    <row r="226" spans="1:1" x14ac:dyDescent="0.3">
      <c r="A226" s="23">
        <v>46.796999999999997</v>
      </c>
    </row>
    <row r="227" spans="1:1" x14ac:dyDescent="0.3">
      <c r="A227" s="23">
        <v>45.001600000000003</v>
      </c>
    </row>
    <row r="228" spans="1:1" x14ac:dyDescent="0.3">
      <c r="A228" s="23">
        <v>34.776000000000003</v>
      </c>
    </row>
    <row r="229" spans="1:1" x14ac:dyDescent="0.3">
      <c r="A229" s="23">
        <v>2.3814000000000002</v>
      </c>
    </row>
    <row r="230" spans="1:1" x14ac:dyDescent="0.3">
      <c r="A230" s="23">
        <v>78.752799999999993</v>
      </c>
    </row>
    <row r="231" spans="1:1" x14ac:dyDescent="0.3">
      <c r="A231" s="23">
        <v>8.7140000000000004</v>
      </c>
    </row>
    <row r="232" spans="1:1" x14ac:dyDescent="0.3">
      <c r="A232" s="23">
        <v>1.5456000000000001</v>
      </c>
    </row>
    <row r="233" spans="1:1" x14ac:dyDescent="0.3">
      <c r="A233" s="23">
        <v>52.917299999999997</v>
      </c>
    </row>
    <row r="234" spans="1:1" x14ac:dyDescent="0.3">
      <c r="A234" s="23">
        <v>4.9686000000000003</v>
      </c>
    </row>
    <row r="235" spans="1:1" x14ac:dyDescent="0.3">
      <c r="A235" s="23">
        <v>-20.136199999999999</v>
      </c>
    </row>
    <row r="236" spans="1:1" x14ac:dyDescent="0.3">
      <c r="A236" s="23">
        <v>1.1679999999999999</v>
      </c>
    </row>
    <row r="237" spans="1:1" x14ac:dyDescent="0.3">
      <c r="A237" s="23">
        <v>22.0748</v>
      </c>
    </row>
    <row r="238" spans="1:1" x14ac:dyDescent="0.3">
      <c r="A238" s="23">
        <v>1.0178</v>
      </c>
    </row>
    <row r="239" spans="1:1" x14ac:dyDescent="0.3">
      <c r="A239" s="23">
        <v>-28.796399999999998</v>
      </c>
    </row>
    <row r="240" spans="1:1" x14ac:dyDescent="0.3">
      <c r="A240" s="23">
        <v>17.847000000000001</v>
      </c>
    </row>
    <row r="241" spans="1:1" x14ac:dyDescent="0.3">
      <c r="A241" s="23">
        <v>-2.6255999999999999</v>
      </c>
    </row>
    <row r="242" spans="1:1" x14ac:dyDescent="0.3">
      <c r="A242" s="23">
        <v>41.577300000000001</v>
      </c>
    </row>
    <row r="243" spans="1:1" x14ac:dyDescent="0.3">
      <c r="A243" s="23">
        <v>2.64</v>
      </c>
    </row>
    <row r="244" spans="1:1" x14ac:dyDescent="0.3">
      <c r="A244" s="23">
        <v>15.992000000000001</v>
      </c>
    </row>
    <row r="245" spans="1:1" x14ac:dyDescent="0.3">
      <c r="A245" s="23">
        <v>15.7872</v>
      </c>
    </row>
    <row r="246" spans="1:1" x14ac:dyDescent="0.3">
      <c r="A246" s="23">
        <v>-14.773</v>
      </c>
    </row>
    <row r="247" spans="1:1" x14ac:dyDescent="0.3">
      <c r="A247" s="23">
        <v>87.568399999999997</v>
      </c>
    </row>
    <row r="248" spans="1:1" x14ac:dyDescent="0.3">
      <c r="A248" s="23">
        <v>12.090400000000001</v>
      </c>
    </row>
    <row r="249" spans="1:1" x14ac:dyDescent="0.3">
      <c r="A249" s="23">
        <v>28.176400000000001</v>
      </c>
    </row>
    <row r="250" spans="1:1" x14ac:dyDescent="0.3">
      <c r="A250" s="23">
        <v>-51.719099999999997</v>
      </c>
    </row>
    <row r="251" spans="1:1" x14ac:dyDescent="0.3">
      <c r="A251" s="23">
        <v>43.223399999999998</v>
      </c>
    </row>
    <row r="252" spans="1:1" x14ac:dyDescent="0.3">
      <c r="A252" s="23">
        <v>-13.8468</v>
      </c>
    </row>
    <row r="253" spans="1:1" x14ac:dyDescent="0.3">
      <c r="A253" s="23">
        <v>6.0288000000000004</v>
      </c>
    </row>
    <row r="254" spans="1:1" x14ac:dyDescent="0.3">
      <c r="A254" s="23">
        <v>85.903999999999996</v>
      </c>
    </row>
    <row r="255" spans="1:1" x14ac:dyDescent="0.3">
      <c r="A255" s="23">
        <v>54.333199999999998</v>
      </c>
    </row>
    <row r="256" spans="1:1" x14ac:dyDescent="0.3">
      <c r="A256" s="23">
        <v>56.511000000000003</v>
      </c>
    </row>
    <row r="257" spans="1:1" x14ac:dyDescent="0.3">
      <c r="A257" s="23">
        <v>6.0679999999999996</v>
      </c>
    </row>
    <row r="258" spans="1:1" x14ac:dyDescent="0.3">
      <c r="A258" s="23">
        <v>178.31800000000001</v>
      </c>
    </row>
    <row r="259" spans="1:1" x14ac:dyDescent="0.3">
      <c r="A259" s="23">
        <v>8.5164000000000009</v>
      </c>
    </row>
    <row r="260" spans="1:1" x14ac:dyDescent="0.3">
      <c r="A260" s="23">
        <v>-50.097999999999999</v>
      </c>
    </row>
    <row r="261" spans="1:1" x14ac:dyDescent="0.3">
      <c r="A261" s="23">
        <v>18.398</v>
      </c>
    </row>
    <row r="262" spans="1:1" x14ac:dyDescent="0.3">
      <c r="A262" s="23">
        <v>2.0790000000000002</v>
      </c>
    </row>
    <row r="263" spans="1:1" x14ac:dyDescent="0.3">
      <c r="A263" s="23">
        <v>8.7285000000000004</v>
      </c>
    </row>
    <row r="264" spans="1:1" x14ac:dyDescent="0.3">
      <c r="A264" s="23">
        <v>16.588799999999999</v>
      </c>
    </row>
    <row r="265" spans="1:1" x14ac:dyDescent="0.3">
      <c r="A265" s="23">
        <v>-7.3920000000000003</v>
      </c>
    </row>
    <row r="266" spans="1:1" x14ac:dyDescent="0.3">
      <c r="A266" s="23">
        <v>4.6643999999999997</v>
      </c>
    </row>
    <row r="267" spans="1:1" x14ac:dyDescent="0.3">
      <c r="A267" s="23">
        <v>-3839.9904000000001</v>
      </c>
    </row>
    <row r="268" spans="1:1" x14ac:dyDescent="0.3">
      <c r="A268" s="23">
        <v>163.18979999999999</v>
      </c>
    </row>
    <row r="269" spans="1:1" x14ac:dyDescent="0.3">
      <c r="A269" s="23">
        <v>4.7995999999999999</v>
      </c>
    </row>
    <row r="270" spans="1:1" x14ac:dyDescent="0.3">
      <c r="A270" s="23">
        <v>14.561400000000001</v>
      </c>
    </row>
    <row r="271" spans="1:1" x14ac:dyDescent="0.3">
      <c r="A271" s="23">
        <v>24.936</v>
      </c>
    </row>
    <row r="272" spans="1:1" x14ac:dyDescent="0.3">
      <c r="A272" s="23">
        <v>17.348800000000001</v>
      </c>
    </row>
    <row r="273" spans="1:1" x14ac:dyDescent="0.3">
      <c r="A273" s="23">
        <v>-13.871700000000001</v>
      </c>
    </row>
    <row r="274" spans="1:1" x14ac:dyDescent="0.3">
      <c r="A274" s="23">
        <v>3.6288</v>
      </c>
    </row>
    <row r="275" spans="1:1" x14ac:dyDescent="0.3">
      <c r="A275" s="23">
        <v>52.782400000000003</v>
      </c>
    </row>
    <row r="276" spans="1:1" x14ac:dyDescent="0.3">
      <c r="A276" s="23">
        <v>26.630400000000002</v>
      </c>
    </row>
    <row r="277" spans="1:1" x14ac:dyDescent="0.3">
      <c r="A277" s="23">
        <v>8.8623999999999992</v>
      </c>
    </row>
    <row r="278" spans="1:1" x14ac:dyDescent="0.3">
      <c r="A278" s="23">
        <v>109.7226</v>
      </c>
    </row>
    <row r="279" spans="1:1" x14ac:dyDescent="0.3">
      <c r="A279" s="23">
        <v>3.0813999999999999</v>
      </c>
    </row>
    <row r="280" spans="1:1" x14ac:dyDescent="0.3">
      <c r="A280" s="23">
        <v>19.4376</v>
      </c>
    </row>
    <row r="281" spans="1:1" x14ac:dyDescent="0.3">
      <c r="A281" s="23">
        <v>73.41</v>
      </c>
    </row>
    <row r="282" spans="1:1" x14ac:dyDescent="0.3">
      <c r="A282" s="23">
        <v>21.111999999999998</v>
      </c>
    </row>
    <row r="283" spans="1:1" x14ac:dyDescent="0.3">
      <c r="A283" s="23">
        <v>5.1281999999999996</v>
      </c>
    </row>
    <row r="284" spans="1:1" x14ac:dyDescent="0.3">
      <c r="A284" s="23">
        <v>6.3684000000000003</v>
      </c>
    </row>
    <row r="285" spans="1:1" x14ac:dyDescent="0.3">
      <c r="A285" s="23">
        <v>84.051199999999994</v>
      </c>
    </row>
    <row r="286" spans="1:1" x14ac:dyDescent="0.3">
      <c r="A286" s="23">
        <v>9.7175999999999991</v>
      </c>
    </row>
    <row r="287" spans="1:1" x14ac:dyDescent="0.3">
      <c r="A287" s="23">
        <v>4.2717000000000001</v>
      </c>
    </row>
    <row r="288" spans="1:1" x14ac:dyDescent="0.3">
      <c r="A288" s="23">
        <v>-10.948</v>
      </c>
    </row>
    <row r="289" spans="1:1" x14ac:dyDescent="0.3">
      <c r="A289" s="23">
        <v>0.89939999999999998</v>
      </c>
    </row>
    <row r="290" spans="1:1" x14ac:dyDescent="0.3">
      <c r="A290" s="23">
        <v>26.702999999999999</v>
      </c>
    </row>
    <row r="291" spans="1:1" x14ac:dyDescent="0.3">
      <c r="A291" s="23">
        <v>374.99250000000001</v>
      </c>
    </row>
    <row r="292" spans="1:1" x14ac:dyDescent="0.3">
      <c r="A292" s="23">
        <v>6.8768000000000002</v>
      </c>
    </row>
    <row r="293" spans="1:1" x14ac:dyDescent="0.3">
      <c r="A293" s="23">
        <v>4.2666000000000004</v>
      </c>
    </row>
    <row r="294" spans="1:1" x14ac:dyDescent="0.3">
      <c r="A294" s="23">
        <v>10.224</v>
      </c>
    </row>
    <row r="295" spans="1:1" x14ac:dyDescent="0.3">
      <c r="A295" s="23">
        <v>-26.9955</v>
      </c>
    </row>
    <row r="296" spans="1:1" x14ac:dyDescent="0.3">
      <c r="A296" s="23">
        <v>5.3391999999999999</v>
      </c>
    </row>
    <row r="297" spans="1:1" x14ac:dyDescent="0.3">
      <c r="A297" s="23">
        <v>23.315999999999999</v>
      </c>
    </row>
    <row r="298" spans="1:1" x14ac:dyDescent="0.3">
      <c r="A298" s="23">
        <v>9.14</v>
      </c>
    </row>
    <row r="299" spans="1:1" x14ac:dyDescent="0.3">
      <c r="A299" s="23">
        <v>3.6855000000000002</v>
      </c>
    </row>
    <row r="300" spans="1:1" x14ac:dyDescent="0.3">
      <c r="A300" s="23">
        <v>-22.449000000000002</v>
      </c>
    </row>
    <row r="301" spans="1:1" x14ac:dyDescent="0.3">
      <c r="A301" s="23">
        <v>34.892800000000001</v>
      </c>
    </row>
    <row r="302" spans="1:1" x14ac:dyDescent="0.3">
      <c r="A302" s="23">
        <v>85.247500000000002</v>
      </c>
    </row>
    <row r="303" spans="1:1" x14ac:dyDescent="0.3">
      <c r="A303" s="23">
        <v>4.5815999999999999</v>
      </c>
    </row>
    <row r="304" spans="1:1" x14ac:dyDescent="0.3">
      <c r="A304" s="23">
        <v>9.8783999999999992</v>
      </c>
    </row>
    <row r="305" spans="1:1" x14ac:dyDescent="0.3">
      <c r="A305" s="23">
        <v>17.745000000000001</v>
      </c>
    </row>
    <row r="306" spans="1:1" x14ac:dyDescent="0.3">
      <c r="A306" s="23">
        <v>7.3358999999999996</v>
      </c>
    </row>
    <row r="307" spans="1:1" x14ac:dyDescent="0.3">
      <c r="A307" s="23">
        <v>6.2207999999999997</v>
      </c>
    </row>
    <row r="308" spans="1:1" x14ac:dyDescent="0.3">
      <c r="A308" s="23">
        <v>6.2152000000000003</v>
      </c>
    </row>
    <row r="309" spans="1:1" x14ac:dyDescent="0.3">
      <c r="A309" s="23">
        <v>6.2152000000000003</v>
      </c>
    </row>
    <row r="310" spans="1:1" x14ac:dyDescent="0.3">
      <c r="A310" s="23">
        <v>24.883199999999999</v>
      </c>
    </row>
    <row r="311" spans="1:1" x14ac:dyDescent="0.3">
      <c r="A311" s="23">
        <v>71.991</v>
      </c>
    </row>
    <row r="312" spans="1:1" x14ac:dyDescent="0.3">
      <c r="A312" s="23">
        <v>4.0679999999999996</v>
      </c>
    </row>
    <row r="313" spans="1:1" x14ac:dyDescent="0.3">
      <c r="A313" s="23">
        <v>3.2616000000000001</v>
      </c>
    </row>
    <row r="314" spans="1:1" x14ac:dyDescent="0.3">
      <c r="A314" s="23">
        <v>16.3215</v>
      </c>
    </row>
    <row r="315" spans="1:1" x14ac:dyDescent="0.3">
      <c r="A315" s="23">
        <v>11.7</v>
      </c>
    </row>
    <row r="316" spans="1:1" x14ac:dyDescent="0.3">
      <c r="A316" s="23">
        <v>23.441600000000001</v>
      </c>
    </row>
    <row r="317" spans="1:1" x14ac:dyDescent="0.3">
      <c r="A317" s="23">
        <v>8.5568000000000008</v>
      </c>
    </row>
    <row r="318" spans="1:1" x14ac:dyDescent="0.3">
      <c r="A318" s="23">
        <v>49.604799999999997</v>
      </c>
    </row>
    <row r="319" spans="1:1" x14ac:dyDescent="0.3">
      <c r="A319" s="23">
        <v>1.3415999999999999</v>
      </c>
    </row>
    <row r="320" spans="1:1" x14ac:dyDescent="0.3">
      <c r="A320" s="23">
        <v>18.781199999999998</v>
      </c>
    </row>
    <row r="321" spans="1:1" x14ac:dyDescent="0.3">
      <c r="A321" s="23">
        <v>3.5767000000000002</v>
      </c>
    </row>
    <row r="322" spans="1:1" x14ac:dyDescent="0.3">
      <c r="A322" s="23">
        <v>0.1472</v>
      </c>
    </row>
    <row r="323" spans="1:1" x14ac:dyDescent="0.3">
      <c r="A323" s="23">
        <v>1.3583000000000001</v>
      </c>
    </row>
    <row r="324" spans="1:1" x14ac:dyDescent="0.3">
      <c r="A324" s="23">
        <v>5.1791999999999998</v>
      </c>
    </row>
    <row r="325" spans="1:1" x14ac:dyDescent="0.3">
      <c r="A325" s="23">
        <v>-35.927999999999997</v>
      </c>
    </row>
    <row r="326" spans="1:1" x14ac:dyDescent="0.3">
      <c r="A326" s="23">
        <v>-760.98</v>
      </c>
    </row>
    <row r="327" spans="1:1" x14ac:dyDescent="0.3">
      <c r="A327" s="23">
        <v>5.2256</v>
      </c>
    </row>
    <row r="328" spans="1:1" x14ac:dyDescent="0.3">
      <c r="A328" s="23">
        <v>-4.1243999999999996</v>
      </c>
    </row>
    <row r="329" spans="1:1" x14ac:dyDescent="0.3">
      <c r="A329" s="23">
        <v>10.048</v>
      </c>
    </row>
    <row r="330" spans="1:1" x14ac:dyDescent="0.3">
      <c r="A330" s="23">
        <v>5.9363999999999999</v>
      </c>
    </row>
    <row r="331" spans="1:1" x14ac:dyDescent="0.3">
      <c r="A331" s="23">
        <v>4.5317999999999996</v>
      </c>
    </row>
    <row r="332" spans="1:1" x14ac:dyDescent="0.3">
      <c r="A332" s="23">
        <v>18.453399999999998</v>
      </c>
    </row>
    <row r="333" spans="1:1" x14ac:dyDescent="0.3">
      <c r="A333" s="23">
        <v>42.071399999999997</v>
      </c>
    </row>
    <row r="334" spans="1:1" x14ac:dyDescent="0.3">
      <c r="A334" s="23">
        <v>5.0856000000000003</v>
      </c>
    </row>
    <row r="335" spans="1:1" x14ac:dyDescent="0.3">
      <c r="A335" s="23">
        <v>51.8</v>
      </c>
    </row>
    <row r="336" spans="1:1" x14ac:dyDescent="0.3">
      <c r="A336" s="23">
        <v>22.540800000000001</v>
      </c>
    </row>
    <row r="337" spans="1:1" x14ac:dyDescent="0.3">
      <c r="A337" s="23">
        <v>-6.5296000000000003</v>
      </c>
    </row>
    <row r="338" spans="1:1" x14ac:dyDescent="0.3">
      <c r="A338" s="23">
        <v>323.94600000000003</v>
      </c>
    </row>
    <row r="339" spans="1:1" x14ac:dyDescent="0.3">
      <c r="A339" s="23">
        <v>9.1020000000000003</v>
      </c>
    </row>
    <row r="340" spans="1:1" x14ac:dyDescent="0.3">
      <c r="A340" s="23">
        <v>50.406300000000002</v>
      </c>
    </row>
    <row r="341" spans="1:1" x14ac:dyDescent="0.3">
      <c r="A341" s="23">
        <v>34.907400000000003</v>
      </c>
    </row>
    <row r="342" spans="1:1" x14ac:dyDescent="0.3">
      <c r="A342" s="23">
        <v>294.54880000000003</v>
      </c>
    </row>
    <row r="343" spans="1:1" x14ac:dyDescent="0.3">
      <c r="A343" s="23">
        <v>5.4432</v>
      </c>
    </row>
    <row r="344" spans="1:1" x14ac:dyDescent="0.3">
      <c r="A344" s="23">
        <v>12.936</v>
      </c>
    </row>
    <row r="345" spans="1:1" x14ac:dyDescent="0.3">
      <c r="A345" s="23">
        <v>4.1147999999999998</v>
      </c>
    </row>
    <row r="346" spans="1:1" x14ac:dyDescent="0.3">
      <c r="A346" s="23">
        <v>15.2064</v>
      </c>
    </row>
    <row r="347" spans="1:1" x14ac:dyDescent="0.3">
      <c r="A347" s="23">
        <v>6.2207999999999997</v>
      </c>
    </row>
    <row r="348" spans="1:1" x14ac:dyDescent="0.3">
      <c r="A348" s="23">
        <v>8.0464000000000002</v>
      </c>
    </row>
    <row r="349" spans="1:1" x14ac:dyDescent="0.3">
      <c r="A349" s="23">
        <v>7.6416000000000004</v>
      </c>
    </row>
    <row r="350" spans="1:1" x14ac:dyDescent="0.3">
      <c r="A350" s="23">
        <v>2.7168000000000001</v>
      </c>
    </row>
    <row r="351" spans="1:1" x14ac:dyDescent="0.3">
      <c r="A351" s="23">
        <v>43.45</v>
      </c>
    </row>
    <row r="352" spans="1:1" x14ac:dyDescent="0.3">
      <c r="A352" s="23">
        <v>2.5893000000000002</v>
      </c>
    </row>
    <row r="353" spans="1:1" x14ac:dyDescent="0.3">
      <c r="A353" s="23">
        <v>53.195999999999998</v>
      </c>
    </row>
    <row r="354" spans="1:1" x14ac:dyDescent="0.3">
      <c r="A354" s="23">
        <v>28.1372</v>
      </c>
    </row>
    <row r="355" spans="1:1" x14ac:dyDescent="0.3">
      <c r="A355" s="23">
        <v>3.0575999999999999</v>
      </c>
    </row>
    <row r="356" spans="1:1" x14ac:dyDescent="0.3">
      <c r="A356" s="23">
        <v>4.8117999999999999</v>
      </c>
    </row>
    <row r="357" spans="1:1" x14ac:dyDescent="0.3">
      <c r="A357" s="23">
        <v>-2.6255999999999999</v>
      </c>
    </row>
    <row r="358" spans="1:1" x14ac:dyDescent="0.3">
      <c r="A358" s="23">
        <v>0.80559999999999998</v>
      </c>
    </row>
    <row r="359" spans="1:1" x14ac:dyDescent="0.3">
      <c r="A359" s="23">
        <v>2.5895999999999999</v>
      </c>
    </row>
    <row r="360" spans="1:1" x14ac:dyDescent="0.3">
      <c r="A360" s="23">
        <v>-1.8904000000000001</v>
      </c>
    </row>
    <row r="361" spans="1:1" x14ac:dyDescent="0.3">
      <c r="A361" s="23">
        <v>131.27850000000001</v>
      </c>
    </row>
    <row r="362" spans="1:1" x14ac:dyDescent="0.3">
      <c r="A362" s="23">
        <v>1276.4871000000001</v>
      </c>
    </row>
    <row r="363" spans="1:1" x14ac:dyDescent="0.3">
      <c r="A363" s="23">
        <v>4.9081999999999999</v>
      </c>
    </row>
    <row r="364" spans="1:1" x14ac:dyDescent="0.3">
      <c r="A364" s="23">
        <v>92.083500000000001</v>
      </c>
    </row>
    <row r="365" spans="1:1" x14ac:dyDescent="0.3">
      <c r="A365" s="23">
        <v>2.4780000000000002</v>
      </c>
    </row>
    <row r="366" spans="1:1" x14ac:dyDescent="0.3">
      <c r="A366" s="23">
        <v>27.3096</v>
      </c>
    </row>
    <row r="367" spans="1:1" x14ac:dyDescent="0.3">
      <c r="A367" s="23">
        <v>356.04140000000001</v>
      </c>
    </row>
    <row r="368" spans="1:1" x14ac:dyDescent="0.3">
      <c r="A368" s="23">
        <v>6.7008000000000001</v>
      </c>
    </row>
    <row r="369" spans="1:1" x14ac:dyDescent="0.3">
      <c r="A369" s="23">
        <v>4.2804000000000002</v>
      </c>
    </row>
    <row r="370" spans="1:1" x14ac:dyDescent="0.3">
      <c r="A370" s="23">
        <v>5.4432</v>
      </c>
    </row>
    <row r="371" spans="1:1" x14ac:dyDescent="0.3">
      <c r="A371" s="23">
        <v>5.1012000000000004</v>
      </c>
    </row>
    <row r="372" spans="1:1" x14ac:dyDescent="0.3">
      <c r="A372" s="23">
        <v>13.734</v>
      </c>
    </row>
    <row r="373" spans="1:1" x14ac:dyDescent="0.3">
      <c r="A373" s="23">
        <v>2.6964000000000001</v>
      </c>
    </row>
    <row r="374" spans="1:1" x14ac:dyDescent="0.3">
      <c r="A374" s="23">
        <v>146.40360000000001</v>
      </c>
    </row>
    <row r="375" spans="1:1" x14ac:dyDescent="0.3">
      <c r="A375" s="23">
        <v>11.151</v>
      </c>
    </row>
    <row r="376" spans="1:1" x14ac:dyDescent="0.3">
      <c r="A376" s="23">
        <v>2.9834999999999998</v>
      </c>
    </row>
    <row r="377" spans="1:1" x14ac:dyDescent="0.3">
      <c r="A377" s="23">
        <v>-29.481200000000001</v>
      </c>
    </row>
    <row r="378" spans="1:1" x14ac:dyDescent="0.3">
      <c r="A378" s="23">
        <v>4.3524000000000003</v>
      </c>
    </row>
    <row r="379" spans="1:1" x14ac:dyDescent="0.3">
      <c r="A379" s="23">
        <v>1.6008</v>
      </c>
    </row>
    <row r="380" spans="1:1" x14ac:dyDescent="0.3">
      <c r="A380" s="23">
        <v>4.5216000000000003</v>
      </c>
    </row>
    <row r="381" spans="1:1" x14ac:dyDescent="0.3">
      <c r="A381" s="23">
        <v>12.178000000000001</v>
      </c>
    </row>
    <row r="382" spans="1:1" x14ac:dyDescent="0.3">
      <c r="A382" s="23">
        <v>-0.3488</v>
      </c>
    </row>
    <row r="383" spans="1:1" x14ac:dyDescent="0.3">
      <c r="A383" s="23">
        <v>5.0595999999999997</v>
      </c>
    </row>
    <row r="384" spans="1:1" x14ac:dyDescent="0.3">
      <c r="A384" s="23">
        <v>9.9467999999999996</v>
      </c>
    </row>
    <row r="385" spans="1:1" x14ac:dyDescent="0.3">
      <c r="A385" s="23">
        <v>3.024</v>
      </c>
    </row>
    <row r="386" spans="1:1" x14ac:dyDescent="0.3">
      <c r="A386" s="23">
        <v>-4.5979999999999999</v>
      </c>
    </row>
    <row r="387" spans="1:1" x14ac:dyDescent="0.3">
      <c r="A387" s="23">
        <v>10.6288</v>
      </c>
    </row>
    <row r="388" spans="1:1" x14ac:dyDescent="0.3">
      <c r="A388" s="23">
        <v>33.588799999999999</v>
      </c>
    </row>
    <row r="389" spans="1:1" x14ac:dyDescent="0.3">
      <c r="A389" s="23">
        <v>9.3623999999999992</v>
      </c>
    </row>
    <row r="390" spans="1:1" x14ac:dyDescent="0.3">
      <c r="A390" s="23">
        <v>7.1976000000000004</v>
      </c>
    </row>
    <row r="391" spans="1:1" x14ac:dyDescent="0.3">
      <c r="A391" s="23">
        <v>14.161</v>
      </c>
    </row>
    <row r="392" spans="1:1" x14ac:dyDescent="0.3">
      <c r="A392" s="23">
        <v>30.4682</v>
      </c>
    </row>
    <row r="393" spans="1:1" x14ac:dyDescent="0.3">
      <c r="A393" s="23">
        <v>2.0415999999999999</v>
      </c>
    </row>
    <row r="394" spans="1:1" x14ac:dyDescent="0.3">
      <c r="A394" s="23">
        <v>11.2308</v>
      </c>
    </row>
    <row r="395" spans="1:1" x14ac:dyDescent="0.3">
      <c r="A395" s="23">
        <v>3.024</v>
      </c>
    </row>
    <row r="396" spans="1:1" x14ac:dyDescent="0.3">
      <c r="A396" s="23">
        <v>137.15100000000001</v>
      </c>
    </row>
    <row r="397" spans="1:1" x14ac:dyDescent="0.3">
      <c r="A397" s="23">
        <v>129.38399999999999</v>
      </c>
    </row>
    <row r="398" spans="1:1" x14ac:dyDescent="0.3">
      <c r="A398" s="23">
        <v>107.346</v>
      </c>
    </row>
    <row r="399" spans="1:1" x14ac:dyDescent="0.3">
      <c r="A399" s="23">
        <v>90.734999999999999</v>
      </c>
    </row>
    <row r="400" spans="1:1" x14ac:dyDescent="0.3">
      <c r="A400" s="23">
        <v>15.6426</v>
      </c>
    </row>
    <row r="401" spans="1:1" x14ac:dyDescent="0.3">
      <c r="A401" s="23">
        <v>4.5953999999999997</v>
      </c>
    </row>
    <row r="402" spans="1:1" x14ac:dyDescent="0.3">
      <c r="A402" s="23">
        <v>21.06</v>
      </c>
    </row>
    <row r="403" spans="1:1" x14ac:dyDescent="0.3">
      <c r="A403" s="23">
        <v>5.4332000000000003</v>
      </c>
    </row>
    <row r="404" spans="1:1" x14ac:dyDescent="0.3">
      <c r="A404" s="23">
        <v>64.674000000000007</v>
      </c>
    </row>
    <row r="405" spans="1:1" x14ac:dyDescent="0.3">
      <c r="A405" s="23">
        <v>4.2336</v>
      </c>
    </row>
    <row r="406" spans="1:1" x14ac:dyDescent="0.3">
      <c r="A406" s="23">
        <v>22.118400000000001</v>
      </c>
    </row>
    <row r="407" spans="1:1" x14ac:dyDescent="0.3">
      <c r="A407" s="23">
        <v>16.997499999999999</v>
      </c>
    </row>
    <row r="408" spans="1:1" x14ac:dyDescent="0.3">
      <c r="A408" s="23">
        <v>3.363</v>
      </c>
    </row>
    <row r="409" spans="1:1" x14ac:dyDescent="0.3">
      <c r="A409" s="23">
        <v>-48.470399999999998</v>
      </c>
    </row>
    <row r="410" spans="1:1" x14ac:dyDescent="0.3">
      <c r="A410" s="23">
        <v>44.954999999999998</v>
      </c>
    </row>
    <row r="411" spans="1:1" x14ac:dyDescent="0.3">
      <c r="A411" s="23">
        <v>0.7228</v>
      </c>
    </row>
    <row r="412" spans="1:1" x14ac:dyDescent="0.3">
      <c r="A412" s="23">
        <v>69.998999999999995</v>
      </c>
    </row>
    <row r="413" spans="1:1" x14ac:dyDescent="0.3">
      <c r="A413" s="23">
        <v>5.4340000000000002</v>
      </c>
    </row>
    <row r="414" spans="1:1" x14ac:dyDescent="0.3">
      <c r="A414" s="23">
        <v>23.8581</v>
      </c>
    </row>
    <row r="415" spans="1:1" x14ac:dyDescent="0.3">
      <c r="A415" s="23">
        <v>95.585999999999999</v>
      </c>
    </row>
    <row r="416" spans="1:1" x14ac:dyDescent="0.3">
      <c r="A416" s="23">
        <v>0.59040000000000004</v>
      </c>
    </row>
    <row r="417" spans="1:1" x14ac:dyDescent="0.3">
      <c r="A417" s="23">
        <v>107.985</v>
      </c>
    </row>
    <row r="418" spans="1:1" x14ac:dyDescent="0.3">
      <c r="A418" s="23">
        <v>-14.0928</v>
      </c>
    </row>
    <row r="419" spans="1:1" x14ac:dyDescent="0.3">
      <c r="A419" s="23">
        <v>18.873000000000001</v>
      </c>
    </row>
    <row r="420" spans="1:1" x14ac:dyDescent="0.3">
      <c r="A420" s="23">
        <v>1.7739</v>
      </c>
    </row>
    <row r="421" spans="1:1" x14ac:dyDescent="0.3">
      <c r="A421" s="23">
        <v>5.6159999999999997</v>
      </c>
    </row>
    <row r="422" spans="1:1" x14ac:dyDescent="0.3">
      <c r="A422" s="23">
        <v>5.3970000000000002</v>
      </c>
    </row>
    <row r="423" spans="1:1" x14ac:dyDescent="0.3">
      <c r="A423" s="23">
        <v>1.0429999999999999</v>
      </c>
    </row>
    <row r="424" spans="1:1" x14ac:dyDescent="0.3">
      <c r="A424" s="23">
        <v>11.166399999999999</v>
      </c>
    </row>
    <row r="425" spans="1:1" x14ac:dyDescent="0.3">
      <c r="A425" s="23">
        <v>84.572800000000001</v>
      </c>
    </row>
    <row r="426" spans="1:1" x14ac:dyDescent="0.3">
      <c r="A426" s="23">
        <v>4.5187999999999997</v>
      </c>
    </row>
    <row r="427" spans="1:1" x14ac:dyDescent="0.3">
      <c r="A427" s="23">
        <v>2.2989999999999999</v>
      </c>
    </row>
    <row r="428" spans="1:1" x14ac:dyDescent="0.3">
      <c r="A428" s="23">
        <v>4.3372000000000002</v>
      </c>
    </row>
    <row r="429" spans="1:1" x14ac:dyDescent="0.3">
      <c r="A429" s="23">
        <v>5.5176999999999996</v>
      </c>
    </row>
    <row r="430" spans="1:1" x14ac:dyDescent="0.3">
      <c r="A430" s="23">
        <v>18.662400000000002</v>
      </c>
    </row>
    <row r="431" spans="1:1" x14ac:dyDescent="0.3">
      <c r="A431" s="23">
        <v>71.989999999999995</v>
      </c>
    </row>
    <row r="432" spans="1:1" x14ac:dyDescent="0.3">
      <c r="A432" s="23">
        <v>-4.1832000000000003</v>
      </c>
    </row>
    <row r="433" spans="1:1" x14ac:dyDescent="0.3">
      <c r="A433" s="23">
        <v>19.655999999999999</v>
      </c>
    </row>
    <row r="434" spans="1:1" x14ac:dyDescent="0.3">
      <c r="A434" s="23">
        <v>3.5152000000000001</v>
      </c>
    </row>
    <row r="435" spans="1:1" x14ac:dyDescent="0.3">
      <c r="A435" s="23">
        <v>12.4902</v>
      </c>
    </row>
    <row r="436" spans="1:1" x14ac:dyDescent="0.3">
      <c r="A436" s="23">
        <v>5.5566000000000004</v>
      </c>
    </row>
    <row r="437" spans="1:1" x14ac:dyDescent="0.3">
      <c r="A437" s="23">
        <v>26.376000000000001</v>
      </c>
    </row>
    <row r="438" spans="1:1" x14ac:dyDescent="0.3">
      <c r="A438" s="23">
        <v>16.302</v>
      </c>
    </row>
    <row r="439" spans="1:1" x14ac:dyDescent="0.3">
      <c r="A439" s="23">
        <v>-0.64349999999999996</v>
      </c>
    </row>
    <row r="440" spans="1:1" x14ac:dyDescent="0.3">
      <c r="A440" s="23">
        <v>-1.728</v>
      </c>
    </row>
    <row r="441" spans="1:1" x14ac:dyDescent="0.3">
      <c r="A441" s="23">
        <v>0</v>
      </c>
    </row>
    <row r="442" spans="1:1" x14ac:dyDescent="0.3">
      <c r="A442" s="23">
        <v>6.5286</v>
      </c>
    </row>
    <row r="443" spans="1:1" x14ac:dyDescent="0.3">
      <c r="A443" s="23">
        <v>8.0405999999999995</v>
      </c>
    </row>
    <row r="444" spans="1:1" x14ac:dyDescent="0.3">
      <c r="A444" s="23">
        <v>-27.827999999999999</v>
      </c>
    </row>
    <row r="445" spans="1:1" x14ac:dyDescent="0.3">
      <c r="A445" s="23">
        <v>-70.104299999999995</v>
      </c>
    </row>
    <row r="446" spans="1:1" x14ac:dyDescent="0.3">
      <c r="A446" s="23">
        <v>36.404400000000003</v>
      </c>
    </row>
    <row r="447" spans="1:1" x14ac:dyDescent="0.3">
      <c r="A447" s="23">
        <v>-1.4413</v>
      </c>
    </row>
    <row r="448" spans="1:1" x14ac:dyDescent="0.3">
      <c r="A448" s="23">
        <v>0</v>
      </c>
    </row>
    <row r="449" spans="1:1" x14ac:dyDescent="0.3">
      <c r="A449" s="23">
        <v>9.2441999999999993</v>
      </c>
    </row>
    <row r="450" spans="1:1" x14ac:dyDescent="0.3">
      <c r="A450" s="23">
        <v>-25.591999999999999</v>
      </c>
    </row>
    <row r="451" spans="1:1" x14ac:dyDescent="0.3">
      <c r="A451" s="23">
        <v>62.737000000000002</v>
      </c>
    </row>
    <row r="452" spans="1:1" x14ac:dyDescent="0.3">
      <c r="A452" s="23">
        <v>4.9080000000000004</v>
      </c>
    </row>
    <row r="453" spans="1:1" x14ac:dyDescent="0.3">
      <c r="A453" s="23">
        <v>-90.248400000000004</v>
      </c>
    </row>
    <row r="454" spans="1:1" x14ac:dyDescent="0.3">
      <c r="A454" s="23">
        <v>1.6195999999999999</v>
      </c>
    </row>
    <row r="455" spans="1:1" x14ac:dyDescent="0.3">
      <c r="A455" s="23">
        <v>1.5522</v>
      </c>
    </row>
    <row r="456" spans="1:1" x14ac:dyDescent="0.3">
      <c r="A456" s="23">
        <v>6.1040000000000001</v>
      </c>
    </row>
    <row r="457" spans="1:1" x14ac:dyDescent="0.3">
      <c r="A457" s="23">
        <v>-204.44579999999999</v>
      </c>
    </row>
    <row r="458" spans="1:1" x14ac:dyDescent="0.3">
      <c r="A458" s="23">
        <v>108.7996</v>
      </c>
    </row>
    <row r="459" spans="1:1" x14ac:dyDescent="0.3">
      <c r="A459" s="23">
        <v>26.396699999999999</v>
      </c>
    </row>
    <row r="460" spans="1:1" x14ac:dyDescent="0.3">
      <c r="A460" s="23">
        <v>118.29300000000001</v>
      </c>
    </row>
    <row r="461" spans="1:1" x14ac:dyDescent="0.3">
      <c r="A461" s="23">
        <v>31.273599999999998</v>
      </c>
    </row>
    <row r="462" spans="1:1" x14ac:dyDescent="0.3">
      <c r="A462" s="23">
        <v>3.2831999999999999</v>
      </c>
    </row>
    <row r="463" spans="1:1" x14ac:dyDescent="0.3">
      <c r="A463" s="23">
        <v>10.8864</v>
      </c>
    </row>
    <row r="464" spans="1:1" x14ac:dyDescent="0.3">
      <c r="A464" s="23">
        <v>11.46</v>
      </c>
    </row>
    <row r="465" spans="1:1" x14ac:dyDescent="0.3">
      <c r="A465" s="23">
        <v>6.3296000000000001</v>
      </c>
    </row>
    <row r="466" spans="1:1" x14ac:dyDescent="0.3">
      <c r="A466" s="23">
        <v>17.428000000000001</v>
      </c>
    </row>
    <row r="467" spans="1:1" x14ac:dyDescent="0.3">
      <c r="A467" s="23">
        <v>-1.35</v>
      </c>
    </row>
    <row r="468" spans="1:1" x14ac:dyDescent="0.3">
      <c r="A468" s="23">
        <v>34.780200000000001</v>
      </c>
    </row>
    <row r="469" spans="1:1" x14ac:dyDescent="0.3">
      <c r="A469" s="23">
        <v>41.951999999999998</v>
      </c>
    </row>
    <row r="470" spans="1:1" x14ac:dyDescent="0.3">
      <c r="A470" s="23">
        <v>5.1791999999999998</v>
      </c>
    </row>
    <row r="471" spans="1:1" x14ac:dyDescent="0.3">
      <c r="A471" s="23">
        <v>-31.372199999999999</v>
      </c>
    </row>
    <row r="472" spans="1:1" x14ac:dyDescent="0.3">
      <c r="A472" s="23">
        <v>1.8031999999999999</v>
      </c>
    </row>
    <row r="473" spans="1:1" x14ac:dyDescent="0.3">
      <c r="A473" s="23">
        <v>4.0749000000000004</v>
      </c>
    </row>
    <row r="474" spans="1:1" x14ac:dyDescent="0.3">
      <c r="A474" s="23">
        <v>5.0111999999999997</v>
      </c>
    </row>
    <row r="475" spans="1:1" x14ac:dyDescent="0.3">
      <c r="A475" s="23">
        <v>5.8653000000000004</v>
      </c>
    </row>
    <row r="476" spans="1:1" x14ac:dyDescent="0.3">
      <c r="A476" s="23">
        <v>1.3160000000000001</v>
      </c>
    </row>
    <row r="477" spans="1:1" x14ac:dyDescent="0.3">
      <c r="A477" s="23">
        <v>106.1242</v>
      </c>
    </row>
    <row r="478" spans="1:1" x14ac:dyDescent="0.3">
      <c r="A478" s="23">
        <v>1.764</v>
      </c>
    </row>
    <row r="479" spans="1:1" x14ac:dyDescent="0.3">
      <c r="A479" s="23">
        <v>2.8812000000000002</v>
      </c>
    </row>
    <row r="480" spans="1:1" x14ac:dyDescent="0.3">
      <c r="A480" s="23">
        <v>3.6631999999999998</v>
      </c>
    </row>
    <row r="481" spans="1:1" x14ac:dyDescent="0.3">
      <c r="A481" s="23">
        <v>3.1850000000000001</v>
      </c>
    </row>
    <row r="482" spans="1:1" x14ac:dyDescent="0.3">
      <c r="A482" s="23">
        <v>3.36</v>
      </c>
    </row>
    <row r="483" spans="1:1" x14ac:dyDescent="0.3">
      <c r="A483" s="23">
        <v>5.5875000000000004</v>
      </c>
    </row>
    <row r="484" spans="1:1" x14ac:dyDescent="0.3">
      <c r="A484" s="23">
        <v>-9.0980000000000008</v>
      </c>
    </row>
    <row r="485" spans="1:1" x14ac:dyDescent="0.3">
      <c r="A485" s="23">
        <v>27.248000000000001</v>
      </c>
    </row>
    <row r="486" spans="1:1" x14ac:dyDescent="0.3">
      <c r="A486" s="23">
        <v>2.0649999999999999</v>
      </c>
    </row>
    <row r="487" spans="1:1" x14ac:dyDescent="0.3">
      <c r="A487" s="23">
        <v>48.951599999999999</v>
      </c>
    </row>
    <row r="488" spans="1:1" x14ac:dyDescent="0.3">
      <c r="A488" s="23">
        <v>16.7986</v>
      </c>
    </row>
    <row r="489" spans="1:1" x14ac:dyDescent="0.3">
      <c r="A489" s="23">
        <v>0.40739999999999998</v>
      </c>
    </row>
    <row r="490" spans="1:1" x14ac:dyDescent="0.3">
      <c r="A490" s="23">
        <v>11.597099999999999</v>
      </c>
    </row>
    <row r="491" spans="1:1" x14ac:dyDescent="0.3">
      <c r="A491" s="23">
        <v>29.0136</v>
      </c>
    </row>
    <row r="492" spans="1:1" x14ac:dyDescent="0.3">
      <c r="A492" s="23">
        <v>54.860399999999998</v>
      </c>
    </row>
    <row r="493" spans="1:1" x14ac:dyDescent="0.3">
      <c r="A493" s="23">
        <v>57.384999999999998</v>
      </c>
    </row>
    <row r="494" spans="1:1" x14ac:dyDescent="0.3">
      <c r="A494" s="23">
        <v>39.5428</v>
      </c>
    </row>
    <row r="495" spans="1:1" x14ac:dyDescent="0.3">
      <c r="A495" s="23">
        <v>3.504</v>
      </c>
    </row>
    <row r="496" spans="1:1" x14ac:dyDescent="0.3">
      <c r="A496" s="23">
        <v>12.815099999999999</v>
      </c>
    </row>
    <row r="497" spans="1:1" x14ac:dyDescent="0.3">
      <c r="A497" s="23">
        <v>-295.9785</v>
      </c>
    </row>
    <row r="498" spans="1:1" x14ac:dyDescent="0.3">
      <c r="A498" s="23">
        <v>4.1151</v>
      </c>
    </row>
    <row r="499" spans="1:1" x14ac:dyDescent="0.3">
      <c r="A499" s="23">
        <v>-0.26850000000000002</v>
      </c>
    </row>
    <row r="500" spans="1:1" x14ac:dyDescent="0.3">
      <c r="A500" s="23">
        <v>-9.1530000000000005</v>
      </c>
    </row>
    <row r="501" spans="1:1" x14ac:dyDescent="0.3">
      <c r="A501" s="23">
        <v>2.3952</v>
      </c>
    </row>
    <row r="502" spans="1:1" x14ac:dyDescent="0.3">
      <c r="A502" s="23">
        <v>2.9592000000000001</v>
      </c>
    </row>
    <row r="503" spans="1:1" x14ac:dyDescent="0.3">
      <c r="A503" s="23">
        <v>5.8604000000000003</v>
      </c>
    </row>
    <row r="504" spans="1:1" x14ac:dyDescent="0.3">
      <c r="A504" s="23">
        <v>22.676400000000001</v>
      </c>
    </row>
    <row r="505" spans="1:1" x14ac:dyDescent="0.3">
      <c r="A505" s="23">
        <v>-35.905799999999999</v>
      </c>
    </row>
    <row r="506" spans="1:1" x14ac:dyDescent="0.3">
      <c r="A506" s="23">
        <v>27.3568</v>
      </c>
    </row>
    <row r="507" spans="1:1" x14ac:dyDescent="0.3">
      <c r="A507" s="23">
        <v>99.23</v>
      </c>
    </row>
    <row r="508" spans="1:1" x14ac:dyDescent="0.3">
      <c r="A508" s="23">
        <v>84.495000000000005</v>
      </c>
    </row>
    <row r="509" spans="1:1" x14ac:dyDescent="0.3">
      <c r="A509" s="23">
        <v>155.25</v>
      </c>
    </row>
    <row r="510" spans="1:1" x14ac:dyDescent="0.3">
      <c r="A510" s="23">
        <v>5.4432</v>
      </c>
    </row>
    <row r="511" spans="1:1" x14ac:dyDescent="0.3">
      <c r="A511" s="23">
        <v>9.3312000000000008</v>
      </c>
    </row>
    <row r="512" spans="1:1" x14ac:dyDescent="0.3">
      <c r="A512" s="23">
        <v>3.9449999999999998</v>
      </c>
    </row>
    <row r="513" spans="1:1" x14ac:dyDescent="0.3">
      <c r="A513" s="23">
        <v>53.860799999999998</v>
      </c>
    </row>
    <row r="514" spans="1:1" x14ac:dyDescent="0.3">
      <c r="A514" s="23">
        <v>45.813600000000001</v>
      </c>
    </row>
    <row r="515" spans="1:1" x14ac:dyDescent="0.3">
      <c r="A515" s="23">
        <v>10.048500000000001</v>
      </c>
    </row>
    <row r="516" spans="1:1" x14ac:dyDescent="0.3">
      <c r="A516" s="23">
        <v>27.734999999999999</v>
      </c>
    </row>
    <row r="517" spans="1:1" x14ac:dyDescent="0.3">
      <c r="A517" s="23">
        <v>3.6680000000000001</v>
      </c>
    </row>
    <row r="518" spans="1:1" x14ac:dyDescent="0.3">
      <c r="A518" s="23">
        <v>19.331399999999999</v>
      </c>
    </row>
    <row r="519" spans="1:1" x14ac:dyDescent="0.3">
      <c r="A519" s="23">
        <v>96.343800000000002</v>
      </c>
    </row>
    <row r="520" spans="1:1" x14ac:dyDescent="0.3">
      <c r="A520" s="23">
        <v>26.07</v>
      </c>
    </row>
    <row r="521" spans="1:1" x14ac:dyDescent="0.3">
      <c r="A521" s="23">
        <v>9.1056000000000008</v>
      </c>
    </row>
    <row r="522" spans="1:1" x14ac:dyDescent="0.3">
      <c r="A522" s="23">
        <v>15.387</v>
      </c>
    </row>
    <row r="523" spans="1:1" x14ac:dyDescent="0.3">
      <c r="A523" s="23">
        <v>6.2904999999999998</v>
      </c>
    </row>
    <row r="524" spans="1:1" x14ac:dyDescent="0.3">
      <c r="A524" s="23">
        <v>5.8045</v>
      </c>
    </row>
    <row r="525" spans="1:1" x14ac:dyDescent="0.3">
      <c r="A525" s="23">
        <v>20.6142</v>
      </c>
    </row>
    <row r="526" spans="1:1" x14ac:dyDescent="0.3">
      <c r="A526" s="23">
        <v>-69.89</v>
      </c>
    </row>
    <row r="527" spans="1:1" x14ac:dyDescent="0.3">
      <c r="A527" s="23">
        <v>9.6047999999999991</v>
      </c>
    </row>
    <row r="528" spans="1:1" x14ac:dyDescent="0.3">
      <c r="A528" s="23">
        <v>3.6288</v>
      </c>
    </row>
    <row r="529" spans="1:1" x14ac:dyDescent="0.3">
      <c r="A529" s="23">
        <v>3.6894</v>
      </c>
    </row>
    <row r="530" spans="1:1" x14ac:dyDescent="0.3">
      <c r="A530" s="23">
        <v>7.6154000000000002</v>
      </c>
    </row>
    <row r="531" spans="1:1" x14ac:dyDescent="0.3">
      <c r="A531" s="23">
        <v>10.518000000000001</v>
      </c>
    </row>
    <row r="532" spans="1:1" x14ac:dyDescent="0.3">
      <c r="A532" s="23">
        <v>-5.8604000000000003</v>
      </c>
    </row>
    <row r="533" spans="1:1" x14ac:dyDescent="0.3">
      <c r="A533" s="23">
        <v>107.7216</v>
      </c>
    </row>
    <row r="534" spans="1:1" x14ac:dyDescent="0.3">
      <c r="A534" s="23">
        <v>64.785600000000002</v>
      </c>
    </row>
    <row r="535" spans="1:1" x14ac:dyDescent="0.3">
      <c r="A535" s="23">
        <v>6.0415999999999999</v>
      </c>
    </row>
    <row r="536" spans="1:1" x14ac:dyDescent="0.3">
      <c r="A536" s="23">
        <v>26.984999999999999</v>
      </c>
    </row>
    <row r="537" spans="1:1" x14ac:dyDescent="0.3">
      <c r="A537" s="23">
        <v>3.6295999999999999</v>
      </c>
    </row>
    <row r="538" spans="1:1" x14ac:dyDescent="0.3">
      <c r="A538" s="23">
        <v>0.69930000000000003</v>
      </c>
    </row>
    <row r="539" spans="1:1" x14ac:dyDescent="0.3">
      <c r="A539" s="23">
        <v>28.13</v>
      </c>
    </row>
    <row r="540" spans="1:1" x14ac:dyDescent="0.3">
      <c r="A540" s="23">
        <v>-166.32</v>
      </c>
    </row>
    <row r="541" spans="1:1" x14ac:dyDescent="0.3">
      <c r="A541" s="23">
        <v>126.8973</v>
      </c>
    </row>
    <row r="542" spans="1:1" x14ac:dyDescent="0.3">
      <c r="A542" s="23">
        <v>18.662400000000002</v>
      </c>
    </row>
    <row r="543" spans="1:1" x14ac:dyDescent="0.3">
      <c r="A543" s="23">
        <v>5.9211</v>
      </c>
    </row>
    <row r="544" spans="1:1" x14ac:dyDescent="0.3">
      <c r="A544" s="23">
        <v>39.4268</v>
      </c>
    </row>
    <row r="545" spans="1:1" x14ac:dyDescent="0.3">
      <c r="A545" s="23">
        <v>11.774100000000001</v>
      </c>
    </row>
    <row r="546" spans="1:1" x14ac:dyDescent="0.3">
      <c r="A546" s="23">
        <v>-465.56799999999998</v>
      </c>
    </row>
    <row r="547" spans="1:1" x14ac:dyDescent="0.3">
      <c r="A547" s="23">
        <v>25.792000000000002</v>
      </c>
    </row>
    <row r="548" spans="1:1" x14ac:dyDescent="0.3">
      <c r="A548" s="23">
        <v>20.584199999999999</v>
      </c>
    </row>
    <row r="549" spans="1:1" x14ac:dyDescent="0.3">
      <c r="A549" s="23">
        <v>47.037599999999998</v>
      </c>
    </row>
    <row r="550" spans="1:1" x14ac:dyDescent="0.3">
      <c r="A550" s="23">
        <v>10.395</v>
      </c>
    </row>
    <row r="551" spans="1:1" x14ac:dyDescent="0.3">
      <c r="A551" s="23">
        <v>843.17060000000004</v>
      </c>
    </row>
    <row r="552" spans="1:1" x14ac:dyDescent="0.3">
      <c r="A552" s="23">
        <v>9.0912000000000006</v>
      </c>
    </row>
    <row r="553" spans="1:1" x14ac:dyDescent="0.3">
      <c r="A553" s="23">
        <v>8.532</v>
      </c>
    </row>
    <row r="554" spans="1:1" x14ac:dyDescent="0.3">
      <c r="A554" s="23">
        <v>65.977999999999994</v>
      </c>
    </row>
    <row r="555" spans="1:1" x14ac:dyDescent="0.3">
      <c r="A555" s="23">
        <v>302.37299999999999</v>
      </c>
    </row>
    <row r="556" spans="1:1" x14ac:dyDescent="0.3">
      <c r="A556" s="23">
        <v>107.955</v>
      </c>
    </row>
    <row r="557" spans="1:1" x14ac:dyDescent="0.3">
      <c r="A557" s="23">
        <v>-13.311999999999999</v>
      </c>
    </row>
    <row r="558" spans="1:1" x14ac:dyDescent="0.3">
      <c r="A558" s="23">
        <v>6.468</v>
      </c>
    </row>
    <row r="559" spans="1:1" x14ac:dyDescent="0.3">
      <c r="A559" s="23">
        <v>-8.6768000000000001</v>
      </c>
    </row>
    <row r="560" spans="1:1" x14ac:dyDescent="0.3">
      <c r="A560" s="23">
        <v>191.99680000000001</v>
      </c>
    </row>
    <row r="561" spans="1:1" x14ac:dyDescent="0.3">
      <c r="A561" s="23">
        <v>-766.01199999999994</v>
      </c>
    </row>
    <row r="562" spans="1:1" x14ac:dyDescent="0.3">
      <c r="A562" s="23">
        <v>21.994499999999999</v>
      </c>
    </row>
    <row r="563" spans="1:1" x14ac:dyDescent="0.3">
      <c r="A563" s="23">
        <v>35.996400000000001</v>
      </c>
    </row>
    <row r="564" spans="1:1" x14ac:dyDescent="0.3">
      <c r="A564" s="23">
        <v>84.235200000000006</v>
      </c>
    </row>
    <row r="565" spans="1:1" x14ac:dyDescent="0.3">
      <c r="A565" s="23">
        <v>481.86900000000003</v>
      </c>
    </row>
    <row r="566" spans="1:1" x14ac:dyDescent="0.3">
      <c r="A566" s="23">
        <v>3.8822000000000001</v>
      </c>
    </row>
    <row r="567" spans="1:1" x14ac:dyDescent="0.3">
      <c r="A567" s="23">
        <v>45.539200000000001</v>
      </c>
    </row>
    <row r="568" spans="1:1" x14ac:dyDescent="0.3">
      <c r="A568" s="23">
        <v>-1.294</v>
      </c>
    </row>
    <row r="569" spans="1:1" x14ac:dyDescent="0.3">
      <c r="A569" s="23">
        <v>-46.137</v>
      </c>
    </row>
    <row r="570" spans="1:1" x14ac:dyDescent="0.3">
      <c r="A570" s="23">
        <v>2.5592000000000001</v>
      </c>
    </row>
    <row r="571" spans="1:1" x14ac:dyDescent="0.3">
      <c r="A571" s="23">
        <v>19.95</v>
      </c>
    </row>
    <row r="572" spans="1:1" x14ac:dyDescent="0.3">
      <c r="A572" s="23">
        <v>13.009499999999999</v>
      </c>
    </row>
    <row r="573" spans="1:1" x14ac:dyDescent="0.3">
      <c r="A573" s="23">
        <v>-25.913599999999999</v>
      </c>
    </row>
    <row r="574" spans="1:1" x14ac:dyDescent="0.3">
      <c r="A574" s="23">
        <v>5.4432</v>
      </c>
    </row>
    <row r="575" spans="1:1" x14ac:dyDescent="0.3">
      <c r="A575" s="23">
        <v>73.544799999999995</v>
      </c>
    </row>
    <row r="576" spans="1:1" x14ac:dyDescent="0.3">
      <c r="A576" s="23">
        <v>1.0797000000000001</v>
      </c>
    </row>
    <row r="577" spans="1:1" x14ac:dyDescent="0.3">
      <c r="A577" s="23">
        <v>9.3184000000000005</v>
      </c>
    </row>
    <row r="578" spans="1:1" x14ac:dyDescent="0.3">
      <c r="A578" s="23">
        <v>-122.39279999999999</v>
      </c>
    </row>
    <row r="579" spans="1:1" x14ac:dyDescent="0.3">
      <c r="A579" s="23">
        <v>-11.439</v>
      </c>
    </row>
    <row r="580" spans="1:1" x14ac:dyDescent="0.3">
      <c r="A580" s="23">
        <v>-53.270400000000002</v>
      </c>
    </row>
    <row r="581" spans="1:1" x14ac:dyDescent="0.3">
      <c r="A581" s="23">
        <v>43.598100000000002</v>
      </c>
    </row>
    <row r="582" spans="1:1" x14ac:dyDescent="0.3">
      <c r="A582" s="23">
        <v>150.98400000000001</v>
      </c>
    </row>
    <row r="583" spans="1:1" x14ac:dyDescent="0.3">
      <c r="A583" s="23">
        <v>1.752</v>
      </c>
    </row>
    <row r="584" spans="1:1" x14ac:dyDescent="0.3">
      <c r="A584" s="23">
        <v>6.9131999999999998</v>
      </c>
    </row>
    <row r="585" spans="1:1" x14ac:dyDescent="0.3">
      <c r="A585" s="23">
        <v>21.012799999999999</v>
      </c>
    </row>
    <row r="586" spans="1:1" x14ac:dyDescent="0.3">
      <c r="A586" s="23">
        <v>7.25</v>
      </c>
    </row>
    <row r="587" spans="1:1" x14ac:dyDescent="0.3">
      <c r="A587" s="23">
        <v>-46.394599999999997</v>
      </c>
    </row>
    <row r="588" spans="1:1" x14ac:dyDescent="0.3">
      <c r="A588" s="23">
        <v>233.22040000000001</v>
      </c>
    </row>
    <row r="589" spans="1:1" x14ac:dyDescent="0.3">
      <c r="A589" s="23">
        <v>0.98560000000000003</v>
      </c>
    </row>
    <row r="590" spans="1:1" x14ac:dyDescent="0.3">
      <c r="A590" s="23">
        <v>3.6192000000000002</v>
      </c>
    </row>
    <row r="591" spans="1:1" x14ac:dyDescent="0.3">
      <c r="A591" s="23">
        <v>-89.088999999999999</v>
      </c>
    </row>
    <row r="592" spans="1:1" x14ac:dyDescent="0.3">
      <c r="A592" s="23">
        <v>-98.8018</v>
      </c>
    </row>
    <row r="593" spans="1:1" x14ac:dyDescent="0.3">
      <c r="A593" s="23">
        <v>31.587</v>
      </c>
    </row>
    <row r="594" spans="1:1" x14ac:dyDescent="0.3">
      <c r="A594" s="23">
        <v>381.29700000000003</v>
      </c>
    </row>
    <row r="595" spans="1:1" x14ac:dyDescent="0.3">
      <c r="A595" s="23">
        <v>15.2712</v>
      </c>
    </row>
    <row r="596" spans="1:1" x14ac:dyDescent="0.3">
      <c r="A596" s="23">
        <v>6.4127999999999998</v>
      </c>
    </row>
    <row r="597" spans="1:1" x14ac:dyDescent="0.3">
      <c r="A597" s="23">
        <v>2.4</v>
      </c>
    </row>
    <row r="598" spans="1:1" x14ac:dyDescent="0.3">
      <c r="A598" s="23">
        <v>24.936</v>
      </c>
    </row>
    <row r="599" spans="1:1" x14ac:dyDescent="0.3">
      <c r="A599" s="23">
        <v>79.193399999999997</v>
      </c>
    </row>
    <row r="600" spans="1:1" x14ac:dyDescent="0.3">
      <c r="A600" s="23">
        <v>2.6892</v>
      </c>
    </row>
    <row r="601" spans="1:1" x14ac:dyDescent="0.3">
      <c r="A601" s="23">
        <v>6.3503999999999996</v>
      </c>
    </row>
    <row r="602" spans="1:1" x14ac:dyDescent="0.3">
      <c r="A602" s="23">
        <v>-6.0979999999999999</v>
      </c>
    </row>
    <row r="603" spans="1:1" x14ac:dyDescent="0.3">
      <c r="A603" s="23">
        <v>5.2026000000000003</v>
      </c>
    </row>
    <row r="604" spans="1:1" x14ac:dyDescent="0.3">
      <c r="A604" s="23">
        <v>80.368200000000002</v>
      </c>
    </row>
    <row r="605" spans="1:1" x14ac:dyDescent="0.3">
      <c r="A605" s="23">
        <v>171.93</v>
      </c>
    </row>
    <row r="606" spans="1:1" x14ac:dyDescent="0.3">
      <c r="A606" s="23">
        <v>35.098999999999997</v>
      </c>
    </row>
    <row r="607" spans="1:1" x14ac:dyDescent="0.3">
      <c r="A607" s="23">
        <v>6.8714000000000004</v>
      </c>
    </row>
    <row r="608" spans="1:1" x14ac:dyDescent="0.3">
      <c r="A608" s="23">
        <v>29.952000000000002</v>
      </c>
    </row>
    <row r="609" spans="1:1" x14ac:dyDescent="0.3">
      <c r="A609" s="23">
        <v>5.2026000000000003</v>
      </c>
    </row>
    <row r="610" spans="1:1" x14ac:dyDescent="0.3">
      <c r="A610" s="23">
        <v>11.2476</v>
      </c>
    </row>
    <row r="611" spans="1:1" x14ac:dyDescent="0.3">
      <c r="A611" s="23">
        <v>200.9546</v>
      </c>
    </row>
    <row r="612" spans="1:1" x14ac:dyDescent="0.3">
      <c r="A612" s="23">
        <v>45.770400000000002</v>
      </c>
    </row>
    <row r="613" spans="1:1" x14ac:dyDescent="0.3">
      <c r="A613" s="23">
        <v>3.1103999999999998</v>
      </c>
    </row>
    <row r="614" spans="1:1" x14ac:dyDescent="0.3">
      <c r="A614" s="23">
        <v>7.9859999999999998</v>
      </c>
    </row>
    <row r="615" spans="1:1" x14ac:dyDescent="0.3">
      <c r="A615" s="23">
        <v>2.6320000000000001</v>
      </c>
    </row>
    <row r="616" spans="1:1" x14ac:dyDescent="0.3">
      <c r="A616" s="23">
        <v>95.2</v>
      </c>
    </row>
    <row r="617" spans="1:1" x14ac:dyDescent="0.3">
      <c r="A617" s="23">
        <v>-48.954900000000002</v>
      </c>
    </row>
    <row r="618" spans="1:1" x14ac:dyDescent="0.3">
      <c r="A618" s="23">
        <v>65.206400000000002</v>
      </c>
    </row>
    <row r="619" spans="1:1" x14ac:dyDescent="0.3">
      <c r="A619" s="23">
        <v>-99.266400000000004</v>
      </c>
    </row>
    <row r="620" spans="1:1" x14ac:dyDescent="0.3">
      <c r="A620" s="23">
        <v>13.486499999999999</v>
      </c>
    </row>
    <row r="621" spans="1:1" x14ac:dyDescent="0.3">
      <c r="A621" s="23">
        <v>4.2816000000000001</v>
      </c>
    </row>
    <row r="622" spans="1:1" x14ac:dyDescent="0.3">
      <c r="A622" s="23">
        <v>-99.176400000000001</v>
      </c>
    </row>
    <row r="623" spans="1:1" x14ac:dyDescent="0.3">
      <c r="A623" s="23">
        <v>303.3408</v>
      </c>
    </row>
    <row r="624" spans="1:1" x14ac:dyDescent="0.3">
      <c r="A624" s="23">
        <v>1228.1786999999999</v>
      </c>
    </row>
    <row r="625" spans="1:1" x14ac:dyDescent="0.3">
      <c r="A625" s="23">
        <v>32.392000000000003</v>
      </c>
    </row>
    <row r="626" spans="1:1" x14ac:dyDescent="0.3">
      <c r="A626" s="23">
        <v>4.4311999999999996</v>
      </c>
    </row>
    <row r="627" spans="1:1" x14ac:dyDescent="0.3">
      <c r="A627" s="23">
        <v>3.4685999999999999</v>
      </c>
    </row>
    <row r="628" spans="1:1" x14ac:dyDescent="0.3">
      <c r="A628" s="23">
        <v>-33.484000000000002</v>
      </c>
    </row>
    <row r="629" spans="1:1" x14ac:dyDescent="0.3">
      <c r="A629" s="23">
        <v>5.2560000000000002</v>
      </c>
    </row>
    <row r="630" spans="1:1" x14ac:dyDescent="0.3">
      <c r="A630" s="23">
        <v>18.064800000000002</v>
      </c>
    </row>
    <row r="631" spans="1:1" x14ac:dyDescent="0.3">
      <c r="A631" s="23">
        <v>22.377600000000001</v>
      </c>
    </row>
    <row r="632" spans="1:1" x14ac:dyDescent="0.3">
      <c r="A632" s="23">
        <v>14.395200000000001</v>
      </c>
    </row>
    <row r="633" spans="1:1" x14ac:dyDescent="0.3">
      <c r="A633" s="23">
        <v>27.69</v>
      </c>
    </row>
    <row r="634" spans="1:1" x14ac:dyDescent="0.3">
      <c r="A634" s="23">
        <v>52.497900000000001</v>
      </c>
    </row>
    <row r="635" spans="1:1" x14ac:dyDescent="0.3">
      <c r="A635" s="23">
        <v>7.0217999999999998</v>
      </c>
    </row>
    <row r="636" spans="1:1" x14ac:dyDescent="0.3">
      <c r="A636" s="23">
        <v>-0.85580000000000001</v>
      </c>
    </row>
    <row r="637" spans="1:1" x14ac:dyDescent="0.3">
      <c r="A637" s="23">
        <v>2.5979999999999999</v>
      </c>
    </row>
    <row r="638" spans="1:1" x14ac:dyDescent="0.3">
      <c r="A638" s="23">
        <v>23.027999999999999</v>
      </c>
    </row>
    <row r="639" spans="1:1" x14ac:dyDescent="0.3">
      <c r="A639" s="23">
        <v>12.441599999999999</v>
      </c>
    </row>
    <row r="640" spans="1:1" x14ac:dyDescent="0.3">
      <c r="A640" s="23">
        <v>3919.9888000000001</v>
      </c>
    </row>
    <row r="641" spans="1:1" x14ac:dyDescent="0.3">
      <c r="A641" s="23">
        <v>17.1828</v>
      </c>
    </row>
    <row r="642" spans="1:1" x14ac:dyDescent="0.3">
      <c r="A642" s="23">
        <v>61.389000000000003</v>
      </c>
    </row>
    <row r="643" spans="1:1" x14ac:dyDescent="0.3">
      <c r="A643" s="23">
        <v>9.3295999999999992</v>
      </c>
    </row>
    <row r="644" spans="1:1" x14ac:dyDescent="0.3">
      <c r="A644" s="23">
        <v>4.2047999999999996</v>
      </c>
    </row>
    <row r="645" spans="1:1" x14ac:dyDescent="0.3">
      <c r="A645" s="23">
        <v>20.8719</v>
      </c>
    </row>
    <row r="646" spans="1:1" x14ac:dyDescent="0.3">
      <c r="A646" s="23">
        <v>4.5881999999999996</v>
      </c>
    </row>
    <row r="647" spans="1:1" x14ac:dyDescent="0.3">
      <c r="A647" s="23">
        <v>79.891199999999998</v>
      </c>
    </row>
    <row r="648" spans="1:1" x14ac:dyDescent="0.3">
      <c r="A648" s="23">
        <v>79.891199999999998</v>
      </c>
    </row>
    <row r="649" spans="1:1" x14ac:dyDescent="0.3">
      <c r="A649" s="23">
        <v>-8.1311999999999998</v>
      </c>
    </row>
    <row r="650" spans="1:1" x14ac:dyDescent="0.3">
      <c r="A650" s="23">
        <v>10.623200000000001</v>
      </c>
    </row>
    <row r="651" spans="1:1" x14ac:dyDescent="0.3">
      <c r="A651" s="23">
        <v>15.1158</v>
      </c>
    </row>
    <row r="652" spans="1:1" x14ac:dyDescent="0.3">
      <c r="A652" s="23">
        <v>6.7915000000000001</v>
      </c>
    </row>
    <row r="653" spans="1:1" x14ac:dyDescent="0.3">
      <c r="A653" s="23">
        <v>1.7901</v>
      </c>
    </row>
    <row r="654" spans="1:1" x14ac:dyDescent="0.3">
      <c r="A654" s="23">
        <v>13.4292</v>
      </c>
    </row>
    <row r="655" spans="1:1" x14ac:dyDescent="0.3">
      <c r="A655" s="23">
        <v>-6.0324</v>
      </c>
    </row>
    <row r="656" spans="1:1" x14ac:dyDescent="0.3">
      <c r="A656" s="23">
        <v>2.2240000000000002</v>
      </c>
    </row>
    <row r="657" spans="1:1" x14ac:dyDescent="0.3">
      <c r="A657" s="23">
        <v>31.537199999999999</v>
      </c>
    </row>
    <row r="658" spans="1:1" x14ac:dyDescent="0.3">
      <c r="A658" s="23">
        <v>23.231999999999999</v>
      </c>
    </row>
    <row r="659" spans="1:1" x14ac:dyDescent="0.3">
      <c r="A659" s="23">
        <v>-80.48</v>
      </c>
    </row>
    <row r="660" spans="1:1" x14ac:dyDescent="0.3">
      <c r="A660" s="23">
        <v>17.375399999999999</v>
      </c>
    </row>
    <row r="661" spans="1:1" x14ac:dyDescent="0.3">
      <c r="A661" s="23">
        <v>0.47099999999999997</v>
      </c>
    </row>
    <row r="662" spans="1:1" x14ac:dyDescent="0.3">
      <c r="A662" s="23">
        <v>51.57</v>
      </c>
    </row>
    <row r="663" spans="1:1" x14ac:dyDescent="0.3">
      <c r="A663" s="23">
        <v>2.3519999999999999</v>
      </c>
    </row>
    <row r="664" spans="1:1" x14ac:dyDescent="0.3">
      <c r="A664" s="23">
        <v>4.1768999999999998</v>
      </c>
    </row>
    <row r="665" spans="1:1" x14ac:dyDescent="0.3">
      <c r="A665" s="23">
        <v>-32.338799999999999</v>
      </c>
    </row>
    <row r="666" spans="1:1" x14ac:dyDescent="0.3">
      <c r="A666" s="23">
        <v>15.7584</v>
      </c>
    </row>
    <row r="667" spans="1:1" x14ac:dyDescent="0.3">
      <c r="A667" s="23">
        <v>13.235200000000001</v>
      </c>
    </row>
    <row r="668" spans="1:1" x14ac:dyDescent="0.3">
      <c r="A668" s="23">
        <v>22.529599999999999</v>
      </c>
    </row>
    <row r="669" spans="1:1" x14ac:dyDescent="0.3">
      <c r="A669" s="23">
        <v>23.234999999999999</v>
      </c>
    </row>
    <row r="670" spans="1:1" x14ac:dyDescent="0.3">
      <c r="A670" s="23">
        <v>12.99</v>
      </c>
    </row>
    <row r="671" spans="1:1" x14ac:dyDescent="0.3">
      <c r="A671" s="23">
        <v>7.9127999999999998</v>
      </c>
    </row>
    <row r="672" spans="1:1" x14ac:dyDescent="0.3">
      <c r="A672" s="23">
        <v>13</v>
      </c>
    </row>
    <row r="673" spans="1:1" x14ac:dyDescent="0.3">
      <c r="A673" s="23">
        <v>31.940999999999999</v>
      </c>
    </row>
    <row r="674" spans="1:1" x14ac:dyDescent="0.3">
      <c r="A674" s="23">
        <v>9.1763999999999992</v>
      </c>
    </row>
    <row r="675" spans="1:1" x14ac:dyDescent="0.3">
      <c r="A675" s="23">
        <v>7.2576000000000001</v>
      </c>
    </row>
    <row r="676" spans="1:1" x14ac:dyDescent="0.3">
      <c r="A676" s="23">
        <v>6.24</v>
      </c>
    </row>
    <row r="677" spans="1:1" x14ac:dyDescent="0.3">
      <c r="A677" s="23">
        <v>62.244</v>
      </c>
    </row>
    <row r="678" spans="1:1" x14ac:dyDescent="0.3">
      <c r="A678" s="23">
        <v>-9.2230000000000008</v>
      </c>
    </row>
    <row r="679" spans="1:1" x14ac:dyDescent="0.3">
      <c r="A679" s="23">
        <v>-14.4588</v>
      </c>
    </row>
    <row r="680" spans="1:1" x14ac:dyDescent="0.3">
      <c r="A680" s="23">
        <v>31.091200000000001</v>
      </c>
    </row>
    <row r="681" spans="1:1" x14ac:dyDescent="0.3">
      <c r="A681" s="23">
        <v>70.006</v>
      </c>
    </row>
    <row r="682" spans="1:1" x14ac:dyDescent="0.3">
      <c r="A682" s="23">
        <v>134.654</v>
      </c>
    </row>
    <row r="683" spans="1:1" x14ac:dyDescent="0.3">
      <c r="A683" s="23">
        <v>9.7439999999999998</v>
      </c>
    </row>
    <row r="684" spans="1:1" x14ac:dyDescent="0.3">
      <c r="A684" s="23">
        <v>25.423999999999999</v>
      </c>
    </row>
    <row r="685" spans="1:1" x14ac:dyDescent="0.3">
      <c r="A685" s="23">
        <v>6.2207999999999997</v>
      </c>
    </row>
    <row r="686" spans="1:1" x14ac:dyDescent="0.3">
      <c r="A686" s="23">
        <v>34.758000000000003</v>
      </c>
    </row>
    <row r="687" spans="1:1" x14ac:dyDescent="0.3">
      <c r="A687" s="23">
        <v>11.555999999999999</v>
      </c>
    </row>
    <row r="688" spans="1:1" x14ac:dyDescent="0.3">
      <c r="A688" s="23">
        <v>-47.396799999999999</v>
      </c>
    </row>
    <row r="689" spans="1:1" x14ac:dyDescent="0.3">
      <c r="A689" s="23">
        <v>6.3743999999999996</v>
      </c>
    </row>
    <row r="690" spans="1:1" x14ac:dyDescent="0.3">
      <c r="A690" s="23">
        <v>108.3528</v>
      </c>
    </row>
    <row r="691" spans="1:1" x14ac:dyDescent="0.3">
      <c r="A691" s="23">
        <v>33.721200000000003</v>
      </c>
    </row>
    <row r="692" spans="1:1" x14ac:dyDescent="0.3">
      <c r="A692" s="23">
        <v>-8.0289999999999999</v>
      </c>
    </row>
    <row r="693" spans="1:1" x14ac:dyDescent="0.3">
      <c r="A693" s="23">
        <v>-6.0191999999999997</v>
      </c>
    </row>
    <row r="694" spans="1:1" x14ac:dyDescent="0.3">
      <c r="A694" s="23">
        <v>2.3380000000000001</v>
      </c>
    </row>
    <row r="695" spans="1:1" x14ac:dyDescent="0.3">
      <c r="A695" s="23">
        <v>12.5832</v>
      </c>
    </row>
    <row r="696" spans="1:1" x14ac:dyDescent="0.3">
      <c r="A696" s="23">
        <v>-77.332999999999998</v>
      </c>
    </row>
    <row r="697" spans="1:1" x14ac:dyDescent="0.3">
      <c r="A697" s="23">
        <v>24.727499999999999</v>
      </c>
    </row>
    <row r="698" spans="1:1" x14ac:dyDescent="0.3">
      <c r="A698" s="23">
        <v>5.2773000000000003</v>
      </c>
    </row>
    <row r="699" spans="1:1" x14ac:dyDescent="0.3">
      <c r="A699" s="23">
        <v>-4.7039999999999997</v>
      </c>
    </row>
    <row r="700" spans="1:1" x14ac:dyDescent="0.3">
      <c r="A700" s="23">
        <v>7.2576000000000001</v>
      </c>
    </row>
    <row r="701" spans="1:1" x14ac:dyDescent="0.3">
      <c r="A701" s="23">
        <v>33.994999999999997</v>
      </c>
    </row>
    <row r="702" spans="1:1" x14ac:dyDescent="0.3">
      <c r="A702" s="23">
        <v>3.8073000000000001</v>
      </c>
    </row>
    <row r="703" spans="1:1" x14ac:dyDescent="0.3">
      <c r="A703" s="23">
        <v>4.9648000000000003</v>
      </c>
    </row>
    <row r="704" spans="1:1" x14ac:dyDescent="0.3">
      <c r="A704" s="23">
        <v>3.4196</v>
      </c>
    </row>
    <row r="705" spans="1:1" x14ac:dyDescent="0.3">
      <c r="A705" s="23">
        <v>6.9794999999999998</v>
      </c>
    </row>
    <row r="706" spans="1:1" x14ac:dyDescent="0.3">
      <c r="A706" s="23">
        <v>9.9872999999999994</v>
      </c>
    </row>
    <row r="707" spans="1:1" x14ac:dyDescent="0.3">
      <c r="A707" s="23">
        <v>-16.956800000000001</v>
      </c>
    </row>
    <row r="708" spans="1:1" x14ac:dyDescent="0.3">
      <c r="A708" s="23">
        <v>33.313600000000001</v>
      </c>
    </row>
    <row r="709" spans="1:1" x14ac:dyDescent="0.3">
      <c r="A709" s="23">
        <v>1.651</v>
      </c>
    </row>
    <row r="710" spans="1:1" x14ac:dyDescent="0.3">
      <c r="A710" s="23">
        <v>16.183800000000002</v>
      </c>
    </row>
    <row r="711" spans="1:1" x14ac:dyDescent="0.3">
      <c r="A711" s="23">
        <v>3.6288</v>
      </c>
    </row>
    <row r="712" spans="1:1" x14ac:dyDescent="0.3">
      <c r="A712" s="23">
        <v>20.1584</v>
      </c>
    </row>
    <row r="713" spans="1:1" x14ac:dyDescent="0.3">
      <c r="A713" s="23">
        <v>257.9871</v>
      </c>
    </row>
    <row r="714" spans="1:1" x14ac:dyDescent="0.3">
      <c r="A714" s="23">
        <v>1.8144</v>
      </c>
    </row>
    <row r="715" spans="1:1" x14ac:dyDescent="0.3">
      <c r="A715" s="23">
        <v>3.89</v>
      </c>
    </row>
    <row r="716" spans="1:1" x14ac:dyDescent="0.3">
      <c r="A716" s="23">
        <v>16.794599999999999</v>
      </c>
    </row>
    <row r="717" spans="1:1" x14ac:dyDescent="0.3">
      <c r="A717" s="23">
        <v>19.465599999999998</v>
      </c>
    </row>
    <row r="718" spans="1:1" x14ac:dyDescent="0.3">
      <c r="A718" s="23">
        <v>3.7919999999999998</v>
      </c>
    </row>
    <row r="719" spans="1:1" x14ac:dyDescent="0.3">
      <c r="A719" s="23">
        <v>12.1348</v>
      </c>
    </row>
    <row r="720" spans="1:1" x14ac:dyDescent="0.3">
      <c r="A720" s="23">
        <v>62.3904</v>
      </c>
    </row>
    <row r="721" spans="1:1" x14ac:dyDescent="0.3">
      <c r="A721" s="23">
        <v>14.307499999999999</v>
      </c>
    </row>
    <row r="722" spans="1:1" x14ac:dyDescent="0.3">
      <c r="A722" s="23">
        <v>10.2592</v>
      </c>
    </row>
    <row r="723" spans="1:1" x14ac:dyDescent="0.3">
      <c r="A723" s="23">
        <v>26.649000000000001</v>
      </c>
    </row>
    <row r="724" spans="1:1" x14ac:dyDescent="0.3">
      <c r="A724" s="23">
        <v>10.647</v>
      </c>
    </row>
    <row r="725" spans="1:1" x14ac:dyDescent="0.3">
      <c r="A725" s="23">
        <v>14.500999999999999</v>
      </c>
    </row>
    <row r="726" spans="1:1" x14ac:dyDescent="0.3">
      <c r="A726" s="23">
        <v>2.99</v>
      </c>
    </row>
    <row r="727" spans="1:1" x14ac:dyDescent="0.3">
      <c r="A727" s="23">
        <v>18.396000000000001</v>
      </c>
    </row>
    <row r="728" spans="1:1" x14ac:dyDescent="0.3">
      <c r="A728" s="23">
        <v>16.703399999999998</v>
      </c>
    </row>
    <row r="729" spans="1:1" x14ac:dyDescent="0.3">
      <c r="A729" s="23">
        <v>24.219000000000001</v>
      </c>
    </row>
    <row r="730" spans="1:1" x14ac:dyDescent="0.3">
      <c r="A730" s="23">
        <v>13.846</v>
      </c>
    </row>
    <row r="731" spans="1:1" x14ac:dyDescent="0.3">
      <c r="A731" s="23">
        <v>97.458600000000004</v>
      </c>
    </row>
    <row r="732" spans="1:1" x14ac:dyDescent="0.3">
      <c r="A732" s="23">
        <v>0.49840000000000001</v>
      </c>
    </row>
    <row r="733" spans="1:1" x14ac:dyDescent="0.3">
      <c r="A733" s="23">
        <v>-4.8587999999999996</v>
      </c>
    </row>
    <row r="734" spans="1:1" x14ac:dyDescent="0.3">
      <c r="A734" s="23">
        <v>-6.8992000000000004</v>
      </c>
    </row>
    <row r="735" spans="1:1" x14ac:dyDescent="0.3">
      <c r="A735" s="23">
        <v>134.99250000000001</v>
      </c>
    </row>
    <row r="736" spans="1:1" x14ac:dyDescent="0.3">
      <c r="A736" s="23">
        <v>-14.793100000000001</v>
      </c>
    </row>
    <row r="737" spans="1:1" x14ac:dyDescent="0.3">
      <c r="A737" s="23">
        <v>15.763999999999999</v>
      </c>
    </row>
    <row r="738" spans="1:1" x14ac:dyDescent="0.3">
      <c r="A738" s="23">
        <v>115.18559999999999</v>
      </c>
    </row>
    <row r="739" spans="1:1" x14ac:dyDescent="0.3">
      <c r="A739" s="23">
        <v>-10.6547</v>
      </c>
    </row>
    <row r="740" spans="1:1" x14ac:dyDescent="0.3">
      <c r="A740" s="23">
        <v>4.9950000000000001</v>
      </c>
    </row>
    <row r="741" spans="1:1" x14ac:dyDescent="0.3">
      <c r="A741" s="23">
        <v>-18.836400000000001</v>
      </c>
    </row>
    <row r="742" spans="1:1" x14ac:dyDescent="0.3">
      <c r="A742" s="23">
        <v>177.42060000000001</v>
      </c>
    </row>
    <row r="743" spans="1:1" x14ac:dyDescent="0.3">
      <c r="A743" s="23">
        <v>190.4298</v>
      </c>
    </row>
    <row r="744" spans="1:1" x14ac:dyDescent="0.3">
      <c r="A744" s="23">
        <v>14.628</v>
      </c>
    </row>
    <row r="745" spans="1:1" x14ac:dyDescent="0.3">
      <c r="A745" s="23">
        <v>34.741999999999997</v>
      </c>
    </row>
    <row r="746" spans="1:1" x14ac:dyDescent="0.3">
      <c r="A746" s="23">
        <v>6.2207999999999997</v>
      </c>
    </row>
    <row r="747" spans="1:1" x14ac:dyDescent="0.3">
      <c r="A747" s="23">
        <v>-6.4233000000000002</v>
      </c>
    </row>
    <row r="748" spans="1:1" x14ac:dyDescent="0.3">
      <c r="A748" s="23">
        <v>149.8956</v>
      </c>
    </row>
    <row r="749" spans="1:1" x14ac:dyDescent="0.3">
      <c r="A749" s="23">
        <v>3.7995999999999999</v>
      </c>
    </row>
    <row r="750" spans="1:1" x14ac:dyDescent="0.3">
      <c r="A750" s="23">
        <v>62.782200000000003</v>
      </c>
    </row>
    <row r="751" spans="1:1" x14ac:dyDescent="0.3">
      <c r="A751" s="23">
        <v>-209.76929999999999</v>
      </c>
    </row>
    <row r="752" spans="1:1" x14ac:dyDescent="0.3">
      <c r="A752" s="23">
        <v>9.1872000000000007</v>
      </c>
    </row>
    <row r="753" spans="1:1" x14ac:dyDescent="0.3">
      <c r="A753" s="23">
        <v>18.114599999999999</v>
      </c>
    </row>
    <row r="754" spans="1:1" x14ac:dyDescent="0.3">
      <c r="A754" s="23">
        <v>5.0763999999999996</v>
      </c>
    </row>
    <row r="755" spans="1:1" x14ac:dyDescent="0.3">
      <c r="A755" s="23">
        <v>3.72</v>
      </c>
    </row>
    <row r="756" spans="1:1" x14ac:dyDescent="0.3">
      <c r="A756" s="23">
        <v>1.6776</v>
      </c>
    </row>
    <row r="757" spans="1:1" x14ac:dyDescent="0.3">
      <c r="A757" s="23">
        <v>5.4801000000000002</v>
      </c>
    </row>
    <row r="758" spans="1:1" x14ac:dyDescent="0.3">
      <c r="A758" s="23">
        <v>-6.9828000000000001</v>
      </c>
    </row>
    <row r="759" spans="1:1" x14ac:dyDescent="0.3">
      <c r="A759" s="23">
        <v>3.2351999999999999</v>
      </c>
    </row>
    <row r="760" spans="1:1" x14ac:dyDescent="0.3">
      <c r="A760" s="23">
        <v>8.3523999999999994</v>
      </c>
    </row>
    <row r="761" spans="1:1" x14ac:dyDescent="0.3">
      <c r="A761" s="23">
        <v>0.55079999999999996</v>
      </c>
    </row>
    <row r="762" spans="1:1" x14ac:dyDescent="0.3">
      <c r="A762" s="23">
        <v>9.0719999999999992</v>
      </c>
    </row>
    <row r="763" spans="1:1" x14ac:dyDescent="0.3">
      <c r="A763" s="23">
        <v>15.1158</v>
      </c>
    </row>
    <row r="764" spans="1:1" x14ac:dyDescent="0.3">
      <c r="A764" s="23">
        <v>35.244999999999997</v>
      </c>
    </row>
    <row r="765" spans="1:1" x14ac:dyDescent="0.3">
      <c r="A765" s="23">
        <v>16.1568</v>
      </c>
    </row>
    <row r="766" spans="1:1" x14ac:dyDescent="0.3">
      <c r="A766" s="23">
        <v>0.66239999999999999</v>
      </c>
    </row>
    <row r="767" spans="1:1" x14ac:dyDescent="0.3">
      <c r="A767" s="23">
        <v>743.98800000000006</v>
      </c>
    </row>
    <row r="768" spans="1:1" x14ac:dyDescent="0.3">
      <c r="A768" s="23">
        <v>32.251399999999997</v>
      </c>
    </row>
    <row r="769" spans="1:1" x14ac:dyDescent="0.3">
      <c r="A769" s="23">
        <v>217.767</v>
      </c>
    </row>
    <row r="770" spans="1:1" x14ac:dyDescent="0.3">
      <c r="A770" s="23">
        <v>12.1149</v>
      </c>
    </row>
    <row r="771" spans="1:1" x14ac:dyDescent="0.3">
      <c r="A771" s="23">
        <v>1.8480000000000001</v>
      </c>
    </row>
    <row r="772" spans="1:1" x14ac:dyDescent="0.3">
      <c r="A772" s="23">
        <v>5.7568000000000001</v>
      </c>
    </row>
    <row r="773" spans="1:1" x14ac:dyDescent="0.3">
      <c r="A773" s="23">
        <v>11.117599999999999</v>
      </c>
    </row>
    <row r="774" spans="1:1" x14ac:dyDescent="0.3">
      <c r="A774" s="23">
        <v>16.170000000000002</v>
      </c>
    </row>
    <row r="775" spans="1:1" x14ac:dyDescent="0.3">
      <c r="A775" s="23">
        <v>20.767499999999998</v>
      </c>
    </row>
    <row r="776" spans="1:1" x14ac:dyDescent="0.3">
      <c r="A776" s="23">
        <v>12.096</v>
      </c>
    </row>
    <row r="777" spans="1:1" x14ac:dyDescent="0.3">
      <c r="A777" s="23">
        <v>11.5587</v>
      </c>
    </row>
    <row r="778" spans="1:1" x14ac:dyDescent="0.3">
      <c r="A778" s="23">
        <v>6.0726000000000004</v>
      </c>
    </row>
    <row r="779" spans="1:1" x14ac:dyDescent="0.3">
      <c r="A779" s="23">
        <v>0.46410000000000001</v>
      </c>
    </row>
    <row r="780" spans="1:1" x14ac:dyDescent="0.3">
      <c r="A780" s="23">
        <v>12.145200000000001</v>
      </c>
    </row>
    <row r="781" spans="1:1" x14ac:dyDescent="0.3">
      <c r="A781" s="23">
        <v>18.96</v>
      </c>
    </row>
    <row r="782" spans="1:1" x14ac:dyDescent="0.3">
      <c r="A782" s="23">
        <v>2.8079999999999998</v>
      </c>
    </row>
    <row r="783" spans="1:1" x14ac:dyDescent="0.3">
      <c r="A783" s="23">
        <v>17.108000000000001</v>
      </c>
    </row>
    <row r="784" spans="1:1" x14ac:dyDescent="0.3">
      <c r="A784" s="23">
        <v>71.995199999999997</v>
      </c>
    </row>
    <row r="785" spans="1:1" x14ac:dyDescent="0.3">
      <c r="A785" s="23">
        <v>5.4767999999999999</v>
      </c>
    </row>
    <row r="786" spans="1:1" x14ac:dyDescent="0.3">
      <c r="A786" s="23">
        <v>18.329999999999998</v>
      </c>
    </row>
    <row r="787" spans="1:1" x14ac:dyDescent="0.3">
      <c r="A787" s="23">
        <v>52.822800000000001</v>
      </c>
    </row>
    <row r="788" spans="1:1" x14ac:dyDescent="0.3">
      <c r="A788" s="23">
        <v>21.012799999999999</v>
      </c>
    </row>
    <row r="789" spans="1:1" x14ac:dyDescent="0.3">
      <c r="A789" s="23">
        <v>-12.208</v>
      </c>
    </row>
    <row r="790" spans="1:1" x14ac:dyDescent="0.3">
      <c r="A790" s="23">
        <v>1.6519999999999999</v>
      </c>
    </row>
    <row r="791" spans="1:1" x14ac:dyDescent="0.3">
      <c r="A791" s="23">
        <v>3.4944000000000002</v>
      </c>
    </row>
    <row r="792" spans="1:1" x14ac:dyDescent="0.3">
      <c r="A792" s="23">
        <v>1.2347999999999999</v>
      </c>
    </row>
    <row r="793" spans="1:1" x14ac:dyDescent="0.3">
      <c r="A793" s="23">
        <v>6.0449999999999999</v>
      </c>
    </row>
    <row r="794" spans="1:1" x14ac:dyDescent="0.3">
      <c r="A794" s="23">
        <v>34.786499999999997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C094-8C03-41A6-8C1A-5365726274CD}">
  <dimension ref="A1:B10"/>
  <sheetViews>
    <sheetView workbookViewId="0">
      <selection activeCell="P15" sqref="P15"/>
    </sheetView>
  </sheetViews>
  <sheetFormatPr defaultRowHeight="14.4" x14ac:dyDescent="0.3"/>
  <sheetData>
    <row r="1" spans="1:2" x14ac:dyDescent="0.3">
      <c r="A1" s="21" t="s">
        <v>4009</v>
      </c>
      <c r="B1" s="21" t="s">
        <v>4011</v>
      </c>
    </row>
    <row r="2" spans="1:2" x14ac:dyDescent="0.3">
      <c r="A2" s="25">
        <v>-3839.9904000000001</v>
      </c>
      <c r="B2" s="19">
        <v>1</v>
      </c>
    </row>
    <row r="3" spans="1:2" x14ac:dyDescent="0.3">
      <c r="A3" s="25">
        <v>-2869.9930000000004</v>
      </c>
      <c r="B3" s="19">
        <v>0</v>
      </c>
    </row>
    <row r="4" spans="1:2" x14ac:dyDescent="0.3">
      <c r="A4" s="25">
        <v>-1899.9956000000004</v>
      </c>
      <c r="B4" s="19">
        <v>0</v>
      </c>
    </row>
    <row r="5" spans="1:2" x14ac:dyDescent="0.3">
      <c r="A5" s="25">
        <v>-929.99820000000045</v>
      </c>
      <c r="B5" s="19">
        <v>1</v>
      </c>
    </row>
    <row r="6" spans="1:2" x14ac:dyDescent="0.3">
      <c r="A6" s="25">
        <v>39.999199999999519</v>
      </c>
      <c r="B6" s="19">
        <v>652</v>
      </c>
    </row>
    <row r="7" spans="1:2" x14ac:dyDescent="0.3">
      <c r="A7" s="25">
        <v>1009.9965999999995</v>
      </c>
      <c r="B7" s="19">
        <v>136</v>
      </c>
    </row>
    <row r="8" spans="1:2" x14ac:dyDescent="0.3">
      <c r="A8" s="25">
        <v>1979.9939999999995</v>
      </c>
      <c r="B8" s="19">
        <v>2</v>
      </c>
    </row>
    <row r="9" spans="1:2" x14ac:dyDescent="0.3">
      <c r="A9" s="25">
        <v>2949.9913999999994</v>
      </c>
      <c r="B9" s="19">
        <v>0</v>
      </c>
    </row>
    <row r="10" spans="1:2" ht="15" thickBot="1" x14ac:dyDescent="0.35">
      <c r="A10" s="20" t="s">
        <v>4010</v>
      </c>
      <c r="B10" s="20">
        <v>1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1C27-A303-4A49-8B02-07A91410A6E3}">
  <dimension ref="A1:I794"/>
  <sheetViews>
    <sheetView topLeftCell="C1" workbookViewId="0">
      <selection activeCell="T17" sqref="T17"/>
    </sheetView>
  </sheetViews>
  <sheetFormatPr defaultRowHeight="14.4" x14ac:dyDescent="0.3"/>
  <cols>
    <col min="1" max="1" width="11.109375" bestFit="1" customWidth="1"/>
    <col min="2" max="2" width="10.5546875" bestFit="1" customWidth="1"/>
  </cols>
  <sheetData>
    <row r="1" spans="1:9" x14ac:dyDescent="0.3">
      <c r="A1" s="11" t="s">
        <v>16</v>
      </c>
      <c r="B1" s="11" t="s">
        <v>17</v>
      </c>
      <c r="E1" t="s">
        <v>4016</v>
      </c>
      <c r="F1" t="s">
        <v>4017</v>
      </c>
      <c r="G1" t="s">
        <v>4018</v>
      </c>
      <c r="I1" t="s">
        <v>3997</v>
      </c>
    </row>
    <row r="2" spans="1:9" x14ac:dyDescent="0.3">
      <c r="A2" s="26">
        <v>261.95999999999998</v>
      </c>
      <c r="B2" s="27">
        <v>2</v>
      </c>
      <c r="E2">
        <f>CORREL(B2:B794, A2:A794)</f>
        <v>0.15975591488044652</v>
      </c>
      <c r="F2">
        <f>SLOPE(A2:A794, B2:B794)</f>
        <v>45.351150954939634</v>
      </c>
      <c r="G2">
        <f>INTERCEPT(A2:A794, B2:B794)</f>
        <v>47.889776169783943</v>
      </c>
      <c r="I2">
        <f>$G$2+$F$2*B2</f>
        <v>138.59207807966322</v>
      </c>
    </row>
    <row r="3" spans="1:9" x14ac:dyDescent="0.3">
      <c r="A3" s="26">
        <v>14.62</v>
      </c>
      <c r="B3" s="27">
        <v>2</v>
      </c>
      <c r="I3">
        <f>$G$2+$F$2*B3</f>
        <v>138.59207807966322</v>
      </c>
    </row>
    <row r="4" spans="1:9" x14ac:dyDescent="0.3">
      <c r="A4" s="26">
        <v>957.57749999999999</v>
      </c>
      <c r="B4" s="27">
        <v>5</v>
      </c>
      <c r="I4">
        <f t="shared" ref="I4:I67" si="0">$G$2+$F$2*B4</f>
        <v>274.64553094448212</v>
      </c>
    </row>
    <row r="5" spans="1:9" x14ac:dyDescent="0.3">
      <c r="A5" s="26">
        <v>48.86</v>
      </c>
      <c r="B5" s="27">
        <v>7</v>
      </c>
      <c r="I5">
        <f t="shared" si="0"/>
        <v>365.3478328543614</v>
      </c>
    </row>
    <row r="6" spans="1:9" x14ac:dyDescent="0.3">
      <c r="A6" s="26">
        <v>15.552</v>
      </c>
      <c r="B6" s="27">
        <v>3</v>
      </c>
      <c r="I6">
        <f t="shared" si="0"/>
        <v>183.94322903460284</v>
      </c>
    </row>
    <row r="7" spans="1:9" x14ac:dyDescent="0.3">
      <c r="A7" s="26">
        <v>407.976</v>
      </c>
      <c r="B7" s="27">
        <v>3</v>
      </c>
      <c r="I7">
        <f t="shared" si="0"/>
        <v>183.94322903460284</v>
      </c>
    </row>
    <row r="8" spans="1:9" x14ac:dyDescent="0.3">
      <c r="A8" s="26">
        <v>68.81</v>
      </c>
      <c r="B8" s="27">
        <v>5</v>
      </c>
      <c r="I8">
        <f t="shared" si="0"/>
        <v>274.64553094448212</v>
      </c>
    </row>
    <row r="9" spans="1:9" x14ac:dyDescent="0.3">
      <c r="A9" s="26">
        <v>665.88</v>
      </c>
      <c r="B9" s="27">
        <v>6</v>
      </c>
      <c r="I9">
        <f t="shared" si="0"/>
        <v>319.99668189942173</v>
      </c>
    </row>
    <row r="10" spans="1:9" x14ac:dyDescent="0.3">
      <c r="A10" s="26">
        <v>55.5</v>
      </c>
      <c r="B10" s="27">
        <v>2</v>
      </c>
      <c r="I10">
        <f t="shared" si="0"/>
        <v>138.59207807966322</v>
      </c>
    </row>
    <row r="11" spans="1:9" x14ac:dyDescent="0.3">
      <c r="A11" s="26">
        <v>8.56</v>
      </c>
      <c r="B11" s="27">
        <v>2</v>
      </c>
      <c r="I11">
        <f t="shared" si="0"/>
        <v>138.59207807966322</v>
      </c>
    </row>
    <row r="12" spans="1:9" x14ac:dyDescent="0.3">
      <c r="A12" s="26">
        <v>19.46</v>
      </c>
      <c r="B12" s="27">
        <v>7</v>
      </c>
      <c r="I12">
        <f t="shared" si="0"/>
        <v>365.3478328543614</v>
      </c>
    </row>
    <row r="13" spans="1:9" x14ac:dyDescent="0.3">
      <c r="A13" s="26">
        <v>71.372</v>
      </c>
      <c r="B13" s="27">
        <v>2</v>
      </c>
      <c r="I13">
        <f t="shared" si="0"/>
        <v>138.59207807966322</v>
      </c>
    </row>
    <row r="14" spans="1:9" x14ac:dyDescent="0.3">
      <c r="A14" s="26">
        <v>1044.6300000000001</v>
      </c>
      <c r="B14" s="27">
        <v>3</v>
      </c>
      <c r="I14">
        <f t="shared" si="0"/>
        <v>183.94322903460284</v>
      </c>
    </row>
    <row r="15" spans="1:9" x14ac:dyDescent="0.3">
      <c r="A15" s="26">
        <v>11.648</v>
      </c>
      <c r="B15" s="27">
        <v>2</v>
      </c>
      <c r="I15">
        <f t="shared" si="0"/>
        <v>138.59207807966322</v>
      </c>
    </row>
    <row r="16" spans="1:9" x14ac:dyDescent="0.3">
      <c r="A16" s="26">
        <v>3083.43</v>
      </c>
      <c r="B16" s="27">
        <v>7</v>
      </c>
      <c r="I16">
        <f t="shared" si="0"/>
        <v>365.3478328543614</v>
      </c>
    </row>
    <row r="17" spans="1:9" x14ac:dyDescent="0.3">
      <c r="A17" s="26">
        <v>29.472000000000001</v>
      </c>
      <c r="B17" s="27">
        <v>3</v>
      </c>
      <c r="I17">
        <f t="shared" si="0"/>
        <v>183.94322903460284</v>
      </c>
    </row>
    <row r="18" spans="1:9" x14ac:dyDescent="0.3">
      <c r="A18" s="26">
        <v>1097.5440000000001</v>
      </c>
      <c r="B18" s="27">
        <v>7</v>
      </c>
      <c r="I18">
        <f t="shared" si="0"/>
        <v>365.3478328543614</v>
      </c>
    </row>
    <row r="19" spans="1:9" x14ac:dyDescent="0.3">
      <c r="A19" s="26">
        <v>113.328</v>
      </c>
      <c r="B19" s="27">
        <v>9</v>
      </c>
      <c r="I19">
        <f t="shared" si="0"/>
        <v>456.05013476424062</v>
      </c>
    </row>
    <row r="20" spans="1:9" x14ac:dyDescent="0.3">
      <c r="A20" s="26">
        <v>147.16800000000001</v>
      </c>
      <c r="B20" s="27">
        <v>4</v>
      </c>
      <c r="I20">
        <f t="shared" si="0"/>
        <v>229.29437998954248</v>
      </c>
    </row>
    <row r="21" spans="1:9" x14ac:dyDescent="0.3">
      <c r="A21" s="26">
        <v>77.88</v>
      </c>
      <c r="B21" s="27">
        <v>2</v>
      </c>
      <c r="I21">
        <f t="shared" si="0"/>
        <v>138.59207807966322</v>
      </c>
    </row>
    <row r="22" spans="1:9" x14ac:dyDescent="0.3">
      <c r="A22" s="26">
        <v>95.616</v>
      </c>
      <c r="B22" s="27">
        <v>2</v>
      </c>
      <c r="I22">
        <f t="shared" si="0"/>
        <v>138.59207807966322</v>
      </c>
    </row>
    <row r="23" spans="1:9" x14ac:dyDescent="0.3">
      <c r="A23" s="26">
        <v>45.98</v>
      </c>
      <c r="B23" s="27">
        <v>2</v>
      </c>
      <c r="I23">
        <f t="shared" si="0"/>
        <v>138.59207807966322</v>
      </c>
    </row>
    <row r="24" spans="1:9" x14ac:dyDescent="0.3">
      <c r="A24" s="26">
        <v>211.96</v>
      </c>
      <c r="B24" s="27">
        <v>4</v>
      </c>
      <c r="I24">
        <f t="shared" si="0"/>
        <v>229.29437998954248</v>
      </c>
    </row>
    <row r="25" spans="1:9" x14ac:dyDescent="0.3">
      <c r="A25" s="26">
        <v>45</v>
      </c>
      <c r="B25" s="27">
        <v>3</v>
      </c>
      <c r="I25">
        <f t="shared" si="0"/>
        <v>183.94322903460284</v>
      </c>
    </row>
    <row r="26" spans="1:9" x14ac:dyDescent="0.3">
      <c r="A26" s="26">
        <v>38.22</v>
      </c>
      <c r="B26" s="27">
        <v>6</v>
      </c>
      <c r="I26">
        <f t="shared" si="0"/>
        <v>319.99668189942173</v>
      </c>
    </row>
    <row r="27" spans="1:9" x14ac:dyDescent="0.3">
      <c r="A27" s="26">
        <v>15.26</v>
      </c>
      <c r="B27" s="27">
        <v>7</v>
      </c>
      <c r="I27">
        <f t="shared" si="0"/>
        <v>365.3478328543614</v>
      </c>
    </row>
    <row r="28" spans="1:9" x14ac:dyDescent="0.3">
      <c r="A28" s="26">
        <v>208.56</v>
      </c>
      <c r="B28" s="27">
        <v>6</v>
      </c>
      <c r="I28">
        <f t="shared" si="0"/>
        <v>319.99668189942173</v>
      </c>
    </row>
    <row r="29" spans="1:9" x14ac:dyDescent="0.3">
      <c r="A29" s="26">
        <v>13.98</v>
      </c>
      <c r="B29" s="27">
        <v>2</v>
      </c>
      <c r="I29">
        <f t="shared" si="0"/>
        <v>138.59207807966322</v>
      </c>
    </row>
    <row r="30" spans="1:9" x14ac:dyDescent="0.3">
      <c r="A30" s="26">
        <v>213.11500000000001</v>
      </c>
      <c r="B30" s="27">
        <v>5</v>
      </c>
      <c r="I30">
        <f t="shared" si="0"/>
        <v>274.64553094448212</v>
      </c>
    </row>
    <row r="31" spans="1:9" x14ac:dyDescent="0.3">
      <c r="A31" s="26">
        <v>1113.0239999999999</v>
      </c>
      <c r="B31" s="27">
        <v>8</v>
      </c>
      <c r="I31">
        <f t="shared" si="0"/>
        <v>410.69898380930101</v>
      </c>
    </row>
    <row r="32" spans="1:9" x14ac:dyDescent="0.3">
      <c r="A32" s="26">
        <v>75.88</v>
      </c>
      <c r="B32" s="27">
        <v>2</v>
      </c>
      <c r="I32">
        <f t="shared" si="0"/>
        <v>138.59207807966322</v>
      </c>
    </row>
    <row r="33" spans="1:9" x14ac:dyDescent="0.3">
      <c r="A33" s="26">
        <v>4.6159999999999997</v>
      </c>
      <c r="B33" s="27">
        <v>1</v>
      </c>
      <c r="I33">
        <f t="shared" si="0"/>
        <v>93.240927124723584</v>
      </c>
    </row>
    <row r="34" spans="1:9" x14ac:dyDescent="0.3">
      <c r="A34" s="26">
        <v>831.93600000000004</v>
      </c>
      <c r="B34" s="27">
        <v>8</v>
      </c>
      <c r="I34">
        <f t="shared" si="0"/>
        <v>410.69898380930101</v>
      </c>
    </row>
    <row r="35" spans="1:9" x14ac:dyDescent="0.3">
      <c r="A35" s="26">
        <v>1.248</v>
      </c>
      <c r="B35" s="27">
        <v>3</v>
      </c>
      <c r="I35">
        <f t="shared" si="0"/>
        <v>183.94322903460284</v>
      </c>
    </row>
    <row r="36" spans="1:9" x14ac:dyDescent="0.3">
      <c r="A36" s="26">
        <v>208.16</v>
      </c>
      <c r="B36" s="27">
        <v>1</v>
      </c>
      <c r="I36">
        <f t="shared" si="0"/>
        <v>93.240927124723584</v>
      </c>
    </row>
    <row r="37" spans="1:9" x14ac:dyDescent="0.3">
      <c r="A37" s="26">
        <v>14.9</v>
      </c>
      <c r="B37" s="27">
        <v>5</v>
      </c>
      <c r="I37">
        <f t="shared" si="0"/>
        <v>274.64553094448212</v>
      </c>
    </row>
    <row r="38" spans="1:9" x14ac:dyDescent="0.3">
      <c r="A38" s="26">
        <v>200.98400000000001</v>
      </c>
      <c r="B38" s="27">
        <v>7</v>
      </c>
      <c r="I38">
        <f t="shared" si="0"/>
        <v>365.3478328543614</v>
      </c>
    </row>
    <row r="39" spans="1:9" x14ac:dyDescent="0.3">
      <c r="A39" s="26">
        <v>230.376</v>
      </c>
      <c r="B39" s="27">
        <v>3</v>
      </c>
      <c r="I39">
        <f t="shared" si="0"/>
        <v>183.94322903460284</v>
      </c>
    </row>
    <row r="40" spans="1:9" x14ac:dyDescent="0.3">
      <c r="A40" s="26">
        <v>19.989999999999998</v>
      </c>
      <c r="B40" s="27">
        <v>1</v>
      </c>
      <c r="I40">
        <f t="shared" si="0"/>
        <v>93.240927124723584</v>
      </c>
    </row>
    <row r="41" spans="1:9" x14ac:dyDescent="0.3">
      <c r="A41" s="26">
        <v>158.36799999999999</v>
      </c>
      <c r="B41" s="27">
        <v>7</v>
      </c>
      <c r="I41">
        <f t="shared" si="0"/>
        <v>365.3478328543614</v>
      </c>
    </row>
    <row r="42" spans="1:9" x14ac:dyDescent="0.3">
      <c r="A42" s="26">
        <v>20.100000000000001</v>
      </c>
      <c r="B42" s="27">
        <v>3</v>
      </c>
      <c r="I42">
        <f t="shared" si="0"/>
        <v>183.94322903460284</v>
      </c>
    </row>
    <row r="43" spans="1:9" x14ac:dyDescent="0.3">
      <c r="A43" s="26">
        <v>12.96</v>
      </c>
      <c r="B43" s="27">
        <v>2</v>
      </c>
      <c r="I43">
        <f t="shared" si="0"/>
        <v>138.59207807966322</v>
      </c>
    </row>
    <row r="44" spans="1:9" x14ac:dyDescent="0.3">
      <c r="A44" s="26">
        <v>5.6820000000000004</v>
      </c>
      <c r="B44" s="27">
        <v>1</v>
      </c>
      <c r="I44">
        <f t="shared" si="0"/>
        <v>93.240927124723584</v>
      </c>
    </row>
    <row r="45" spans="1:9" x14ac:dyDescent="0.3">
      <c r="A45" s="26">
        <v>96.53</v>
      </c>
      <c r="B45" s="27">
        <v>7</v>
      </c>
      <c r="I45">
        <f t="shared" si="0"/>
        <v>365.3478328543614</v>
      </c>
    </row>
    <row r="46" spans="1:9" x14ac:dyDescent="0.3">
      <c r="A46" s="26">
        <v>51.311999999999998</v>
      </c>
      <c r="B46" s="27">
        <v>3</v>
      </c>
      <c r="I46">
        <f t="shared" si="0"/>
        <v>183.94322903460284</v>
      </c>
    </row>
    <row r="47" spans="1:9" x14ac:dyDescent="0.3">
      <c r="A47" s="26">
        <v>77.88</v>
      </c>
      <c r="B47" s="27">
        <v>6</v>
      </c>
      <c r="I47">
        <f t="shared" si="0"/>
        <v>319.99668189942173</v>
      </c>
    </row>
    <row r="48" spans="1:9" x14ac:dyDescent="0.3">
      <c r="A48" s="26">
        <v>64.623999999999995</v>
      </c>
      <c r="B48" s="27">
        <v>7</v>
      </c>
      <c r="I48">
        <f t="shared" si="0"/>
        <v>365.3478328543614</v>
      </c>
    </row>
    <row r="49" spans="1:9" x14ac:dyDescent="0.3">
      <c r="A49" s="26">
        <v>23.92</v>
      </c>
      <c r="B49" s="27">
        <v>4</v>
      </c>
      <c r="I49">
        <f t="shared" si="0"/>
        <v>229.29437998954248</v>
      </c>
    </row>
    <row r="50" spans="1:9" x14ac:dyDescent="0.3">
      <c r="A50" s="26">
        <v>238.89599999999999</v>
      </c>
      <c r="B50" s="27">
        <v>6</v>
      </c>
      <c r="I50">
        <f t="shared" si="0"/>
        <v>319.99668189942173</v>
      </c>
    </row>
    <row r="51" spans="1:9" x14ac:dyDescent="0.3">
      <c r="A51" s="26">
        <v>74.111999999999995</v>
      </c>
      <c r="B51" s="27">
        <v>8</v>
      </c>
      <c r="I51">
        <f t="shared" si="0"/>
        <v>410.69898380930101</v>
      </c>
    </row>
    <row r="52" spans="1:9" x14ac:dyDescent="0.3">
      <c r="A52" s="26">
        <v>339.96</v>
      </c>
      <c r="B52" s="27">
        <v>5</v>
      </c>
      <c r="I52">
        <f t="shared" si="0"/>
        <v>274.64553094448212</v>
      </c>
    </row>
    <row r="53" spans="1:9" x14ac:dyDescent="0.3">
      <c r="A53" s="26">
        <v>41.96</v>
      </c>
      <c r="B53" s="27">
        <v>2</v>
      </c>
      <c r="I53">
        <f t="shared" si="0"/>
        <v>138.59207807966322</v>
      </c>
    </row>
    <row r="54" spans="1:9" x14ac:dyDescent="0.3">
      <c r="A54" s="26">
        <v>75.959999999999994</v>
      </c>
      <c r="B54" s="27">
        <v>2</v>
      </c>
      <c r="I54">
        <f t="shared" si="0"/>
        <v>138.59207807966322</v>
      </c>
    </row>
    <row r="55" spans="1:9" x14ac:dyDescent="0.3">
      <c r="A55" s="26">
        <v>40.095999999999997</v>
      </c>
      <c r="B55" s="27">
        <v>14</v>
      </c>
      <c r="I55">
        <f t="shared" si="0"/>
        <v>682.8058895389388</v>
      </c>
    </row>
    <row r="56" spans="1:9" x14ac:dyDescent="0.3">
      <c r="A56" s="26">
        <v>787.53</v>
      </c>
      <c r="B56" s="27">
        <v>3</v>
      </c>
      <c r="I56">
        <f t="shared" si="0"/>
        <v>183.94322903460284</v>
      </c>
    </row>
    <row r="57" spans="1:9" x14ac:dyDescent="0.3">
      <c r="A57" s="26">
        <v>157.79400000000001</v>
      </c>
      <c r="B57" s="27">
        <v>1</v>
      </c>
      <c r="I57">
        <f t="shared" si="0"/>
        <v>93.240927124723584</v>
      </c>
    </row>
    <row r="58" spans="1:9" x14ac:dyDescent="0.3">
      <c r="A58" s="26">
        <v>47.04</v>
      </c>
      <c r="B58" s="27">
        <v>3</v>
      </c>
      <c r="I58">
        <f t="shared" si="0"/>
        <v>183.94322903460284</v>
      </c>
    </row>
    <row r="59" spans="1:9" x14ac:dyDescent="0.3">
      <c r="A59" s="26">
        <v>600.55799999999999</v>
      </c>
      <c r="B59" s="27">
        <v>3</v>
      </c>
      <c r="I59">
        <f t="shared" si="0"/>
        <v>183.94322903460284</v>
      </c>
    </row>
    <row r="60" spans="1:9" x14ac:dyDescent="0.3">
      <c r="A60" s="26">
        <v>617.70000000000005</v>
      </c>
      <c r="B60" s="27">
        <v>6</v>
      </c>
      <c r="I60">
        <f t="shared" si="0"/>
        <v>319.99668189942173</v>
      </c>
    </row>
    <row r="61" spans="1:9" x14ac:dyDescent="0.3">
      <c r="A61" s="26">
        <v>2.3879999999999999</v>
      </c>
      <c r="B61" s="27">
        <v>2</v>
      </c>
      <c r="I61">
        <f t="shared" si="0"/>
        <v>138.59207807966322</v>
      </c>
    </row>
    <row r="62" spans="1:9" x14ac:dyDescent="0.3">
      <c r="A62" s="26">
        <v>81.424000000000007</v>
      </c>
      <c r="B62" s="27">
        <v>2</v>
      </c>
      <c r="I62">
        <f t="shared" si="0"/>
        <v>138.59207807966322</v>
      </c>
    </row>
    <row r="63" spans="1:9" x14ac:dyDescent="0.3">
      <c r="A63" s="26">
        <v>59.97</v>
      </c>
      <c r="B63" s="27">
        <v>5</v>
      </c>
      <c r="I63">
        <f t="shared" si="0"/>
        <v>274.64553094448212</v>
      </c>
    </row>
    <row r="64" spans="1:9" x14ac:dyDescent="0.3">
      <c r="A64" s="26">
        <v>20.04</v>
      </c>
      <c r="B64" s="27">
        <v>3</v>
      </c>
      <c r="I64">
        <f t="shared" si="0"/>
        <v>183.94322903460284</v>
      </c>
    </row>
    <row r="65" spans="1:9" x14ac:dyDescent="0.3">
      <c r="A65" s="26">
        <v>82.8</v>
      </c>
      <c r="B65" s="27">
        <v>2</v>
      </c>
      <c r="I65">
        <f t="shared" si="0"/>
        <v>138.59207807966322</v>
      </c>
    </row>
    <row r="66" spans="1:9" x14ac:dyDescent="0.3">
      <c r="A66" s="26">
        <v>8.82</v>
      </c>
      <c r="B66" s="27">
        <v>3</v>
      </c>
      <c r="I66">
        <f t="shared" si="0"/>
        <v>183.94322903460284</v>
      </c>
    </row>
    <row r="67" spans="1:9" x14ac:dyDescent="0.3">
      <c r="A67" s="26">
        <v>839.43</v>
      </c>
      <c r="B67" s="27">
        <v>3</v>
      </c>
      <c r="I67">
        <f t="shared" si="0"/>
        <v>183.94322903460284</v>
      </c>
    </row>
    <row r="68" spans="1:9" x14ac:dyDescent="0.3">
      <c r="A68" s="26">
        <v>671.93</v>
      </c>
      <c r="B68" s="27">
        <v>7</v>
      </c>
      <c r="I68">
        <f t="shared" ref="I68:I131" si="1">$G$2+$F$2*B68</f>
        <v>365.3478328543614</v>
      </c>
    </row>
    <row r="69" spans="1:9" x14ac:dyDescent="0.3">
      <c r="A69" s="26">
        <v>93.888000000000005</v>
      </c>
      <c r="B69" s="27">
        <v>4</v>
      </c>
      <c r="I69">
        <f t="shared" si="1"/>
        <v>229.29437998954248</v>
      </c>
    </row>
    <row r="70" spans="1:9" x14ac:dyDescent="0.3">
      <c r="A70" s="26">
        <v>384.45</v>
      </c>
      <c r="B70" s="27">
        <v>11</v>
      </c>
      <c r="I70">
        <f t="shared" si="1"/>
        <v>546.75243667411996</v>
      </c>
    </row>
    <row r="71" spans="1:9" x14ac:dyDescent="0.3">
      <c r="A71" s="26">
        <v>157.91999999999999</v>
      </c>
      <c r="B71" s="27">
        <v>5</v>
      </c>
      <c r="I71">
        <f t="shared" si="1"/>
        <v>274.64553094448212</v>
      </c>
    </row>
    <row r="72" spans="1:9" x14ac:dyDescent="0.3">
      <c r="A72" s="26">
        <v>58.38</v>
      </c>
      <c r="B72" s="27">
        <v>7</v>
      </c>
      <c r="I72">
        <f t="shared" si="1"/>
        <v>365.3478328543614</v>
      </c>
    </row>
    <row r="73" spans="1:9" x14ac:dyDescent="0.3">
      <c r="A73" s="26">
        <v>6.63</v>
      </c>
      <c r="B73" s="27">
        <v>3</v>
      </c>
      <c r="I73">
        <f t="shared" si="1"/>
        <v>183.94322903460284</v>
      </c>
    </row>
    <row r="74" spans="1:9" x14ac:dyDescent="0.3">
      <c r="A74" s="26">
        <v>457.56799999999998</v>
      </c>
      <c r="B74" s="27">
        <v>2</v>
      </c>
      <c r="I74">
        <f t="shared" si="1"/>
        <v>138.59207807966322</v>
      </c>
    </row>
    <row r="75" spans="1:9" x14ac:dyDescent="0.3">
      <c r="A75" s="26">
        <v>14.62</v>
      </c>
      <c r="B75" s="27">
        <v>2</v>
      </c>
      <c r="I75">
        <f t="shared" si="1"/>
        <v>138.59207807966322</v>
      </c>
    </row>
    <row r="76" spans="1:9" x14ac:dyDescent="0.3">
      <c r="A76" s="26">
        <v>5.98</v>
      </c>
      <c r="B76" s="27">
        <v>1</v>
      </c>
      <c r="I76">
        <f t="shared" si="1"/>
        <v>93.240927124723584</v>
      </c>
    </row>
    <row r="77" spans="1:9" x14ac:dyDescent="0.3">
      <c r="A77" s="26">
        <v>54.384</v>
      </c>
      <c r="B77" s="27">
        <v>2</v>
      </c>
      <c r="I77">
        <f t="shared" si="1"/>
        <v>138.59207807966322</v>
      </c>
    </row>
    <row r="78" spans="1:9" x14ac:dyDescent="0.3">
      <c r="A78" s="26">
        <v>28.4</v>
      </c>
      <c r="B78" s="27">
        <v>5</v>
      </c>
      <c r="I78">
        <f t="shared" si="1"/>
        <v>274.64553094448212</v>
      </c>
    </row>
    <row r="79" spans="1:9" x14ac:dyDescent="0.3">
      <c r="A79" s="26">
        <v>27.68</v>
      </c>
      <c r="B79" s="27">
        <v>2</v>
      </c>
      <c r="I79">
        <f t="shared" si="1"/>
        <v>138.59207807966322</v>
      </c>
    </row>
    <row r="80" spans="1:9" x14ac:dyDescent="0.3">
      <c r="A80" s="26">
        <v>9.9359999999999999</v>
      </c>
      <c r="B80" s="27">
        <v>3</v>
      </c>
      <c r="I80">
        <f t="shared" si="1"/>
        <v>183.94322903460284</v>
      </c>
    </row>
    <row r="81" spans="1:9" x14ac:dyDescent="0.3">
      <c r="A81" s="26">
        <v>20.94</v>
      </c>
      <c r="B81" s="27">
        <v>3</v>
      </c>
      <c r="I81">
        <f t="shared" si="1"/>
        <v>183.94322903460284</v>
      </c>
    </row>
    <row r="82" spans="1:9" x14ac:dyDescent="0.3">
      <c r="A82" s="26">
        <v>52.448</v>
      </c>
      <c r="B82" s="27">
        <v>2</v>
      </c>
      <c r="I82">
        <f t="shared" si="1"/>
        <v>138.59207807966322</v>
      </c>
    </row>
    <row r="83" spans="1:9" x14ac:dyDescent="0.3">
      <c r="A83" s="26">
        <v>97.263999999999996</v>
      </c>
      <c r="B83" s="27">
        <v>4</v>
      </c>
      <c r="I83">
        <f t="shared" si="1"/>
        <v>229.29437998954248</v>
      </c>
    </row>
    <row r="84" spans="1:9" x14ac:dyDescent="0.3">
      <c r="A84" s="26">
        <v>3.28</v>
      </c>
      <c r="B84" s="27">
        <v>1</v>
      </c>
      <c r="I84">
        <f t="shared" si="1"/>
        <v>93.240927124723584</v>
      </c>
    </row>
    <row r="85" spans="1:9" x14ac:dyDescent="0.3">
      <c r="A85" s="26">
        <v>24.815999999999999</v>
      </c>
      <c r="B85" s="27">
        <v>2</v>
      </c>
      <c r="I85">
        <f t="shared" si="1"/>
        <v>138.59207807966322</v>
      </c>
    </row>
    <row r="86" spans="1:9" x14ac:dyDescent="0.3">
      <c r="A86" s="26">
        <v>503.96</v>
      </c>
      <c r="B86" s="27">
        <v>4</v>
      </c>
      <c r="I86">
        <f t="shared" si="1"/>
        <v>229.29437998954248</v>
      </c>
    </row>
    <row r="87" spans="1:9" x14ac:dyDescent="0.3">
      <c r="A87" s="26">
        <v>7.16</v>
      </c>
      <c r="B87" s="27">
        <v>2</v>
      </c>
      <c r="I87">
        <f t="shared" si="1"/>
        <v>138.59207807966322</v>
      </c>
    </row>
    <row r="88" spans="1:9" x14ac:dyDescent="0.3">
      <c r="A88" s="26">
        <v>176.8</v>
      </c>
      <c r="B88" s="27">
        <v>8</v>
      </c>
      <c r="I88">
        <f t="shared" si="1"/>
        <v>410.69898380930101</v>
      </c>
    </row>
    <row r="89" spans="1:9" x14ac:dyDescent="0.3">
      <c r="A89" s="26">
        <v>37.223999999999997</v>
      </c>
      <c r="B89" s="27">
        <v>3</v>
      </c>
      <c r="I89">
        <f t="shared" si="1"/>
        <v>183.94322903460284</v>
      </c>
    </row>
    <row r="90" spans="1:9" x14ac:dyDescent="0.3">
      <c r="A90" s="26">
        <v>899.13599999999997</v>
      </c>
      <c r="B90" s="27">
        <v>4</v>
      </c>
      <c r="I90">
        <f t="shared" si="1"/>
        <v>229.29437998954248</v>
      </c>
    </row>
    <row r="91" spans="1:9" x14ac:dyDescent="0.3">
      <c r="A91" s="26">
        <v>14.28</v>
      </c>
      <c r="B91" s="27">
        <v>7</v>
      </c>
      <c r="I91">
        <f t="shared" si="1"/>
        <v>365.3478328543614</v>
      </c>
    </row>
    <row r="92" spans="1:9" x14ac:dyDescent="0.3">
      <c r="A92" s="26">
        <v>7.4080000000000004</v>
      </c>
      <c r="B92" s="27">
        <v>2</v>
      </c>
      <c r="I92">
        <f t="shared" si="1"/>
        <v>138.59207807966322</v>
      </c>
    </row>
    <row r="93" spans="1:9" x14ac:dyDescent="0.3">
      <c r="A93" s="26">
        <v>46.26</v>
      </c>
      <c r="B93" s="27">
        <v>3</v>
      </c>
      <c r="I93">
        <f t="shared" si="1"/>
        <v>183.94322903460284</v>
      </c>
    </row>
    <row r="94" spans="1:9" x14ac:dyDescent="0.3">
      <c r="A94" s="26">
        <v>2.9460000000000002</v>
      </c>
      <c r="B94" s="27">
        <v>2</v>
      </c>
      <c r="I94">
        <f t="shared" si="1"/>
        <v>138.59207807966322</v>
      </c>
    </row>
    <row r="95" spans="1:9" x14ac:dyDescent="0.3">
      <c r="A95" s="26">
        <v>21.744</v>
      </c>
      <c r="B95" s="27">
        <v>3</v>
      </c>
      <c r="I95">
        <f t="shared" si="1"/>
        <v>183.94322903460284</v>
      </c>
    </row>
    <row r="96" spans="1:9" x14ac:dyDescent="0.3">
      <c r="A96" s="26">
        <v>218.75</v>
      </c>
      <c r="B96" s="27">
        <v>2</v>
      </c>
      <c r="I96">
        <f t="shared" si="1"/>
        <v>138.59207807966322</v>
      </c>
    </row>
    <row r="97" spans="1:9" x14ac:dyDescent="0.3">
      <c r="A97" s="26">
        <v>66.284000000000006</v>
      </c>
      <c r="B97" s="27">
        <v>2</v>
      </c>
      <c r="I97">
        <f t="shared" si="1"/>
        <v>138.59207807966322</v>
      </c>
    </row>
    <row r="98" spans="1:9" x14ac:dyDescent="0.3">
      <c r="A98" s="26">
        <v>35.167999999999999</v>
      </c>
      <c r="B98" s="27">
        <v>7</v>
      </c>
      <c r="I98">
        <f t="shared" si="1"/>
        <v>365.3478328543614</v>
      </c>
    </row>
    <row r="99" spans="1:9" x14ac:dyDescent="0.3">
      <c r="A99" s="26">
        <v>444.76799999999997</v>
      </c>
      <c r="B99" s="27">
        <v>4</v>
      </c>
      <c r="I99">
        <f t="shared" si="1"/>
        <v>229.29437998954248</v>
      </c>
    </row>
    <row r="100" spans="1:9" x14ac:dyDescent="0.3">
      <c r="A100" s="26">
        <v>83.92</v>
      </c>
      <c r="B100" s="27">
        <v>4</v>
      </c>
      <c r="I100">
        <f t="shared" si="1"/>
        <v>229.29437998954248</v>
      </c>
    </row>
    <row r="101" spans="1:9" x14ac:dyDescent="0.3">
      <c r="A101" s="26">
        <v>20.8</v>
      </c>
      <c r="B101" s="27">
        <v>2</v>
      </c>
      <c r="I101">
        <f t="shared" si="1"/>
        <v>138.59207807966322</v>
      </c>
    </row>
    <row r="102" spans="1:9" x14ac:dyDescent="0.3">
      <c r="A102" s="26">
        <v>23.68</v>
      </c>
      <c r="B102" s="27">
        <v>2</v>
      </c>
      <c r="I102">
        <f t="shared" si="1"/>
        <v>138.59207807966322</v>
      </c>
    </row>
    <row r="103" spans="1:9" x14ac:dyDescent="0.3">
      <c r="A103" s="26">
        <v>93.06</v>
      </c>
      <c r="B103" s="27">
        <v>6</v>
      </c>
      <c r="I103">
        <f t="shared" si="1"/>
        <v>319.99668189942173</v>
      </c>
    </row>
    <row r="104" spans="1:9" x14ac:dyDescent="0.3">
      <c r="A104" s="26">
        <v>5.5839999999999996</v>
      </c>
      <c r="B104" s="27">
        <v>2</v>
      </c>
      <c r="I104">
        <f t="shared" si="1"/>
        <v>138.59207807966322</v>
      </c>
    </row>
    <row r="105" spans="1:9" x14ac:dyDescent="0.3">
      <c r="A105" s="26">
        <v>2.2000000000000002</v>
      </c>
      <c r="B105" s="27">
        <v>1</v>
      </c>
      <c r="I105">
        <f t="shared" si="1"/>
        <v>93.240927124723584</v>
      </c>
    </row>
    <row r="106" spans="1:9" x14ac:dyDescent="0.3">
      <c r="A106" s="26">
        <v>161.56800000000001</v>
      </c>
      <c r="B106" s="27">
        <v>2</v>
      </c>
      <c r="I106">
        <f t="shared" si="1"/>
        <v>138.59207807966322</v>
      </c>
    </row>
    <row r="107" spans="1:9" x14ac:dyDescent="0.3">
      <c r="A107" s="26">
        <v>18.648</v>
      </c>
      <c r="B107" s="27">
        <v>7</v>
      </c>
      <c r="I107">
        <f t="shared" si="1"/>
        <v>365.3478328543614</v>
      </c>
    </row>
    <row r="108" spans="1:9" x14ac:dyDescent="0.3">
      <c r="A108" s="26">
        <v>10.56</v>
      </c>
      <c r="B108" s="27">
        <v>2</v>
      </c>
      <c r="I108">
        <f t="shared" si="1"/>
        <v>138.59207807966322</v>
      </c>
    </row>
    <row r="109" spans="1:9" x14ac:dyDescent="0.3">
      <c r="A109" s="26">
        <v>25.92</v>
      </c>
      <c r="B109" s="27">
        <v>5</v>
      </c>
      <c r="I109">
        <f t="shared" si="1"/>
        <v>274.64553094448212</v>
      </c>
    </row>
    <row r="110" spans="1:9" x14ac:dyDescent="0.3">
      <c r="A110" s="26">
        <v>2001.86</v>
      </c>
      <c r="B110" s="27">
        <v>7</v>
      </c>
      <c r="I110">
        <f t="shared" si="1"/>
        <v>365.3478328543614</v>
      </c>
    </row>
    <row r="111" spans="1:9" x14ac:dyDescent="0.3">
      <c r="A111" s="26">
        <v>321.56799999999998</v>
      </c>
      <c r="B111" s="27">
        <v>2</v>
      </c>
      <c r="I111">
        <f t="shared" si="1"/>
        <v>138.59207807966322</v>
      </c>
    </row>
    <row r="112" spans="1:9" x14ac:dyDescent="0.3">
      <c r="A112" s="26">
        <v>7.61</v>
      </c>
      <c r="B112" s="27">
        <v>1</v>
      </c>
      <c r="I112">
        <f t="shared" si="1"/>
        <v>93.240927124723584</v>
      </c>
    </row>
    <row r="113" spans="1:9" x14ac:dyDescent="0.3">
      <c r="A113" s="26">
        <v>80.58</v>
      </c>
      <c r="B113" s="27">
        <v>6</v>
      </c>
      <c r="I113">
        <f t="shared" si="1"/>
        <v>319.99668189942173</v>
      </c>
    </row>
    <row r="114" spans="1:9" x14ac:dyDescent="0.3">
      <c r="A114" s="26">
        <v>12.132</v>
      </c>
      <c r="B114" s="27">
        <v>9</v>
      </c>
      <c r="I114">
        <f t="shared" si="1"/>
        <v>456.05013476424062</v>
      </c>
    </row>
    <row r="115" spans="1:9" x14ac:dyDescent="0.3">
      <c r="A115" s="26">
        <v>20.37</v>
      </c>
      <c r="B115" s="27">
        <v>3</v>
      </c>
      <c r="I115">
        <f t="shared" si="1"/>
        <v>183.94322903460284</v>
      </c>
    </row>
    <row r="116" spans="1:9" x14ac:dyDescent="0.3">
      <c r="A116" s="26">
        <v>1.6240000000000001</v>
      </c>
      <c r="B116" s="27">
        <v>2</v>
      </c>
      <c r="I116">
        <f t="shared" si="1"/>
        <v>138.59207807966322</v>
      </c>
    </row>
    <row r="117" spans="1:9" x14ac:dyDescent="0.3">
      <c r="A117" s="26">
        <v>3059.982</v>
      </c>
      <c r="B117" s="27">
        <v>3</v>
      </c>
      <c r="I117">
        <f t="shared" si="1"/>
        <v>183.94322903460284</v>
      </c>
    </row>
    <row r="118" spans="1:9" x14ac:dyDescent="0.3">
      <c r="A118" s="26">
        <v>328.22399999999999</v>
      </c>
      <c r="B118" s="27">
        <v>4</v>
      </c>
      <c r="I118">
        <f t="shared" si="1"/>
        <v>229.29437998954248</v>
      </c>
    </row>
    <row r="119" spans="1:9" x14ac:dyDescent="0.3">
      <c r="A119" s="26">
        <v>79.900000000000006</v>
      </c>
      <c r="B119" s="27">
        <v>2</v>
      </c>
      <c r="I119">
        <f t="shared" si="1"/>
        <v>138.59207807966322</v>
      </c>
    </row>
    <row r="120" spans="1:9" x14ac:dyDescent="0.3">
      <c r="A120" s="26">
        <v>14.016</v>
      </c>
      <c r="B120" s="27">
        <v>3</v>
      </c>
      <c r="I120">
        <f t="shared" si="1"/>
        <v>183.94322903460284</v>
      </c>
    </row>
    <row r="121" spans="1:9" x14ac:dyDescent="0.3">
      <c r="A121" s="26">
        <v>37.207999999999998</v>
      </c>
      <c r="B121" s="27">
        <v>1</v>
      </c>
      <c r="I121">
        <f t="shared" si="1"/>
        <v>93.240927124723584</v>
      </c>
    </row>
    <row r="122" spans="1:9" x14ac:dyDescent="0.3">
      <c r="A122" s="26">
        <v>725.84</v>
      </c>
      <c r="B122" s="27">
        <v>4</v>
      </c>
      <c r="I122">
        <f t="shared" si="1"/>
        <v>229.29437998954248</v>
      </c>
    </row>
    <row r="123" spans="1:9" x14ac:dyDescent="0.3">
      <c r="A123" s="26">
        <v>8.82</v>
      </c>
      <c r="B123" s="27">
        <v>2</v>
      </c>
      <c r="I123">
        <f t="shared" si="1"/>
        <v>138.59207807966322</v>
      </c>
    </row>
    <row r="124" spans="1:9" x14ac:dyDescent="0.3">
      <c r="A124" s="26">
        <v>11.648</v>
      </c>
      <c r="B124" s="27">
        <v>2</v>
      </c>
      <c r="I124">
        <f t="shared" si="1"/>
        <v>138.59207807966322</v>
      </c>
    </row>
    <row r="125" spans="1:9" x14ac:dyDescent="0.3">
      <c r="A125" s="26">
        <v>1038.8399999999999</v>
      </c>
      <c r="B125" s="27">
        <v>5</v>
      </c>
      <c r="I125">
        <f t="shared" si="1"/>
        <v>274.64553094448212</v>
      </c>
    </row>
    <row r="126" spans="1:9" x14ac:dyDescent="0.3">
      <c r="A126" s="26">
        <v>254.05799999999999</v>
      </c>
      <c r="B126" s="27">
        <v>7</v>
      </c>
      <c r="I126">
        <f t="shared" si="1"/>
        <v>365.3478328543614</v>
      </c>
    </row>
    <row r="127" spans="1:9" x14ac:dyDescent="0.3">
      <c r="A127" s="26">
        <v>19.096</v>
      </c>
      <c r="B127" s="27">
        <v>7</v>
      </c>
      <c r="I127">
        <f t="shared" si="1"/>
        <v>365.3478328543614</v>
      </c>
    </row>
    <row r="128" spans="1:9" x14ac:dyDescent="0.3">
      <c r="A128" s="26">
        <v>300.416</v>
      </c>
      <c r="B128" s="27">
        <v>8</v>
      </c>
      <c r="I128">
        <f t="shared" si="1"/>
        <v>410.69898380930101</v>
      </c>
    </row>
    <row r="129" spans="1:9" x14ac:dyDescent="0.3">
      <c r="A129" s="26">
        <v>26.8</v>
      </c>
      <c r="B129" s="27">
        <v>2</v>
      </c>
      <c r="I129">
        <f t="shared" si="1"/>
        <v>138.59207807966322</v>
      </c>
    </row>
    <row r="130" spans="1:9" x14ac:dyDescent="0.3">
      <c r="A130" s="26">
        <v>45.48</v>
      </c>
      <c r="B130" s="27">
        <v>3</v>
      </c>
      <c r="I130">
        <f t="shared" si="1"/>
        <v>183.94322903460284</v>
      </c>
    </row>
    <row r="131" spans="1:9" x14ac:dyDescent="0.3">
      <c r="A131" s="26">
        <v>4.8899999999999997</v>
      </c>
      <c r="B131" s="27">
        <v>1</v>
      </c>
      <c r="I131">
        <f t="shared" si="1"/>
        <v>93.240927124723584</v>
      </c>
    </row>
    <row r="132" spans="1:9" x14ac:dyDescent="0.3">
      <c r="A132" s="26">
        <v>15.135999999999999</v>
      </c>
      <c r="B132" s="27">
        <v>4</v>
      </c>
      <c r="I132">
        <f t="shared" ref="I132:I195" si="2">$G$2+$F$2*B132</f>
        <v>229.29437998954248</v>
      </c>
    </row>
    <row r="133" spans="1:9" x14ac:dyDescent="0.3">
      <c r="A133" s="26">
        <v>87.54</v>
      </c>
      <c r="B133" s="27">
        <v>3</v>
      </c>
      <c r="I133">
        <f t="shared" si="2"/>
        <v>183.94322903460284</v>
      </c>
    </row>
    <row r="134" spans="1:9" x14ac:dyDescent="0.3">
      <c r="A134" s="26">
        <v>178.38399999999999</v>
      </c>
      <c r="B134" s="27">
        <v>2</v>
      </c>
      <c r="I134">
        <f t="shared" si="2"/>
        <v>138.59207807966322</v>
      </c>
    </row>
    <row r="135" spans="1:9" x14ac:dyDescent="0.3">
      <c r="A135" s="26">
        <v>99.135999999999996</v>
      </c>
      <c r="B135" s="27">
        <v>4</v>
      </c>
      <c r="I135">
        <f t="shared" si="2"/>
        <v>229.29437998954248</v>
      </c>
    </row>
    <row r="136" spans="1:9" x14ac:dyDescent="0.3">
      <c r="A136" s="26">
        <v>135.88200000000001</v>
      </c>
      <c r="B136" s="27">
        <v>1</v>
      </c>
      <c r="I136">
        <f t="shared" si="2"/>
        <v>93.240927124723584</v>
      </c>
    </row>
    <row r="137" spans="1:9" x14ac:dyDescent="0.3">
      <c r="A137" s="26">
        <v>7.16</v>
      </c>
      <c r="B137" s="27">
        <v>2</v>
      </c>
      <c r="I137">
        <f t="shared" si="2"/>
        <v>138.59207807966322</v>
      </c>
    </row>
    <row r="138" spans="1:9" x14ac:dyDescent="0.3">
      <c r="A138" s="26">
        <v>251.52</v>
      </c>
      <c r="B138" s="27">
        <v>6</v>
      </c>
      <c r="I138">
        <f t="shared" si="2"/>
        <v>319.99668189942173</v>
      </c>
    </row>
    <row r="139" spans="1:9" x14ac:dyDescent="0.3">
      <c r="A139" s="26">
        <v>15.992000000000001</v>
      </c>
      <c r="B139" s="27">
        <v>1</v>
      </c>
      <c r="I139">
        <f t="shared" si="2"/>
        <v>93.240927124723584</v>
      </c>
    </row>
    <row r="140" spans="1:9" x14ac:dyDescent="0.3">
      <c r="A140" s="26">
        <v>290.89800000000002</v>
      </c>
      <c r="B140" s="27">
        <v>3</v>
      </c>
      <c r="I140">
        <f t="shared" si="2"/>
        <v>183.94322903460284</v>
      </c>
    </row>
    <row r="141" spans="1:9" x14ac:dyDescent="0.3">
      <c r="A141" s="26">
        <v>82.8</v>
      </c>
      <c r="B141" s="27">
        <v>2</v>
      </c>
      <c r="I141">
        <f t="shared" si="2"/>
        <v>138.59207807966322</v>
      </c>
    </row>
    <row r="142" spans="1:9" x14ac:dyDescent="0.3">
      <c r="A142" s="26">
        <v>4.7519999999999998</v>
      </c>
      <c r="B142" s="27">
        <v>1</v>
      </c>
      <c r="I142">
        <f t="shared" si="2"/>
        <v>93.240927124723584</v>
      </c>
    </row>
    <row r="143" spans="1:9" x14ac:dyDescent="0.3">
      <c r="A143" s="26">
        <v>7.7119999999999997</v>
      </c>
      <c r="B143" s="27">
        <v>2</v>
      </c>
      <c r="I143">
        <f t="shared" si="2"/>
        <v>138.59207807966322</v>
      </c>
    </row>
    <row r="144" spans="1:9" x14ac:dyDescent="0.3">
      <c r="A144" s="26">
        <v>47.975999999999999</v>
      </c>
      <c r="B144" s="27">
        <v>3</v>
      </c>
      <c r="I144">
        <f t="shared" si="2"/>
        <v>183.94322903460284</v>
      </c>
    </row>
    <row r="145" spans="1:9" x14ac:dyDescent="0.3">
      <c r="A145" s="26">
        <v>7.56</v>
      </c>
      <c r="B145" s="27">
        <v>3</v>
      </c>
      <c r="I145">
        <f t="shared" si="2"/>
        <v>183.94322903460284</v>
      </c>
    </row>
    <row r="146" spans="1:9" x14ac:dyDescent="0.3">
      <c r="A146" s="26">
        <v>6.79</v>
      </c>
      <c r="B146" s="27">
        <v>1</v>
      </c>
      <c r="I146">
        <f t="shared" si="2"/>
        <v>93.240927124723584</v>
      </c>
    </row>
    <row r="147" spans="1:9" x14ac:dyDescent="0.3">
      <c r="A147" s="26">
        <v>388.70400000000001</v>
      </c>
      <c r="B147" s="27">
        <v>6</v>
      </c>
      <c r="I147">
        <f t="shared" si="2"/>
        <v>319.99668189942173</v>
      </c>
    </row>
    <row r="148" spans="1:9" x14ac:dyDescent="0.3">
      <c r="A148" s="26">
        <v>647.84</v>
      </c>
      <c r="B148" s="27">
        <v>8</v>
      </c>
      <c r="I148">
        <f t="shared" si="2"/>
        <v>410.69898380930101</v>
      </c>
    </row>
    <row r="149" spans="1:9" x14ac:dyDescent="0.3">
      <c r="A149" s="26">
        <v>20.7</v>
      </c>
      <c r="B149" s="27">
        <v>2</v>
      </c>
      <c r="I149">
        <f t="shared" si="2"/>
        <v>138.59207807966322</v>
      </c>
    </row>
    <row r="150" spans="1:9" x14ac:dyDescent="0.3">
      <c r="A150" s="26">
        <v>211.96</v>
      </c>
      <c r="B150" s="27">
        <v>4</v>
      </c>
      <c r="I150">
        <f t="shared" si="2"/>
        <v>229.29437998954248</v>
      </c>
    </row>
    <row r="151" spans="1:9" x14ac:dyDescent="0.3">
      <c r="A151" s="26">
        <v>23.2</v>
      </c>
      <c r="B151" s="27">
        <v>4</v>
      </c>
      <c r="I151">
        <f t="shared" si="2"/>
        <v>229.29437998954248</v>
      </c>
    </row>
    <row r="152" spans="1:9" x14ac:dyDescent="0.3">
      <c r="A152" s="26">
        <v>25.92</v>
      </c>
      <c r="B152" s="27">
        <v>5</v>
      </c>
      <c r="I152">
        <f t="shared" si="2"/>
        <v>274.64553094448212</v>
      </c>
    </row>
    <row r="153" spans="1:9" x14ac:dyDescent="0.3">
      <c r="A153" s="26">
        <v>8.16</v>
      </c>
      <c r="B153" s="27">
        <v>5</v>
      </c>
      <c r="I153">
        <f t="shared" si="2"/>
        <v>274.64553094448212</v>
      </c>
    </row>
    <row r="154" spans="1:9" x14ac:dyDescent="0.3">
      <c r="A154" s="26">
        <v>99.135999999999996</v>
      </c>
      <c r="B154" s="27">
        <v>4</v>
      </c>
      <c r="I154">
        <f t="shared" si="2"/>
        <v>229.29437998954248</v>
      </c>
    </row>
    <row r="155" spans="1:9" x14ac:dyDescent="0.3">
      <c r="A155" s="26">
        <v>1488.424</v>
      </c>
      <c r="B155" s="27">
        <v>7</v>
      </c>
      <c r="I155">
        <f t="shared" si="2"/>
        <v>365.3478328543614</v>
      </c>
    </row>
    <row r="156" spans="1:9" x14ac:dyDescent="0.3">
      <c r="A156" s="26">
        <v>8.6519999999999992</v>
      </c>
      <c r="B156" s="27">
        <v>3</v>
      </c>
      <c r="I156">
        <f t="shared" si="2"/>
        <v>183.94322903460284</v>
      </c>
    </row>
    <row r="157" spans="1:9" x14ac:dyDescent="0.3">
      <c r="A157" s="26">
        <v>50.96</v>
      </c>
      <c r="B157" s="27">
        <v>7</v>
      </c>
      <c r="I157">
        <f t="shared" si="2"/>
        <v>365.3478328543614</v>
      </c>
    </row>
    <row r="158" spans="1:9" x14ac:dyDescent="0.3">
      <c r="A158" s="26">
        <v>41.9</v>
      </c>
      <c r="B158" s="27">
        <v>2</v>
      </c>
      <c r="I158">
        <f t="shared" si="2"/>
        <v>138.59207807966322</v>
      </c>
    </row>
    <row r="159" spans="1:9" x14ac:dyDescent="0.3">
      <c r="A159" s="26">
        <v>375.45749999999998</v>
      </c>
      <c r="B159" s="27">
        <v>3</v>
      </c>
      <c r="I159">
        <f t="shared" si="2"/>
        <v>183.94322903460284</v>
      </c>
    </row>
    <row r="160" spans="1:9" x14ac:dyDescent="0.3">
      <c r="A160" s="26">
        <v>482.34</v>
      </c>
      <c r="B160" s="27">
        <v>4</v>
      </c>
      <c r="I160">
        <f t="shared" si="2"/>
        <v>229.29437998954248</v>
      </c>
    </row>
    <row r="161" spans="1:9" x14ac:dyDescent="0.3">
      <c r="A161" s="26">
        <v>2.6240000000000001</v>
      </c>
      <c r="B161" s="27">
        <v>1</v>
      </c>
      <c r="I161">
        <f t="shared" si="2"/>
        <v>93.240927124723584</v>
      </c>
    </row>
    <row r="162" spans="1:9" x14ac:dyDescent="0.3">
      <c r="A162" s="26">
        <v>23.36</v>
      </c>
      <c r="B162" s="27">
        <v>4</v>
      </c>
      <c r="I162">
        <f t="shared" si="2"/>
        <v>229.29437998954248</v>
      </c>
    </row>
    <row r="163" spans="1:9" x14ac:dyDescent="0.3">
      <c r="A163" s="26">
        <v>246.38399999999999</v>
      </c>
      <c r="B163" s="27">
        <v>2</v>
      </c>
      <c r="I163">
        <f t="shared" si="2"/>
        <v>138.59207807966322</v>
      </c>
    </row>
    <row r="164" spans="1:9" x14ac:dyDescent="0.3">
      <c r="A164" s="26">
        <v>12.462</v>
      </c>
      <c r="B164" s="27">
        <v>3</v>
      </c>
      <c r="I164">
        <f t="shared" si="2"/>
        <v>183.94322903460284</v>
      </c>
    </row>
    <row r="165" spans="1:9" x14ac:dyDescent="0.3">
      <c r="A165" s="26">
        <v>75.792000000000002</v>
      </c>
      <c r="B165" s="27">
        <v>3</v>
      </c>
      <c r="I165">
        <f t="shared" si="2"/>
        <v>183.94322903460284</v>
      </c>
    </row>
    <row r="166" spans="1:9" x14ac:dyDescent="0.3">
      <c r="A166" s="26">
        <v>49.96</v>
      </c>
      <c r="B166" s="27">
        <v>2</v>
      </c>
      <c r="I166">
        <f t="shared" si="2"/>
        <v>138.59207807966322</v>
      </c>
    </row>
    <row r="167" spans="1:9" x14ac:dyDescent="0.3">
      <c r="A167" s="26">
        <v>35.951999999999998</v>
      </c>
      <c r="B167" s="27">
        <v>3</v>
      </c>
      <c r="I167">
        <f t="shared" si="2"/>
        <v>183.94322903460284</v>
      </c>
    </row>
    <row r="168" spans="1:9" x14ac:dyDescent="0.3">
      <c r="A168" s="26">
        <v>9.5679999999999996</v>
      </c>
      <c r="B168" s="27">
        <v>2</v>
      </c>
      <c r="I168">
        <f t="shared" si="2"/>
        <v>138.59207807966322</v>
      </c>
    </row>
    <row r="169" spans="1:9" x14ac:dyDescent="0.3">
      <c r="A169" s="26">
        <v>35.909999999999997</v>
      </c>
      <c r="B169" s="27">
        <v>3</v>
      </c>
      <c r="I169">
        <f t="shared" si="2"/>
        <v>183.94322903460284</v>
      </c>
    </row>
    <row r="170" spans="1:9" x14ac:dyDescent="0.3">
      <c r="A170" s="26">
        <v>179.95</v>
      </c>
      <c r="B170" s="27">
        <v>5</v>
      </c>
      <c r="I170">
        <f t="shared" si="2"/>
        <v>274.64553094448212</v>
      </c>
    </row>
    <row r="171" spans="1:9" x14ac:dyDescent="0.3">
      <c r="A171" s="26">
        <v>139.86000000000001</v>
      </c>
      <c r="B171" s="27">
        <v>7</v>
      </c>
      <c r="I171">
        <f t="shared" si="2"/>
        <v>365.3478328543614</v>
      </c>
    </row>
    <row r="172" spans="1:9" x14ac:dyDescent="0.3">
      <c r="A172" s="26">
        <v>95.92</v>
      </c>
      <c r="B172" s="27">
        <v>8</v>
      </c>
      <c r="I172">
        <f t="shared" si="2"/>
        <v>410.69898380930101</v>
      </c>
    </row>
    <row r="173" spans="1:9" x14ac:dyDescent="0.3">
      <c r="A173" s="26">
        <v>383.8</v>
      </c>
      <c r="B173" s="27">
        <v>5</v>
      </c>
      <c r="I173">
        <f t="shared" si="2"/>
        <v>274.64553094448212</v>
      </c>
    </row>
    <row r="174" spans="1:9" x14ac:dyDescent="0.3">
      <c r="A174" s="26">
        <v>56.56</v>
      </c>
      <c r="B174" s="27">
        <v>4</v>
      </c>
      <c r="I174">
        <f t="shared" si="2"/>
        <v>229.29437998954248</v>
      </c>
    </row>
    <row r="175" spans="1:9" x14ac:dyDescent="0.3">
      <c r="A175" s="26">
        <v>866.4</v>
      </c>
      <c r="B175" s="27">
        <v>4</v>
      </c>
      <c r="I175">
        <f t="shared" si="2"/>
        <v>229.29437998954248</v>
      </c>
    </row>
    <row r="176" spans="1:9" x14ac:dyDescent="0.3">
      <c r="A176" s="26">
        <v>69.989999999999995</v>
      </c>
      <c r="B176" s="27">
        <v>1</v>
      </c>
      <c r="I176">
        <f t="shared" si="2"/>
        <v>93.240927124723584</v>
      </c>
    </row>
    <row r="177" spans="1:9" x14ac:dyDescent="0.3">
      <c r="A177" s="26">
        <v>6.6719999999999997</v>
      </c>
      <c r="B177" s="27">
        <v>6</v>
      </c>
      <c r="I177">
        <f t="shared" si="2"/>
        <v>319.99668189942173</v>
      </c>
    </row>
    <row r="178" spans="1:9" x14ac:dyDescent="0.3">
      <c r="A178" s="26">
        <v>189.58799999999999</v>
      </c>
      <c r="B178" s="27">
        <v>2</v>
      </c>
      <c r="I178">
        <f t="shared" si="2"/>
        <v>138.59207807966322</v>
      </c>
    </row>
    <row r="179" spans="1:9" x14ac:dyDescent="0.3">
      <c r="A179" s="26">
        <v>4.8120000000000003</v>
      </c>
      <c r="B179" s="27">
        <v>2</v>
      </c>
      <c r="I179">
        <f t="shared" si="2"/>
        <v>138.59207807966322</v>
      </c>
    </row>
    <row r="180" spans="1:9" x14ac:dyDescent="0.3">
      <c r="A180" s="26">
        <v>1007.979</v>
      </c>
      <c r="B180" s="27">
        <v>3</v>
      </c>
      <c r="I180">
        <f t="shared" si="2"/>
        <v>183.94322903460284</v>
      </c>
    </row>
    <row r="181" spans="1:9" x14ac:dyDescent="0.3">
      <c r="A181" s="26">
        <v>31.872</v>
      </c>
      <c r="B181" s="27">
        <v>8</v>
      </c>
      <c r="I181">
        <f t="shared" si="2"/>
        <v>410.69898380930101</v>
      </c>
    </row>
    <row r="182" spans="1:9" x14ac:dyDescent="0.3">
      <c r="A182" s="26">
        <v>2.91</v>
      </c>
      <c r="B182" s="27">
        <v>1</v>
      </c>
      <c r="I182">
        <f t="shared" si="2"/>
        <v>93.240927124723584</v>
      </c>
    </row>
    <row r="183" spans="1:9" x14ac:dyDescent="0.3">
      <c r="A183" s="26">
        <v>59.52</v>
      </c>
      <c r="B183" s="27">
        <v>3</v>
      </c>
      <c r="I183">
        <f t="shared" si="2"/>
        <v>183.94322903460284</v>
      </c>
    </row>
    <row r="184" spans="1:9" x14ac:dyDescent="0.3">
      <c r="A184" s="26">
        <v>284.36399999999998</v>
      </c>
      <c r="B184" s="27">
        <v>2</v>
      </c>
      <c r="I184">
        <f t="shared" si="2"/>
        <v>138.59207807966322</v>
      </c>
    </row>
    <row r="185" spans="1:9" x14ac:dyDescent="0.3">
      <c r="A185" s="26">
        <v>129.56800000000001</v>
      </c>
      <c r="B185" s="27">
        <v>2</v>
      </c>
      <c r="I185">
        <f t="shared" si="2"/>
        <v>138.59207807966322</v>
      </c>
    </row>
    <row r="186" spans="1:9" x14ac:dyDescent="0.3">
      <c r="A186" s="26">
        <v>23.56</v>
      </c>
      <c r="B186" s="27">
        <v>5</v>
      </c>
      <c r="I186">
        <f t="shared" si="2"/>
        <v>274.64553094448212</v>
      </c>
    </row>
    <row r="187" spans="1:9" x14ac:dyDescent="0.3">
      <c r="A187" s="26">
        <v>254.744</v>
      </c>
      <c r="B187" s="27">
        <v>7</v>
      </c>
      <c r="I187">
        <f t="shared" si="2"/>
        <v>365.3478328543614</v>
      </c>
    </row>
    <row r="188" spans="1:9" x14ac:dyDescent="0.3">
      <c r="A188" s="26">
        <v>55.48</v>
      </c>
      <c r="B188" s="27">
        <v>1</v>
      </c>
      <c r="I188">
        <f t="shared" si="2"/>
        <v>93.240927124723584</v>
      </c>
    </row>
    <row r="189" spans="1:9" x14ac:dyDescent="0.3">
      <c r="A189" s="26">
        <v>340.92</v>
      </c>
      <c r="B189" s="27">
        <v>3</v>
      </c>
      <c r="I189">
        <f t="shared" si="2"/>
        <v>183.94322903460284</v>
      </c>
    </row>
    <row r="190" spans="1:9" x14ac:dyDescent="0.3">
      <c r="A190" s="26">
        <v>40.200000000000003</v>
      </c>
      <c r="B190" s="27">
        <v>3</v>
      </c>
      <c r="I190">
        <f t="shared" si="2"/>
        <v>183.94322903460284</v>
      </c>
    </row>
    <row r="191" spans="1:9" x14ac:dyDescent="0.3">
      <c r="A191" s="26">
        <v>14.7</v>
      </c>
      <c r="B191" s="27">
        <v>5</v>
      </c>
      <c r="I191">
        <f t="shared" si="2"/>
        <v>274.64553094448212</v>
      </c>
    </row>
    <row r="192" spans="1:9" x14ac:dyDescent="0.3">
      <c r="A192" s="26">
        <v>9.09</v>
      </c>
      <c r="B192" s="27">
        <v>3</v>
      </c>
      <c r="I192">
        <f t="shared" si="2"/>
        <v>183.94322903460284</v>
      </c>
    </row>
    <row r="193" spans="1:9" x14ac:dyDescent="0.3">
      <c r="A193" s="26">
        <v>5.96</v>
      </c>
      <c r="B193" s="27">
        <v>2</v>
      </c>
      <c r="I193">
        <f t="shared" si="2"/>
        <v>138.59207807966322</v>
      </c>
    </row>
    <row r="194" spans="1:9" x14ac:dyDescent="0.3">
      <c r="A194" s="26">
        <v>29.6</v>
      </c>
      <c r="B194" s="27">
        <v>2</v>
      </c>
      <c r="I194">
        <f t="shared" si="2"/>
        <v>138.59207807966322</v>
      </c>
    </row>
    <row r="195" spans="1:9" x14ac:dyDescent="0.3">
      <c r="A195" s="26">
        <v>2735.9520000000002</v>
      </c>
      <c r="B195" s="27">
        <v>6</v>
      </c>
      <c r="I195">
        <f t="shared" si="2"/>
        <v>319.99668189942173</v>
      </c>
    </row>
    <row r="196" spans="1:9" x14ac:dyDescent="0.3">
      <c r="A196" s="26">
        <v>7.992</v>
      </c>
      <c r="B196" s="27">
        <v>1</v>
      </c>
      <c r="I196">
        <f t="shared" ref="I196:I259" si="3">$G$2+$F$2*B196</f>
        <v>93.240927124723584</v>
      </c>
    </row>
    <row r="197" spans="1:9" x14ac:dyDescent="0.3">
      <c r="A197" s="26">
        <v>449.15</v>
      </c>
      <c r="B197" s="27">
        <v>5</v>
      </c>
      <c r="I197">
        <f t="shared" si="3"/>
        <v>274.64553094448212</v>
      </c>
    </row>
    <row r="198" spans="1:9" x14ac:dyDescent="0.3">
      <c r="A198" s="26">
        <v>93.98</v>
      </c>
      <c r="B198" s="27">
        <v>2</v>
      </c>
      <c r="I198">
        <f t="shared" si="3"/>
        <v>138.59207807966322</v>
      </c>
    </row>
    <row r="199" spans="1:9" x14ac:dyDescent="0.3">
      <c r="A199" s="26">
        <v>189.88200000000001</v>
      </c>
      <c r="B199" s="27">
        <v>3</v>
      </c>
      <c r="I199">
        <f t="shared" si="3"/>
        <v>183.94322903460284</v>
      </c>
    </row>
    <row r="200" spans="1:9" x14ac:dyDescent="0.3">
      <c r="A200" s="26">
        <v>105.42</v>
      </c>
      <c r="B200" s="27">
        <v>2</v>
      </c>
      <c r="I200">
        <f t="shared" si="3"/>
        <v>138.59207807966322</v>
      </c>
    </row>
    <row r="201" spans="1:9" x14ac:dyDescent="0.3">
      <c r="A201" s="26">
        <v>22.62</v>
      </c>
      <c r="B201" s="27">
        <v>2</v>
      </c>
      <c r="I201">
        <f t="shared" si="3"/>
        <v>138.59207807966322</v>
      </c>
    </row>
    <row r="202" spans="1:9" x14ac:dyDescent="0.3">
      <c r="A202" s="26">
        <v>2.74</v>
      </c>
      <c r="B202" s="27">
        <v>1</v>
      </c>
      <c r="I202">
        <f t="shared" si="3"/>
        <v>93.240927124723584</v>
      </c>
    </row>
    <row r="203" spans="1:9" x14ac:dyDescent="0.3">
      <c r="A203" s="26">
        <v>126.3</v>
      </c>
      <c r="B203" s="27">
        <v>3</v>
      </c>
      <c r="I203">
        <f t="shared" si="3"/>
        <v>183.94322903460284</v>
      </c>
    </row>
    <row r="204" spans="1:9" x14ac:dyDescent="0.3">
      <c r="A204" s="26">
        <v>6.63</v>
      </c>
      <c r="B204" s="27">
        <v>3</v>
      </c>
      <c r="I204">
        <f t="shared" si="3"/>
        <v>183.94322903460284</v>
      </c>
    </row>
    <row r="205" spans="1:9" x14ac:dyDescent="0.3">
      <c r="A205" s="26">
        <v>18.391999999999999</v>
      </c>
      <c r="B205" s="27">
        <v>1</v>
      </c>
      <c r="I205">
        <f t="shared" si="3"/>
        <v>93.240927124723584</v>
      </c>
    </row>
    <row r="206" spans="1:9" x14ac:dyDescent="0.3">
      <c r="A206" s="26">
        <v>210.98</v>
      </c>
      <c r="B206" s="27">
        <v>2</v>
      </c>
      <c r="I206">
        <f t="shared" si="3"/>
        <v>138.59207807966322</v>
      </c>
    </row>
    <row r="207" spans="1:9" x14ac:dyDescent="0.3">
      <c r="A207" s="26">
        <v>22.2</v>
      </c>
      <c r="B207" s="27">
        <v>5</v>
      </c>
      <c r="I207">
        <f t="shared" si="3"/>
        <v>274.64553094448212</v>
      </c>
    </row>
    <row r="208" spans="1:9" x14ac:dyDescent="0.3">
      <c r="A208" s="26">
        <v>683.952</v>
      </c>
      <c r="B208" s="27">
        <v>3</v>
      </c>
      <c r="I208">
        <f t="shared" si="3"/>
        <v>183.94322903460284</v>
      </c>
    </row>
    <row r="209" spans="1:9" x14ac:dyDescent="0.3">
      <c r="A209" s="26">
        <v>36.335999999999999</v>
      </c>
      <c r="B209" s="27">
        <v>3</v>
      </c>
      <c r="I209">
        <f t="shared" si="3"/>
        <v>183.94322903460284</v>
      </c>
    </row>
    <row r="210" spans="1:9" x14ac:dyDescent="0.3">
      <c r="A210" s="26">
        <v>190.72</v>
      </c>
      <c r="B210" s="27">
        <v>1</v>
      </c>
      <c r="I210">
        <f t="shared" si="3"/>
        <v>93.240927124723584</v>
      </c>
    </row>
    <row r="211" spans="1:9" x14ac:dyDescent="0.3">
      <c r="A211" s="26">
        <v>47.94</v>
      </c>
      <c r="B211" s="27">
        <v>3</v>
      </c>
      <c r="I211">
        <f t="shared" si="3"/>
        <v>183.94322903460284</v>
      </c>
    </row>
    <row r="212" spans="1:9" x14ac:dyDescent="0.3">
      <c r="A212" s="26">
        <v>979.95</v>
      </c>
      <c r="B212" s="27">
        <v>5</v>
      </c>
      <c r="I212">
        <f t="shared" si="3"/>
        <v>274.64553094448212</v>
      </c>
    </row>
    <row r="213" spans="1:9" x14ac:dyDescent="0.3">
      <c r="A213" s="26">
        <v>16.768000000000001</v>
      </c>
      <c r="B213" s="27">
        <v>2</v>
      </c>
      <c r="I213">
        <f t="shared" si="3"/>
        <v>138.59207807966322</v>
      </c>
    </row>
    <row r="214" spans="1:9" x14ac:dyDescent="0.3">
      <c r="A214" s="26">
        <v>42.616</v>
      </c>
      <c r="B214" s="27">
        <v>7</v>
      </c>
      <c r="I214">
        <f t="shared" si="3"/>
        <v>365.3478328543614</v>
      </c>
    </row>
    <row r="215" spans="1:9" x14ac:dyDescent="0.3">
      <c r="A215" s="26">
        <v>152.94</v>
      </c>
      <c r="B215" s="27">
        <v>3</v>
      </c>
      <c r="I215">
        <f t="shared" si="3"/>
        <v>183.94322903460284</v>
      </c>
    </row>
    <row r="216" spans="1:9" x14ac:dyDescent="0.3">
      <c r="A216" s="26">
        <v>468.9</v>
      </c>
      <c r="B216" s="27">
        <v>6</v>
      </c>
      <c r="I216">
        <f t="shared" si="3"/>
        <v>319.99668189942173</v>
      </c>
    </row>
    <row r="217" spans="1:9" x14ac:dyDescent="0.3">
      <c r="A217" s="26">
        <v>646.77599999999995</v>
      </c>
      <c r="B217" s="27">
        <v>9</v>
      </c>
      <c r="I217">
        <f t="shared" si="3"/>
        <v>456.05013476424062</v>
      </c>
    </row>
    <row r="218" spans="1:9" x14ac:dyDescent="0.3">
      <c r="A218" s="26">
        <v>41.28</v>
      </c>
      <c r="B218" s="27">
        <v>6</v>
      </c>
      <c r="I218">
        <f t="shared" si="3"/>
        <v>319.99668189942173</v>
      </c>
    </row>
    <row r="219" spans="1:9" x14ac:dyDescent="0.3">
      <c r="A219" s="26">
        <v>1121.568</v>
      </c>
      <c r="B219" s="27">
        <v>2</v>
      </c>
      <c r="I219">
        <f t="shared" si="3"/>
        <v>138.59207807966322</v>
      </c>
    </row>
    <row r="220" spans="1:9" x14ac:dyDescent="0.3">
      <c r="A220" s="26">
        <v>10.824</v>
      </c>
      <c r="B220" s="27">
        <v>3</v>
      </c>
      <c r="I220">
        <f t="shared" si="3"/>
        <v>183.94322903460284</v>
      </c>
    </row>
    <row r="221" spans="1:9" x14ac:dyDescent="0.3">
      <c r="A221" s="26">
        <v>19.456</v>
      </c>
      <c r="B221" s="27">
        <v>4</v>
      </c>
      <c r="I221">
        <f t="shared" si="3"/>
        <v>229.29437998954248</v>
      </c>
    </row>
    <row r="222" spans="1:9" x14ac:dyDescent="0.3">
      <c r="A222" s="26">
        <v>20.7</v>
      </c>
      <c r="B222" s="27">
        <v>2</v>
      </c>
      <c r="I222">
        <f t="shared" si="3"/>
        <v>138.59207807966322</v>
      </c>
    </row>
    <row r="223" spans="1:9" x14ac:dyDescent="0.3">
      <c r="A223" s="26">
        <v>42.6</v>
      </c>
      <c r="B223" s="27">
        <v>3</v>
      </c>
      <c r="I223">
        <f t="shared" si="3"/>
        <v>183.94322903460284</v>
      </c>
    </row>
    <row r="224" spans="1:9" x14ac:dyDescent="0.3">
      <c r="A224" s="26">
        <v>13</v>
      </c>
      <c r="B224" s="27">
        <v>5</v>
      </c>
      <c r="I224">
        <f t="shared" si="3"/>
        <v>274.64553094448212</v>
      </c>
    </row>
    <row r="225" spans="1:9" x14ac:dyDescent="0.3">
      <c r="A225" s="26">
        <v>3.96</v>
      </c>
      <c r="B225" s="27">
        <v>2</v>
      </c>
      <c r="I225">
        <f t="shared" si="3"/>
        <v>138.59207807966322</v>
      </c>
    </row>
    <row r="226" spans="1:9" x14ac:dyDescent="0.3">
      <c r="A226" s="26">
        <v>374.37599999999998</v>
      </c>
      <c r="B226" s="27">
        <v>3</v>
      </c>
      <c r="I226">
        <f t="shared" si="3"/>
        <v>183.94322903460284</v>
      </c>
    </row>
    <row r="227" spans="1:9" x14ac:dyDescent="0.3">
      <c r="A227" s="26">
        <v>91.84</v>
      </c>
      <c r="B227" s="27">
        <v>8</v>
      </c>
      <c r="I227">
        <f t="shared" si="3"/>
        <v>410.69898380930101</v>
      </c>
    </row>
    <row r="228" spans="1:9" x14ac:dyDescent="0.3">
      <c r="A228" s="26">
        <v>72.45</v>
      </c>
      <c r="B228" s="27">
        <v>7</v>
      </c>
      <c r="I228">
        <f t="shared" si="3"/>
        <v>365.3478328543614</v>
      </c>
    </row>
    <row r="229" spans="1:9" x14ac:dyDescent="0.3">
      <c r="A229" s="26">
        <v>8.82</v>
      </c>
      <c r="B229" s="27">
        <v>3</v>
      </c>
      <c r="I229">
        <f t="shared" si="3"/>
        <v>183.94322903460284</v>
      </c>
    </row>
    <row r="230" spans="1:9" x14ac:dyDescent="0.3">
      <c r="A230" s="26">
        <v>160.72</v>
      </c>
      <c r="B230" s="27">
        <v>14</v>
      </c>
      <c r="I230">
        <f t="shared" si="3"/>
        <v>682.8058895389388</v>
      </c>
    </row>
    <row r="231" spans="1:9" x14ac:dyDescent="0.3">
      <c r="A231" s="26">
        <v>69.712000000000003</v>
      </c>
      <c r="B231" s="27">
        <v>2</v>
      </c>
      <c r="I231">
        <f t="shared" si="3"/>
        <v>138.59207807966322</v>
      </c>
    </row>
    <row r="232" spans="1:9" x14ac:dyDescent="0.3">
      <c r="A232" s="26">
        <v>51.52</v>
      </c>
      <c r="B232" s="27">
        <v>4</v>
      </c>
      <c r="I232">
        <f t="shared" si="3"/>
        <v>229.29437998954248</v>
      </c>
    </row>
    <row r="233" spans="1:9" x14ac:dyDescent="0.3">
      <c r="A233" s="26">
        <v>470.37599999999998</v>
      </c>
      <c r="B233" s="27">
        <v>3</v>
      </c>
      <c r="I233">
        <f t="shared" si="3"/>
        <v>183.94322903460284</v>
      </c>
    </row>
    <row r="234" spans="1:9" x14ac:dyDescent="0.3">
      <c r="A234" s="26">
        <v>70.98</v>
      </c>
      <c r="B234" s="27">
        <v>1</v>
      </c>
      <c r="I234">
        <f t="shared" si="3"/>
        <v>93.240927124723584</v>
      </c>
    </row>
    <row r="235" spans="1:9" x14ac:dyDescent="0.3">
      <c r="A235" s="26">
        <v>84.784000000000006</v>
      </c>
      <c r="B235" s="27">
        <v>2</v>
      </c>
      <c r="I235">
        <f t="shared" si="3"/>
        <v>138.59207807966322</v>
      </c>
    </row>
    <row r="236" spans="1:9" x14ac:dyDescent="0.3">
      <c r="A236" s="26">
        <v>9.3439999999999994</v>
      </c>
      <c r="B236" s="27">
        <v>2</v>
      </c>
      <c r="I236">
        <f t="shared" si="3"/>
        <v>138.59207807966322</v>
      </c>
    </row>
    <row r="237" spans="1:9" x14ac:dyDescent="0.3">
      <c r="A237" s="26">
        <v>76.12</v>
      </c>
      <c r="B237" s="27">
        <v>2</v>
      </c>
      <c r="I237">
        <f t="shared" si="3"/>
        <v>138.59207807966322</v>
      </c>
    </row>
    <row r="238" spans="1:9" x14ac:dyDescent="0.3">
      <c r="A238" s="26">
        <v>11.632</v>
      </c>
      <c r="B238" s="27">
        <v>2</v>
      </c>
      <c r="I238">
        <f t="shared" si="3"/>
        <v>138.59207807966322</v>
      </c>
    </row>
    <row r="239" spans="1:9" x14ac:dyDescent="0.3">
      <c r="A239" s="26">
        <v>143.982</v>
      </c>
      <c r="B239" s="27">
        <v>3</v>
      </c>
      <c r="I239">
        <f t="shared" si="3"/>
        <v>183.94322903460284</v>
      </c>
    </row>
    <row r="240" spans="1:9" x14ac:dyDescent="0.3">
      <c r="A240" s="26">
        <v>142.77600000000001</v>
      </c>
      <c r="B240" s="27">
        <v>1</v>
      </c>
      <c r="I240">
        <f t="shared" si="3"/>
        <v>93.240927124723584</v>
      </c>
    </row>
    <row r="241" spans="1:9" x14ac:dyDescent="0.3">
      <c r="A241" s="26">
        <v>3.282</v>
      </c>
      <c r="B241" s="27">
        <v>2</v>
      </c>
      <c r="I241">
        <f t="shared" si="3"/>
        <v>138.59207807966322</v>
      </c>
    </row>
    <row r="242" spans="1:9" x14ac:dyDescent="0.3">
      <c r="A242" s="26">
        <v>369.57600000000002</v>
      </c>
      <c r="B242" s="27">
        <v>3</v>
      </c>
      <c r="I242">
        <f t="shared" si="3"/>
        <v>183.94322903460284</v>
      </c>
    </row>
    <row r="243" spans="1:9" x14ac:dyDescent="0.3">
      <c r="A243" s="26">
        <v>8.4480000000000004</v>
      </c>
      <c r="B243" s="27">
        <v>2</v>
      </c>
      <c r="I243">
        <f t="shared" si="3"/>
        <v>138.59207807966322</v>
      </c>
    </row>
    <row r="244" spans="1:9" x14ac:dyDescent="0.3">
      <c r="A244" s="26">
        <v>119.94</v>
      </c>
      <c r="B244" s="27">
        <v>10</v>
      </c>
      <c r="I244">
        <f t="shared" si="3"/>
        <v>501.40128571918029</v>
      </c>
    </row>
    <row r="245" spans="1:9" x14ac:dyDescent="0.3">
      <c r="A245" s="26">
        <v>40.479999999999997</v>
      </c>
      <c r="B245" s="27">
        <v>2</v>
      </c>
      <c r="I245">
        <f t="shared" si="3"/>
        <v>138.59207807966322</v>
      </c>
    </row>
    <row r="246" spans="1:9" x14ac:dyDescent="0.3">
      <c r="A246" s="26">
        <v>8.69</v>
      </c>
      <c r="B246" s="27">
        <v>5</v>
      </c>
      <c r="I246">
        <f t="shared" si="3"/>
        <v>274.64553094448212</v>
      </c>
    </row>
    <row r="247" spans="1:9" x14ac:dyDescent="0.3">
      <c r="A247" s="26">
        <v>301.95999999999998</v>
      </c>
      <c r="B247" s="27">
        <v>2</v>
      </c>
      <c r="I247">
        <f t="shared" si="3"/>
        <v>138.59207807966322</v>
      </c>
    </row>
    <row r="248" spans="1:9" x14ac:dyDescent="0.3">
      <c r="A248" s="26">
        <v>35.56</v>
      </c>
      <c r="B248" s="27">
        <v>7</v>
      </c>
      <c r="I248">
        <f t="shared" si="3"/>
        <v>365.3478328543614</v>
      </c>
    </row>
    <row r="249" spans="1:9" x14ac:dyDescent="0.3">
      <c r="A249" s="26">
        <v>97.16</v>
      </c>
      <c r="B249" s="27">
        <v>2</v>
      </c>
      <c r="I249">
        <f t="shared" si="3"/>
        <v>138.59207807966322</v>
      </c>
    </row>
    <row r="250" spans="1:9" x14ac:dyDescent="0.3">
      <c r="A250" s="26">
        <v>243.38399999999999</v>
      </c>
      <c r="B250" s="27">
        <v>3</v>
      </c>
      <c r="I250">
        <f t="shared" si="3"/>
        <v>183.94322903460284</v>
      </c>
    </row>
    <row r="251" spans="1:9" x14ac:dyDescent="0.3">
      <c r="A251" s="26">
        <v>392.94</v>
      </c>
      <c r="B251" s="27">
        <v>3</v>
      </c>
      <c r="I251">
        <f t="shared" si="3"/>
        <v>183.94322903460284</v>
      </c>
    </row>
    <row r="252" spans="1:9" x14ac:dyDescent="0.3">
      <c r="A252" s="26">
        <v>18.882000000000001</v>
      </c>
      <c r="B252" s="27">
        <v>3</v>
      </c>
      <c r="I252">
        <f t="shared" si="3"/>
        <v>183.94322903460284</v>
      </c>
    </row>
    <row r="253" spans="1:9" x14ac:dyDescent="0.3">
      <c r="A253" s="26">
        <v>18.84</v>
      </c>
      <c r="B253" s="27">
        <v>3</v>
      </c>
      <c r="I253">
        <f t="shared" si="3"/>
        <v>183.94322903460284</v>
      </c>
    </row>
    <row r="254" spans="1:9" x14ac:dyDescent="0.3">
      <c r="A254" s="26">
        <v>330.4</v>
      </c>
      <c r="B254" s="27">
        <v>2</v>
      </c>
      <c r="I254">
        <f t="shared" si="3"/>
        <v>138.59207807966322</v>
      </c>
    </row>
    <row r="255" spans="1:9" x14ac:dyDescent="0.3">
      <c r="A255" s="26">
        <v>132.52000000000001</v>
      </c>
      <c r="B255" s="27">
        <v>4</v>
      </c>
      <c r="I255">
        <f t="shared" si="3"/>
        <v>229.29437998954248</v>
      </c>
    </row>
    <row r="256" spans="1:9" x14ac:dyDescent="0.3">
      <c r="A256" s="26">
        <v>209.3</v>
      </c>
      <c r="B256" s="27">
        <v>2</v>
      </c>
      <c r="I256">
        <f t="shared" si="3"/>
        <v>138.59207807966322</v>
      </c>
    </row>
    <row r="257" spans="1:9" x14ac:dyDescent="0.3">
      <c r="A257" s="26">
        <v>14.8</v>
      </c>
      <c r="B257" s="27">
        <v>4</v>
      </c>
      <c r="I257">
        <f t="shared" si="3"/>
        <v>229.29437998954248</v>
      </c>
    </row>
    <row r="258" spans="1:9" x14ac:dyDescent="0.3">
      <c r="A258" s="26">
        <v>379.4</v>
      </c>
      <c r="B258" s="27">
        <v>10</v>
      </c>
      <c r="I258">
        <f t="shared" si="3"/>
        <v>501.40128571918029</v>
      </c>
    </row>
    <row r="259" spans="1:9" x14ac:dyDescent="0.3">
      <c r="A259" s="26">
        <v>113.55200000000001</v>
      </c>
      <c r="B259" s="27">
        <v>2</v>
      </c>
      <c r="I259">
        <f t="shared" si="3"/>
        <v>138.59207807966322</v>
      </c>
    </row>
    <row r="260" spans="1:9" x14ac:dyDescent="0.3">
      <c r="A260" s="26">
        <v>701.37199999999996</v>
      </c>
      <c r="B260" s="27">
        <v>2</v>
      </c>
      <c r="I260">
        <f t="shared" ref="I260:I323" si="4">$G$2+$F$2*B260</f>
        <v>138.59207807966322</v>
      </c>
    </row>
    <row r="261" spans="1:9" x14ac:dyDescent="0.3">
      <c r="A261" s="26">
        <v>459.95</v>
      </c>
      <c r="B261" s="27">
        <v>5</v>
      </c>
      <c r="I261">
        <f t="shared" si="4"/>
        <v>274.64553094448212</v>
      </c>
    </row>
    <row r="262" spans="1:9" x14ac:dyDescent="0.3">
      <c r="A262" s="26">
        <v>23.76</v>
      </c>
      <c r="B262" s="27">
        <v>3</v>
      </c>
      <c r="I262">
        <f t="shared" si="4"/>
        <v>183.94322903460284</v>
      </c>
    </row>
    <row r="263" spans="1:9" x14ac:dyDescent="0.3">
      <c r="A263" s="26">
        <v>30.36</v>
      </c>
      <c r="B263" s="27">
        <v>5</v>
      </c>
      <c r="I263">
        <f t="shared" si="4"/>
        <v>274.64553094448212</v>
      </c>
    </row>
    <row r="264" spans="1:9" x14ac:dyDescent="0.3">
      <c r="A264" s="26">
        <v>61.44</v>
      </c>
      <c r="B264" s="27">
        <v>3</v>
      </c>
      <c r="I264">
        <f t="shared" si="4"/>
        <v>183.94322903460284</v>
      </c>
    </row>
    <row r="265" spans="1:9" x14ac:dyDescent="0.3">
      <c r="A265" s="26">
        <v>2.6880000000000002</v>
      </c>
      <c r="B265" s="27">
        <v>3</v>
      </c>
      <c r="I265">
        <f t="shared" si="4"/>
        <v>183.94322903460284</v>
      </c>
    </row>
    <row r="266" spans="1:9" x14ac:dyDescent="0.3">
      <c r="A266" s="26">
        <v>14.352</v>
      </c>
      <c r="B266" s="27">
        <v>3</v>
      </c>
      <c r="I266">
        <f t="shared" si="4"/>
        <v>183.94322903460284</v>
      </c>
    </row>
    <row r="267" spans="1:9" x14ac:dyDescent="0.3">
      <c r="A267" s="26">
        <v>7999.98</v>
      </c>
      <c r="B267" s="27">
        <v>4</v>
      </c>
      <c r="I267">
        <f t="shared" si="4"/>
        <v>229.29437998954248</v>
      </c>
    </row>
    <row r="268" spans="1:9" x14ac:dyDescent="0.3">
      <c r="A268" s="26">
        <v>479.97</v>
      </c>
      <c r="B268" s="27">
        <v>3</v>
      </c>
      <c r="I268">
        <f t="shared" si="4"/>
        <v>183.94322903460284</v>
      </c>
    </row>
    <row r="269" spans="1:9" x14ac:dyDescent="0.3">
      <c r="A269" s="26">
        <v>191.98400000000001</v>
      </c>
      <c r="B269" s="27">
        <v>2</v>
      </c>
      <c r="I269">
        <f t="shared" si="4"/>
        <v>138.59207807966322</v>
      </c>
    </row>
    <row r="270" spans="1:9" x14ac:dyDescent="0.3">
      <c r="A270" s="26">
        <v>104.01</v>
      </c>
      <c r="B270" s="27">
        <v>1</v>
      </c>
      <c r="I270">
        <f t="shared" si="4"/>
        <v>93.240927124723584</v>
      </c>
    </row>
    <row r="271" spans="1:9" x14ac:dyDescent="0.3">
      <c r="A271" s="26">
        <v>166.24</v>
      </c>
      <c r="B271" s="27">
        <v>1</v>
      </c>
      <c r="I271">
        <f t="shared" si="4"/>
        <v>93.240927124723584</v>
      </c>
    </row>
    <row r="272" spans="1:9" x14ac:dyDescent="0.3">
      <c r="A272" s="26">
        <v>198.27199999999999</v>
      </c>
      <c r="B272" s="27">
        <v>8</v>
      </c>
      <c r="I272">
        <f t="shared" si="4"/>
        <v>410.69898380930101</v>
      </c>
    </row>
    <row r="273" spans="1:9" x14ac:dyDescent="0.3">
      <c r="A273" s="26">
        <v>369.91199999999998</v>
      </c>
      <c r="B273" s="27">
        <v>3</v>
      </c>
      <c r="I273">
        <f t="shared" si="4"/>
        <v>183.94322903460284</v>
      </c>
    </row>
    <row r="274" spans="1:9" x14ac:dyDescent="0.3">
      <c r="A274" s="26">
        <v>10.368</v>
      </c>
      <c r="B274" s="27">
        <v>2</v>
      </c>
      <c r="I274">
        <f t="shared" si="4"/>
        <v>138.59207807966322</v>
      </c>
    </row>
    <row r="275" spans="1:9" x14ac:dyDescent="0.3">
      <c r="A275" s="26">
        <v>119.96</v>
      </c>
      <c r="B275" s="27">
        <v>4</v>
      </c>
      <c r="I275">
        <f t="shared" si="4"/>
        <v>229.29437998954248</v>
      </c>
    </row>
    <row r="276" spans="1:9" x14ac:dyDescent="0.3">
      <c r="A276" s="26">
        <v>55.48</v>
      </c>
      <c r="B276" s="27">
        <v>1</v>
      </c>
      <c r="I276">
        <f t="shared" si="4"/>
        <v>93.240927124723584</v>
      </c>
    </row>
    <row r="277" spans="1:9" x14ac:dyDescent="0.3">
      <c r="A277" s="26">
        <v>24.448</v>
      </c>
      <c r="B277" s="27">
        <v>4</v>
      </c>
      <c r="I277">
        <f t="shared" si="4"/>
        <v>229.29437998954248</v>
      </c>
    </row>
    <row r="278" spans="1:9" x14ac:dyDescent="0.3">
      <c r="A278" s="26">
        <v>281.33999999999997</v>
      </c>
      <c r="B278" s="27">
        <v>6</v>
      </c>
      <c r="I278">
        <f t="shared" si="4"/>
        <v>319.99668189942173</v>
      </c>
    </row>
    <row r="279" spans="1:9" x14ac:dyDescent="0.3">
      <c r="A279" s="26">
        <v>9.94</v>
      </c>
      <c r="B279" s="27">
        <v>2</v>
      </c>
      <c r="I279">
        <f t="shared" si="4"/>
        <v>138.59207807966322</v>
      </c>
    </row>
    <row r="280" spans="1:9" x14ac:dyDescent="0.3">
      <c r="A280" s="26">
        <v>59.808</v>
      </c>
      <c r="B280" s="27">
        <v>3</v>
      </c>
      <c r="I280">
        <f t="shared" si="4"/>
        <v>183.94322903460284</v>
      </c>
    </row>
    <row r="281" spans="1:9" x14ac:dyDescent="0.3">
      <c r="A281" s="26">
        <v>146.82</v>
      </c>
      <c r="B281" s="27">
        <v>3</v>
      </c>
      <c r="I281">
        <f t="shared" si="4"/>
        <v>183.94322903460284</v>
      </c>
    </row>
    <row r="282" spans="1:9" x14ac:dyDescent="0.3">
      <c r="A282" s="26">
        <v>129.91999999999999</v>
      </c>
      <c r="B282" s="27">
        <v>5</v>
      </c>
      <c r="I282">
        <f t="shared" si="4"/>
        <v>274.64553094448212</v>
      </c>
    </row>
    <row r="283" spans="1:9" x14ac:dyDescent="0.3">
      <c r="A283" s="26">
        <v>45.584000000000003</v>
      </c>
      <c r="B283" s="27">
        <v>7</v>
      </c>
      <c r="I283">
        <f t="shared" si="4"/>
        <v>365.3478328543614</v>
      </c>
    </row>
    <row r="284" spans="1:9" x14ac:dyDescent="0.3">
      <c r="A284" s="26">
        <v>17.568000000000001</v>
      </c>
      <c r="B284" s="27">
        <v>2</v>
      </c>
      <c r="I284">
        <f t="shared" si="4"/>
        <v>138.59207807966322</v>
      </c>
    </row>
    <row r="285" spans="1:9" x14ac:dyDescent="0.3">
      <c r="A285" s="26">
        <v>182.72</v>
      </c>
      <c r="B285" s="27">
        <v>8</v>
      </c>
      <c r="I285">
        <f t="shared" si="4"/>
        <v>410.69898380930101</v>
      </c>
    </row>
    <row r="286" spans="1:9" x14ac:dyDescent="0.3">
      <c r="A286" s="26">
        <v>242.94</v>
      </c>
      <c r="B286" s="27">
        <v>3</v>
      </c>
      <c r="I286">
        <f t="shared" si="4"/>
        <v>183.94322903460284</v>
      </c>
    </row>
    <row r="287" spans="1:9" x14ac:dyDescent="0.3">
      <c r="A287" s="26">
        <v>11.784000000000001</v>
      </c>
      <c r="B287" s="27">
        <v>3</v>
      </c>
      <c r="I287">
        <f t="shared" si="4"/>
        <v>183.94322903460284</v>
      </c>
    </row>
    <row r="288" spans="1:9" x14ac:dyDescent="0.3">
      <c r="A288" s="26">
        <v>51.52</v>
      </c>
      <c r="B288" s="27">
        <v>5</v>
      </c>
      <c r="I288">
        <f t="shared" si="4"/>
        <v>274.64553094448212</v>
      </c>
    </row>
    <row r="289" spans="1:9" x14ac:dyDescent="0.3">
      <c r="A289" s="26">
        <v>11.992000000000001</v>
      </c>
      <c r="B289" s="27">
        <v>1</v>
      </c>
      <c r="I289">
        <f t="shared" si="4"/>
        <v>93.240927124723584</v>
      </c>
    </row>
    <row r="290" spans="1:9" x14ac:dyDescent="0.3">
      <c r="A290" s="26">
        <v>58.05</v>
      </c>
      <c r="B290" s="27">
        <v>3</v>
      </c>
      <c r="I290">
        <f t="shared" si="4"/>
        <v>183.94322903460284</v>
      </c>
    </row>
    <row r="291" spans="1:9" x14ac:dyDescent="0.3">
      <c r="A291" s="26">
        <v>1199.9760000000001</v>
      </c>
      <c r="B291" s="27">
        <v>3</v>
      </c>
      <c r="I291">
        <f t="shared" si="4"/>
        <v>183.94322903460284</v>
      </c>
    </row>
    <row r="292" spans="1:9" x14ac:dyDescent="0.3">
      <c r="A292" s="26">
        <v>24.56</v>
      </c>
      <c r="B292" s="27">
        <v>2</v>
      </c>
      <c r="I292">
        <f t="shared" si="4"/>
        <v>138.59207807966322</v>
      </c>
    </row>
    <row r="293" spans="1:9" x14ac:dyDescent="0.3">
      <c r="A293" s="26">
        <v>13.128</v>
      </c>
      <c r="B293" s="27">
        <v>3</v>
      </c>
      <c r="I293">
        <f t="shared" si="4"/>
        <v>183.94322903460284</v>
      </c>
    </row>
    <row r="294" spans="1:9" x14ac:dyDescent="0.3">
      <c r="A294" s="26">
        <v>22.72</v>
      </c>
      <c r="B294" s="27">
        <v>4</v>
      </c>
      <c r="I294">
        <f t="shared" si="4"/>
        <v>229.29437998954248</v>
      </c>
    </row>
    <row r="295" spans="1:9" x14ac:dyDescent="0.3">
      <c r="A295" s="26">
        <v>107.982</v>
      </c>
      <c r="B295" s="27">
        <v>3</v>
      </c>
      <c r="I295">
        <f t="shared" si="4"/>
        <v>183.94322903460284</v>
      </c>
    </row>
    <row r="296" spans="1:9" x14ac:dyDescent="0.3">
      <c r="A296" s="26">
        <v>11.36</v>
      </c>
      <c r="B296" s="27">
        <v>2</v>
      </c>
      <c r="I296">
        <f t="shared" si="4"/>
        <v>138.59207807966322</v>
      </c>
    </row>
    <row r="297" spans="1:9" x14ac:dyDescent="0.3">
      <c r="A297" s="26">
        <v>310.88</v>
      </c>
      <c r="B297" s="27">
        <v>2</v>
      </c>
      <c r="I297">
        <f t="shared" si="4"/>
        <v>138.59207807966322</v>
      </c>
    </row>
    <row r="298" spans="1:9" x14ac:dyDescent="0.3">
      <c r="A298" s="26">
        <v>18.28</v>
      </c>
      <c r="B298" s="27">
        <v>2</v>
      </c>
      <c r="I298">
        <f t="shared" si="4"/>
        <v>138.59207807966322</v>
      </c>
    </row>
    <row r="299" spans="1:9" x14ac:dyDescent="0.3">
      <c r="A299" s="26">
        <v>32.76</v>
      </c>
      <c r="B299" s="27">
        <v>7</v>
      </c>
      <c r="I299">
        <f t="shared" si="4"/>
        <v>365.3478328543614</v>
      </c>
    </row>
    <row r="300" spans="1:9" x14ac:dyDescent="0.3">
      <c r="A300" s="26">
        <v>32.07</v>
      </c>
      <c r="B300" s="27">
        <v>5</v>
      </c>
      <c r="I300">
        <f t="shared" si="4"/>
        <v>274.64553094448212</v>
      </c>
    </row>
    <row r="301" spans="1:9" x14ac:dyDescent="0.3">
      <c r="A301" s="26">
        <v>348.928</v>
      </c>
      <c r="B301" s="27">
        <v>2</v>
      </c>
      <c r="I301">
        <f t="shared" si="4"/>
        <v>138.59207807966322</v>
      </c>
    </row>
    <row r="302" spans="1:9" x14ac:dyDescent="0.3">
      <c r="A302" s="26">
        <v>1363.96</v>
      </c>
      <c r="B302" s="27">
        <v>5</v>
      </c>
      <c r="I302">
        <f t="shared" si="4"/>
        <v>274.64553094448212</v>
      </c>
    </row>
    <row r="303" spans="1:9" x14ac:dyDescent="0.3">
      <c r="A303" s="26">
        <v>9.9600000000000009</v>
      </c>
      <c r="B303" s="27">
        <v>2</v>
      </c>
      <c r="I303">
        <f t="shared" si="4"/>
        <v>138.59207807966322</v>
      </c>
    </row>
    <row r="304" spans="1:9" x14ac:dyDescent="0.3">
      <c r="A304" s="26">
        <v>20.16</v>
      </c>
      <c r="B304" s="27">
        <v>7</v>
      </c>
      <c r="I304">
        <f t="shared" si="4"/>
        <v>365.3478328543614</v>
      </c>
    </row>
    <row r="305" spans="1:9" x14ac:dyDescent="0.3">
      <c r="A305" s="26">
        <v>283.92</v>
      </c>
      <c r="B305" s="27">
        <v>5</v>
      </c>
      <c r="I305">
        <f t="shared" si="4"/>
        <v>274.64553094448212</v>
      </c>
    </row>
    <row r="306" spans="1:9" x14ac:dyDescent="0.3">
      <c r="A306" s="26">
        <v>22.23</v>
      </c>
      <c r="B306" s="27">
        <v>1</v>
      </c>
      <c r="I306">
        <f t="shared" si="4"/>
        <v>93.240927124723584</v>
      </c>
    </row>
    <row r="307" spans="1:9" x14ac:dyDescent="0.3">
      <c r="A307" s="26">
        <v>12.96</v>
      </c>
      <c r="B307" s="27">
        <v>2</v>
      </c>
      <c r="I307">
        <f t="shared" si="4"/>
        <v>138.59207807966322</v>
      </c>
    </row>
    <row r="308" spans="1:9" x14ac:dyDescent="0.3">
      <c r="A308" s="26">
        <v>18.28</v>
      </c>
      <c r="B308" s="27">
        <v>2</v>
      </c>
      <c r="I308">
        <f t="shared" si="4"/>
        <v>138.59207807966322</v>
      </c>
    </row>
    <row r="309" spans="1:9" x14ac:dyDescent="0.3">
      <c r="A309" s="26">
        <v>18.28</v>
      </c>
      <c r="B309" s="27">
        <v>2</v>
      </c>
      <c r="I309">
        <f t="shared" si="4"/>
        <v>138.59207807966322</v>
      </c>
    </row>
    <row r="310" spans="1:9" x14ac:dyDescent="0.3">
      <c r="A310" s="26">
        <v>51.84</v>
      </c>
      <c r="B310" s="27">
        <v>8</v>
      </c>
      <c r="I310">
        <f t="shared" si="4"/>
        <v>410.69898380930101</v>
      </c>
    </row>
    <row r="311" spans="1:9" x14ac:dyDescent="0.3">
      <c r="A311" s="26">
        <v>239.97</v>
      </c>
      <c r="B311" s="27">
        <v>3</v>
      </c>
      <c r="I311">
        <f t="shared" si="4"/>
        <v>183.94322903460284</v>
      </c>
    </row>
    <row r="312" spans="1:9" x14ac:dyDescent="0.3">
      <c r="A312" s="26">
        <v>67.8</v>
      </c>
      <c r="B312" s="27">
        <v>4</v>
      </c>
      <c r="I312">
        <f t="shared" si="4"/>
        <v>229.29437998954248</v>
      </c>
    </row>
    <row r="313" spans="1:9" x14ac:dyDescent="0.3">
      <c r="A313" s="26">
        <v>9.6639999999999997</v>
      </c>
      <c r="B313" s="27">
        <v>2</v>
      </c>
      <c r="I313">
        <f t="shared" si="4"/>
        <v>138.59207807966322</v>
      </c>
    </row>
    <row r="314" spans="1:9" x14ac:dyDescent="0.3">
      <c r="A314" s="26">
        <v>60.45</v>
      </c>
      <c r="B314" s="27">
        <v>3</v>
      </c>
      <c r="I314">
        <f t="shared" si="4"/>
        <v>183.94322903460284</v>
      </c>
    </row>
    <row r="315" spans="1:9" x14ac:dyDescent="0.3">
      <c r="A315" s="26">
        <v>37.44</v>
      </c>
      <c r="B315" s="27">
        <v>4</v>
      </c>
      <c r="I315">
        <f t="shared" si="4"/>
        <v>229.29437998954248</v>
      </c>
    </row>
    <row r="316" spans="1:9" x14ac:dyDescent="0.3">
      <c r="A316" s="26">
        <v>83.72</v>
      </c>
      <c r="B316" s="27">
        <v>7</v>
      </c>
      <c r="I316">
        <f t="shared" si="4"/>
        <v>365.3478328543614</v>
      </c>
    </row>
    <row r="317" spans="1:9" x14ac:dyDescent="0.3">
      <c r="A317" s="26">
        <v>48.896000000000001</v>
      </c>
      <c r="B317" s="27">
        <v>4</v>
      </c>
      <c r="I317">
        <f t="shared" si="4"/>
        <v>229.29437998954248</v>
      </c>
    </row>
    <row r="318" spans="1:9" x14ac:dyDescent="0.3">
      <c r="A318" s="26">
        <v>115.36</v>
      </c>
      <c r="B318" s="27">
        <v>7</v>
      </c>
      <c r="I318">
        <f t="shared" si="4"/>
        <v>365.3478328543614</v>
      </c>
    </row>
    <row r="319" spans="1:9" x14ac:dyDescent="0.3">
      <c r="A319" s="26">
        <v>5.16</v>
      </c>
      <c r="B319" s="27">
        <v>2</v>
      </c>
      <c r="I319">
        <f t="shared" si="4"/>
        <v>138.59207807966322</v>
      </c>
    </row>
    <row r="320" spans="1:9" x14ac:dyDescent="0.3">
      <c r="A320" s="26">
        <v>39.96</v>
      </c>
      <c r="B320" s="27">
        <v>2</v>
      </c>
      <c r="I320">
        <f t="shared" si="4"/>
        <v>138.59207807966322</v>
      </c>
    </row>
    <row r="321" spans="1:9" x14ac:dyDescent="0.3">
      <c r="A321" s="26">
        <v>7.61</v>
      </c>
      <c r="B321" s="27">
        <v>1</v>
      </c>
      <c r="I321">
        <f t="shared" si="4"/>
        <v>93.240927124723584</v>
      </c>
    </row>
    <row r="322" spans="1:9" x14ac:dyDescent="0.3">
      <c r="A322" s="26">
        <v>7.36</v>
      </c>
      <c r="B322" s="27">
        <v>2</v>
      </c>
      <c r="I322">
        <f t="shared" si="4"/>
        <v>138.59207807966322</v>
      </c>
    </row>
    <row r="323" spans="1:9" x14ac:dyDescent="0.3">
      <c r="A323" s="26">
        <v>2.89</v>
      </c>
      <c r="B323" s="27">
        <v>1</v>
      </c>
      <c r="I323">
        <f t="shared" si="4"/>
        <v>93.240927124723584</v>
      </c>
    </row>
    <row r="324" spans="1:9" x14ac:dyDescent="0.3">
      <c r="A324" s="26">
        <v>15.936</v>
      </c>
      <c r="B324" s="27">
        <v>4</v>
      </c>
      <c r="I324">
        <f t="shared" ref="I324:I387" si="5">$G$2+$F$2*B324</f>
        <v>229.29437998954248</v>
      </c>
    </row>
    <row r="325" spans="1:9" x14ac:dyDescent="0.3">
      <c r="A325" s="26">
        <v>44.91</v>
      </c>
      <c r="B325" s="27">
        <v>6</v>
      </c>
      <c r="I325">
        <f t="shared" si="5"/>
        <v>319.99668189942173</v>
      </c>
    </row>
    <row r="326" spans="1:9" x14ac:dyDescent="0.3">
      <c r="A326" s="26">
        <v>1141.47</v>
      </c>
      <c r="B326" s="27">
        <v>5</v>
      </c>
      <c r="I326">
        <f t="shared" si="5"/>
        <v>274.64553094448212</v>
      </c>
    </row>
    <row r="327" spans="1:9" x14ac:dyDescent="0.3">
      <c r="A327" s="26">
        <v>11.36</v>
      </c>
      <c r="B327" s="27">
        <v>2</v>
      </c>
      <c r="I327">
        <f t="shared" si="5"/>
        <v>138.59207807966322</v>
      </c>
    </row>
    <row r="328" spans="1:9" x14ac:dyDescent="0.3">
      <c r="A328" s="26">
        <v>5.8920000000000003</v>
      </c>
      <c r="B328" s="27">
        <v>4</v>
      </c>
      <c r="I328">
        <f t="shared" si="5"/>
        <v>229.29437998954248</v>
      </c>
    </row>
    <row r="329" spans="1:9" x14ac:dyDescent="0.3">
      <c r="A329" s="26">
        <v>31.4</v>
      </c>
      <c r="B329" s="27">
        <v>5</v>
      </c>
      <c r="I329">
        <f t="shared" si="5"/>
        <v>274.64553094448212</v>
      </c>
    </row>
    <row r="330" spans="1:9" x14ac:dyDescent="0.3">
      <c r="A330" s="26">
        <v>17.46</v>
      </c>
      <c r="B330" s="27">
        <v>2</v>
      </c>
      <c r="I330">
        <f t="shared" si="5"/>
        <v>138.59207807966322</v>
      </c>
    </row>
    <row r="331" spans="1:9" x14ac:dyDescent="0.3">
      <c r="A331" s="26">
        <v>13.944000000000001</v>
      </c>
      <c r="B331" s="27">
        <v>3</v>
      </c>
      <c r="I331">
        <f t="shared" si="5"/>
        <v>183.94322903460284</v>
      </c>
    </row>
    <row r="332" spans="1:9" x14ac:dyDescent="0.3">
      <c r="A332" s="26">
        <v>37.659999999999997</v>
      </c>
      <c r="B332" s="27">
        <v>7</v>
      </c>
      <c r="I332">
        <f t="shared" si="5"/>
        <v>365.3478328543614</v>
      </c>
    </row>
    <row r="333" spans="1:9" x14ac:dyDescent="0.3">
      <c r="A333" s="26">
        <v>155.82</v>
      </c>
      <c r="B333" s="27">
        <v>7</v>
      </c>
      <c r="I333">
        <f t="shared" si="5"/>
        <v>365.3478328543614</v>
      </c>
    </row>
    <row r="334" spans="1:9" x14ac:dyDescent="0.3">
      <c r="A334" s="26">
        <v>15.648</v>
      </c>
      <c r="B334" s="27">
        <v>2</v>
      </c>
      <c r="I334">
        <f t="shared" si="5"/>
        <v>138.59207807966322</v>
      </c>
    </row>
    <row r="335" spans="1:9" x14ac:dyDescent="0.3">
      <c r="A335" s="26">
        <v>103.6</v>
      </c>
      <c r="B335" s="27">
        <v>7</v>
      </c>
      <c r="I335">
        <f t="shared" si="5"/>
        <v>365.3478328543614</v>
      </c>
    </row>
    <row r="336" spans="1:9" x14ac:dyDescent="0.3">
      <c r="A336" s="26">
        <v>46.96</v>
      </c>
      <c r="B336" s="27">
        <v>8</v>
      </c>
      <c r="I336">
        <f t="shared" si="5"/>
        <v>410.69898380930101</v>
      </c>
    </row>
    <row r="337" spans="1:9" x14ac:dyDescent="0.3">
      <c r="A337" s="26">
        <v>8.9039999999999999</v>
      </c>
      <c r="B337" s="27">
        <v>2</v>
      </c>
      <c r="I337">
        <f t="shared" si="5"/>
        <v>138.59207807966322</v>
      </c>
    </row>
    <row r="338" spans="1:9" x14ac:dyDescent="0.3">
      <c r="A338" s="26">
        <v>1199.8</v>
      </c>
      <c r="B338" s="27">
        <v>4</v>
      </c>
      <c r="I338">
        <f t="shared" si="5"/>
        <v>229.29437998954248</v>
      </c>
    </row>
    <row r="339" spans="1:9" x14ac:dyDescent="0.3">
      <c r="A339" s="26">
        <v>22.2</v>
      </c>
      <c r="B339" s="27">
        <v>6</v>
      </c>
      <c r="I339">
        <f t="shared" si="5"/>
        <v>319.99668189942173</v>
      </c>
    </row>
    <row r="340" spans="1:9" x14ac:dyDescent="0.3">
      <c r="A340" s="26">
        <v>149.352</v>
      </c>
      <c r="B340" s="27">
        <v>3</v>
      </c>
      <c r="I340">
        <f t="shared" si="5"/>
        <v>183.94322903460284</v>
      </c>
    </row>
    <row r="341" spans="1:9" x14ac:dyDescent="0.3">
      <c r="A341" s="26">
        <v>85.14</v>
      </c>
      <c r="B341" s="27">
        <v>3</v>
      </c>
      <c r="I341">
        <f t="shared" si="5"/>
        <v>183.94322903460284</v>
      </c>
    </row>
    <row r="342" spans="1:9" x14ac:dyDescent="0.3">
      <c r="A342" s="26">
        <v>841.56799999999998</v>
      </c>
      <c r="B342" s="27">
        <v>2</v>
      </c>
      <c r="I342">
        <f t="shared" si="5"/>
        <v>138.59207807966322</v>
      </c>
    </row>
    <row r="343" spans="1:9" x14ac:dyDescent="0.3">
      <c r="A343" s="26">
        <v>15.552</v>
      </c>
      <c r="B343" s="27">
        <v>3</v>
      </c>
      <c r="I343">
        <f t="shared" si="5"/>
        <v>183.94322903460284</v>
      </c>
    </row>
    <row r="344" spans="1:9" x14ac:dyDescent="0.3">
      <c r="A344" s="26">
        <v>46.2</v>
      </c>
      <c r="B344" s="27">
        <v>4</v>
      </c>
      <c r="I344">
        <f t="shared" si="5"/>
        <v>229.29437998954248</v>
      </c>
    </row>
    <row r="345" spans="1:9" x14ac:dyDescent="0.3">
      <c r="A345" s="26">
        <v>12.192</v>
      </c>
      <c r="B345" s="27">
        <v>3</v>
      </c>
      <c r="I345">
        <f t="shared" si="5"/>
        <v>183.94322903460284</v>
      </c>
    </row>
    <row r="346" spans="1:9" x14ac:dyDescent="0.3">
      <c r="A346" s="26">
        <v>45.055999999999997</v>
      </c>
      <c r="B346" s="27">
        <v>8</v>
      </c>
      <c r="I346">
        <f t="shared" si="5"/>
        <v>410.69898380930101</v>
      </c>
    </row>
    <row r="347" spans="1:9" x14ac:dyDescent="0.3">
      <c r="A347" s="26">
        <v>12.96</v>
      </c>
      <c r="B347" s="27">
        <v>2</v>
      </c>
      <c r="I347">
        <f t="shared" si="5"/>
        <v>138.59207807966322</v>
      </c>
    </row>
    <row r="348" spans="1:9" x14ac:dyDescent="0.3">
      <c r="A348" s="26">
        <v>17.12</v>
      </c>
      <c r="B348" s="27">
        <v>2</v>
      </c>
      <c r="I348">
        <f t="shared" si="5"/>
        <v>138.59207807966322</v>
      </c>
    </row>
    <row r="349" spans="1:9" x14ac:dyDescent="0.3">
      <c r="A349" s="26">
        <v>25.472000000000001</v>
      </c>
      <c r="B349" s="27">
        <v>4</v>
      </c>
      <c r="I349">
        <f t="shared" si="5"/>
        <v>229.29437998954248</v>
      </c>
    </row>
    <row r="350" spans="1:9" x14ac:dyDescent="0.3">
      <c r="A350" s="26">
        <v>27.167999999999999</v>
      </c>
      <c r="B350" s="27">
        <v>2</v>
      </c>
      <c r="I350">
        <f t="shared" si="5"/>
        <v>138.59207807966322</v>
      </c>
    </row>
    <row r="351" spans="1:9" x14ac:dyDescent="0.3">
      <c r="A351" s="26">
        <v>173.8</v>
      </c>
      <c r="B351" s="27">
        <v>5</v>
      </c>
      <c r="I351">
        <f t="shared" si="5"/>
        <v>274.64553094448212</v>
      </c>
    </row>
    <row r="352" spans="1:9" x14ac:dyDescent="0.3">
      <c r="A352" s="26">
        <v>29.591999999999999</v>
      </c>
      <c r="B352" s="27">
        <v>1</v>
      </c>
      <c r="I352">
        <f t="shared" si="5"/>
        <v>93.240927124723584</v>
      </c>
    </row>
    <row r="353" spans="1:9" x14ac:dyDescent="0.3">
      <c r="A353" s="26">
        <v>204.6</v>
      </c>
      <c r="B353" s="27">
        <v>2</v>
      </c>
      <c r="I353">
        <f t="shared" si="5"/>
        <v>138.59207807966322</v>
      </c>
    </row>
    <row r="354" spans="1:9" x14ac:dyDescent="0.3">
      <c r="A354" s="26">
        <v>321.56799999999998</v>
      </c>
      <c r="B354" s="27">
        <v>2</v>
      </c>
      <c r="I354">
        <f t="shared" si="5"/>
        <v>138.59207807966322</v>
      </c>
    </row>
    <row r="355" spans="1:9" x14ac:dyDescent="0.3">
      <c r="A355" s="26">
        <v>6.24</v>
      </c>
      <c r="B355" s="27">
        <v>2</v>
      </c>
      <c r="I355">
        <f t="shared" si="5"/>
        <v>138.59207807966322</v>
      </c>
    </row>
    <row r="356" spans="1:9" x14ac:dyDescent="0.3">
      <c r="A356" s="26">
        <v>9.82</v>
      </c>
      <c r="B356" s="27">
        <v>2</v>
      </c>
      <c r="I356">
        <f t="shared" si="5"/>
        <v>138.59207807966322</v>
      </c>
    </row>
    <row r="357" spans="1:9" x14ac:dyDescent="0.3">
      <c r="A357" s="26">
        <v>3.282</v>
      </c>
      <c r="B357" s="27">
        <v>2</v>
      </c>
      <c r="I357">
        <f t="shared" si="5"/>
        <v>138.59207807966322</v>
      </c>
    </row>
    <row r="358" spans="1:9" x14ac:dyDescent="0.3">
      <c r="A358" s="26">
        <v>3.3919999999999999</v>
      </c>
      <c r="B358" s="27">
        <v>1</v>
      </c>
      <c r="I358">
        <f t="shared" si="5"/>
        <v>93.240927124723584</v>
      </c>
    </row>
    <row r="359" spans="1:9" x14ac:dyDescent="0.3">
      <c r="A359" s="26">
        <v>7.968</v>
      </c>
      <c r="B359" s="27">
        <v>2</v>
      </c>
      <c r="I359">
        <f t="shared" si="5"/>
        <v>138.59207807966322</v>
      </c>
    </row>
    <row r="360" spans="1:9" x14ac:dyDescent="0.3">
      <c r="A360" s="26">
        <v>1.1120000000000001</v>
      </c>
      <c r="B360" s="27">
        <v>2</v>
      </c>
      <c r="I360">
        <f t="shared" si="5"/>
        <v>138.59207807966322</v>
      </c>
    </row>
    <row r="361" spans="1:9" x14ac:dyDescent="0.3">
      <c r="A361" s="26">
        <v>1166.92</v>
      </c>
      <c r="B361" s="27">
        <v>5</v>
      </c>
      <c r="I361">
        <f t="shared" si="5"/>
        <v>274.64553094448212</v>
      </c>
    </row>
    <row r="362" spans="1:9" x14ac:dyDescent="0.3">
      <c r="A362" s="26">
        <v>2715.93</v>
      </c>
      <c r="B362" s="27">
        <v>7</v>
      </c>
      <c r="I362">
        <f t="shared" si="5"/>
        <v>365.3478328543614</v>
      </c>
    </row>
    <row r="363" spans="1:9" x14ac:dyDescent="0.3">
      <c r="A363" s="26">
        <v>10.67</v>
      </c>
      <c r="B363" s="27">
        <v>1</v>
      </c>
      <c r="I363">
        <f t="shared" si="5"/>
        <v>93.240927124723584</v>
      </c>
    </row>
    <row r="364" spans="1:9" x14ac:dyDescent="0.3">
      <c r="A364" s="26">
        <v>484.65</v>
      </c>
      <c r="B364" s="27">
        <v>3</v>
      </c>
      <c r="I364">
        <f t="shared" si="5"/>
        <v>183.94322903460284</v>
      </c>
    </row>
    <row r="365" spans="1:9" x14ac:dyDescent="0.3">
      <c r="A365" s="26">
        <v>7.08</v>
      </c>
      <c r="B365" s="27">
        <v>3</v>
      </c>
      <c r="I365">
        <f t="shared" si="5"/>
        <v>183.94322903460284</v>
      </c>
    </row>
    <row r="366" spans="1:9" x14ac:dyDescent="0.3">
      <c r="A366" s="26">
        <v>151.72</v>
      </c>
      <c r="B366" s="27">
        <v>4</v>
      </c>
      <c r="I366">
        <f t="shared" si="5"/>
        <v>229.29437998954248</v>
      </c>
    </row>
    <row r="367" spans="1:9" x14ac:dyDescent="0.3">
      <c r="A367" s="26">
        <v>1618.37</v>
      </c>
      <c r="B367" s="27">
        <v>13</v>
      </c>
      <c r="I367">
        <f t="shared" si="5"/>
        <v>637.45473858399919</v>
      </c>
    </row>
    <row r="368" spans="1:9" x14ac:dyDescent="0.3">
      <c r="A368" s="26">
        <v>13.96</v>
      </c>
      <c r="B368" s="27">
        <v>2</v>
      </c>
      <c r="I368">
        <f t="shared" si="5"/>
        <v>138.59207807966322</v>
      </c>
    </row>
    <row r="369" spans="1:9" x14ac:dyDescent="0.3">
      <c r="A369" s="26">
        <v>11.808</v>
      </c>
      <c r="B369" s="27">
        <v>2</v>
      </c>
      <c r="I369">
        <f t="shared" si="5"/>
        <v>138.59207807966322</v>
      </c>
    </row>
    <row r="370" spans="1:9" x14ac:dyDescent="0.3">
      <c r="A370" s="26">
        <v>15.552</v>
      </c>
      <c r="B370" s="27">
        <v>3</v>
      </c>
      <c r="I370">
        <f t="shared" si="5"/>
        <v>183.94322903460284</v>
      </c>
    </row>
    <row r="371" spans="1:9" x14ac:dyDescent="0.3">
      <c r="A371" s="26">
        <v>15.696</v>
      </c>
      <c r="B371" s="27">
        <v>3</v>
      </c>
      <c r="I371">
        <f t="shared" si="5"/>
        <v>183.94322903460284</v>
      </c>
    </row>
    <row r="372" spans="1:9" x14ac:dyDescent="0.3">
      <c r="A372" s="26">
        <v>36.624000000000002</v>
      </c>
      <c r="B372" s="27">
        <v>3</v>
      </c>
      <c r="I372">
        <f t="shared" si="5"/>
        <v>183.94322903460284</v>
      </c>
    </row>
    <row r="373" spans="1:9" x14ac:dyDescent="0.3">
      <c r="A373" s="26">
        <v>23.968</v>
      </c>
      <c r="B373" s="27">
        <v>7</v>
      </c>
      <c r="I373">
        <f t="shared" si="5"/>
        <v>365.3478328543614</v>
      </c>
    </row>
    <row r="374" spans="1:9" x14ac:dyDescent="0.3">
      <c r="A374" s="26">
        <v>697.16</v>
      </c>
      <c r="B374" s="27">
        <v>4</v>
      </c>
      <c r="I374">
        <f t="shared" si="5"/>
        <v>229.29437998954248</v>
      </c>
    </row>
    <row r="375" spans="1:9" x14ac:dyDescent="0.3">
      <c r="A375" s="26">
        <v>31.86</v>
      </c>
      <c r="B375" s="27">
        <v>2</v>
      </c>
      <c r="I375">
        <f t="shared" si="5"/>
        <v>138.59207807966322</v>
      </c>
    </row>
    <row r="376" spans="1:9" x14ac:dyDescent="0.3">
      <c r="A376" s="26">
        <v>8.84</v>
      </c>
      <c r="B376" s="27">
        <v>5</v>
      </c>
      <c r="I376">
        <f t="shared" si="5"/>
        <v>274.64553094448212</v>
      </c>
    </row>
    <row r="377" spans="1:9" x14ac:dyDescent="0.3">
      <c r="A377" s="26">
        <v>168.464</v>
      </c>
      <c r="B377" s="27">
        <v>2</v>
      </c>
      <c r="I377">
        <f t="shared" si="5"/>
        <v>138.59207807966322</v>
      </c>
    </row>
    <row r="378" spans="1:9" x14ac:dyDescent="0.3">
      <c r="A378" s="26">
        <v>11.16</v>
      </c>
      <c r="B378" s="27">
        <v>2</v>
      </c>
      <c r="I378">
        <f t="shared" si="5"/>
        <v>138.59207807966322</v>
      </c>
    </row>
    <row r="379" spans="1:9" x14ac:dyDescent="0.3">
      <c r="A379" s="26">
        <v>4.4160000000000004</v>
      </c>
      <c r="B379" s="27">
        <v>3</v>
      </c>
      <c r="I379">
        <f t="shared" si="5"/>
        <v>183.94322903460284</v>
      </c>
    </row>
    <row r="380" spans="1:9" x14ac:dyDescent="0.3">
      <c r="A380" s="26">
        <v>45.216000000000001</v>
      </c>
      <c r="B380" s="27">
        <v>3</v>
      </c>
      <c r="I380">
        <f t="shared" si="5"/>
        <v>183.94322903460284</v>
      </c>
    </row>
    <row r="381" spans="1:9" x14ac:dyDescent="0.3">
      <c r="A381" s="26">
        <v>194.84800000000001</v>
      </c>
      <c r="B381" s="27">
        <v>4</v>
      </c>
      <c r="I381">
        <f t="shared" si="5"/>
        <v>229.29437998954248</v>
      </c>
    </row>
    <row r="382" spans="1:9" x14ac:dyDescent="0.3">
      <c r="A382" s="26">
        <v>1.744</v>
      </c>
      <c r="B382" s="27">
        <v>1</v>
      </c>
      <c r="I382">
        <f t="shared" si="5"/>
        <v>93.240927124723584</v>
      </c>
    </row>
    <row r="383" spans="1:9" x14ac:dyDescent="0.3">
      <c r="A383" s="26">
        <v>19.46</v>
      </c>
      <c r="B383" s="27">
        <v>7</v>
      </c>
      <c r="I383">
        <f t="shared" si="5"/>
        <v>365.3478328543614</v>
      </c>
    </row>
    <row r="384" spans="1:9" x14ac:dyDescent="0.3">
      <c r="A384" s="26">
        <v>29.472000000000001</v>
      </c>
      <c r="B384" s="27">
        <v>3</v>
      </c>
      <c r="I384">
        <f t="shared" si="5"/>
        <v>183.94322903460284</v>
      </c>
    </row>
    <row r="385" spans="1:9" x14ac:dyDescent="0.3">
      <c r="A385" s="26">
        <v>8.64</v>
      </c>
      <c r="B385" s="27">
        <v>2</v>
      </c>
      <c r="I385">
        <f t="shared" si="5"/>
        <v>138.59207807966322</v>
      </c>
    </row>
    <row r="386" spans="1:9" x14ac:dyDescent="0.3">
      <c r="A386" s="26">
        <v>6.27</v>
      </c>
      <c r="B386" s="27">
        <v>5</v>
      </c>
      <c r="I386">
        <f t="shared" si="5"/>
        <v>274.64553094448212</v>
      </c>
    </row>
    <row r="387" spans="1:9" x14ac:dyDescent="0.3">
      <c r="A387" s="26">
        <v>40.880000000000003</v>
      </c>
      <c r="B387" s="27">
        <v>7</v>
      </c>
      <c r="I387">
        <f t="shared" si="5"/>
        <v>365.3478328543614</v>
      </c>
    </row>
    <row r="388" spans="1:9" x14ac:dyDescent="0.3">
      <c r="A388" s="26">
        <v>119.96</v>
      </c>
      <c r="B388" s="27">
        <v>2</v>
      </c>
      <c r="I388">
        <f t="shared" ref="I388:I451" si="6">$G$2+$F$2*B388</f>
        <v>138.59207807966322</v>
      </c>
    </row>
    <row r="389" spans="1:9" x14ac:dyDescent="0.3">
      <c r="A389" s="26">
        <v>19.920000000000002</v>
      </c>
      <c r="B389" s="27">
        <v>4</v>
      </c>
      <c r="I389">
        <f t="shared" si="6"/>
        <v>229.29437998954248</v>
      </c>
    </row>
    <row r="390" spans="1:9" x14ac:dyDescent="0.3">
      <c r="A390" s="26">
        <v>71.975999999999999</v>
      </c>
      <c r="B390" s="27">
        <v>3</v>
      </c>
      <c r="I390">
        <f t="shared" si="6"/>
        <v>183.94322903460284</v>
      </c>
    </row>
    <row r="391" spans="1:9" x14ac:dyDescent="0.3">
      <c r="A391" s="26">
        <v>28.9</v>
      </c>
      <c r="B391" s="27">
        <v>5</v>
      </c>
      <c r="I391">
        <f t="shared" si="6"/>
        <v>274.64553094448212</v>
      </c>
    </row>
    <row r="392" spans="1:9" x14ac:dyDescent="0.3">
      <c r="A392" s="26">
        <v>348.20800000000003</v>
      </c>
      <c r="B392" s="27">
        <v>7</v>
      </c>
      <c r="I392">
        <f t="shared" si="6"/>
        <v>365.3478328543614</v>
      </c>
    </row>
    <row r="393" spans="1:9" x14ac:dyDescent="0.3">
      <c r="A393" s="26">
        <v>7.04</v>
      </c>
      <c r="B393" s="27">
        <v>4</v>
      </c>
      <c r="I393">
        <f t="shared" si="6"/>
        <v>229.29437998954248</v>
      </c>
    </row>
    <row r="394" spans="1:9" x14ac:dyDescent="0.3">
      <c r="A394" s="26">
        <v>22.92</v>
      </c>
      <c r="B394" s="27">
        <v>3</v>
      </c>
      <c r="I394">
        <f t="shared" si="6"/>
        <v>183.94322903460284</v>
      </c>
    </row>
    <row r="395" spans="1:9" x14ac:dyDescent="0.3">
      <c r="A395" s="26">
        <v>6.3</v>
      </c>
      <c r="B395" s="27">
        <v>2</v>
      </c>
      <c r="I395">
        <f t="shared" si="6"/>
        <v>138.59207807966322</v>
      </c>
    </row>
    <row r="396" spans="1:9" x14ac:dyDescent="0.3">
      <c r="A396" s="26">
        <v>279.89999999999998</v>
      </c>
      <c r="B396" s="27">
        <v>5</v>
      </c>
      <c r="I396">
        <f t="shared" si="6"/>
        <v>274.64553094448212</v>
      </c>
    </row>
    <row r="397" spans="1:9" x14ac:dyDescent="0.3">
      <c r="A397" s="26">
        <v>287.52</v>
      </c>
      <c r="B397" s="27">
        <v>8</v>
      </c>
      <c r="I397">
        <f t="shared" si="6"/>
        <v>410.69898380930101</v>
      </c>
    </row>
    <row r="398" spans="1:9" x14ac:dyDescent="0.3">
      <c r="A398" s="26">
        <v>644.07600000000002</v>
      </c>
      <c r="B398" s="27">
        <v>2</v>
      </c>
      <c r="I398">
        <f t="shared" si="6"/>
        <v>138.59207807966322</v>
      </c>
    </row>
    <row r="399" spans="1:9" x14ac:dyDescent="0.3">
      <c r="A399" s="26">
        <v>362.94</v>
      </c>
      <c r="B399" s="27">
        <v>3</v>
      </c>
      <c r="I399">
        <f t="shared" si="6"/>
        <v>183.94322903460284</v>
      </c>
    </row>
    <row r="400" spans="1:9" x14ac:dyDescent="0.3">
      <c r="A400" s="26">
        <v>53.94</v>
      </c>
      <c r="B400" s="27">
        <v>3</v>
      </c>
      <c r="I400">
        <f t="shared" si="6"/>
        <v>183.94322903460284</v>
      </c>
    </row>
    <row r="401" spans="1:9" x14ac:dyDescent="0.3">
      <c r="A401" s="26">
        <v>9.99</v>
      </c>
      <c r="B401" s="27">
        <v>1</v>
      </c>
      <c r="I401">
        <f t="shared" si="6"/>
        <v>93.240927124723584</v>
      </c>
    </row>
    <row r="402" spans="1:9" x14ac:dyDescent="0.3">
      <c r="A402" s="26">
        <v>46.8</v>
      </c>
      <c r="B402" s="27">
        <v>4</v>
      </c>
      <c r="I402">
        <f t="shared" si="6"/>
        <v>229.29437998954248</v>
      </c>
    </row>
    <row r="403" spans="1:9" x14ac:dyDescent="0.3">
      <c r="A403" s="26">
        <v>11.56</v>
      </c>
      <c r="B403" s="27">
        <v>4</v>
      </c>
      <c r="I403">
        <f t="shared" si="6"/>
        <v>229.29437998954248</v>
      </c>
    </row>
    <row r="404" spans="1:9" x14ac:dyDescent="0.3">
      <c r="A404" s="26">
        <v>258.69600000000003</v>
      </c>
      <c r="B404" s="27">
        <v>3</v>
      </c>
      <c r="I404">
        <f t="shared" si="6"/>
        <v>183.94322903460284</v>
      </c>
    </row>
    <row r="405" spans="1:9" x14ac:dyDescent="0.3">
      <c r="A405" s="26">
        <v>12.096</v>
      </c>
      <c r="B405" s="27">
        <v>7</v>
      </c>
      <c r="I405">
        <f t="shared" si="6"/>
        <v>365.3478328543614</v>
      </c>
    </row>
    <row r="406" spans="1:9" x14ac:dyDescent="0.3">
      <c r="A406" s="26">
        <v>81.92</v>
      </c>
      <c r="B406" s="27">
        <v>4</v>
      </c>
      <c r="I406">
        <f t="shared" si="6"/>
        <v>229.29437998954248</v>
      </c>
    </row>
    <row r="407" spans="1:9" x14ac:dyDescent="0.3">
      <c r="A407" s="26">
        <v>271.95999999999998</v>
      </c>
      <c r="B407" s="27">
        <v>5</v>
      </c>
      <c r="I407">
        <f t="shared" si="6"/>
        <v>274.64553094448212</v>
      </c>
    </row>
    <row r="408" spans="1:9" x14ac:dyDescent="0.3">
      <c r="A408" s="26">
        <v>11.21</v>
      </c>
      <c r="B408" s="27">
        <v>1</v>
      </c>
      <c r="I408">
        <f t="shared" si="6"/>
        <v>93.240927124723584</v>
      </c>
    </row>
    <row r="409" spans="1:9" x14ac:dyDescent="0.3">
      <c r="A409" s="26">
        <v>141.37200000000001</v>
      </c>
      <c r="B409" s="27">
        <v>2</v>
      </c>
      <c r="I409">
        <f t="shared" si="6"/>
        <v>138.59207807966322</v>
      </c>
    </row>
    <row r="410" spans="1:9" x14ac:dyDescent="0.3">
      <c r="A410" s="26">
        <v>249.75</v>
      </c>
      <c r="B410" s="27">
        <v>9</v>
      </c>
      <c r="I410">
        <f t="shared" si="6"/>
        <v>456.05013476424062</v>
      </c>
    </row>
    <row r="411" spans="1:9" x14ac:dyDescent="0.3">
      <c r="A411" s="26">
        <v>2.78</v>
      </c>
      <c r="B411" s="27">
        <v>2</v>
      </c>
      <c r="I411">
        <f t="shared" si="6"/>
        <v>138.59207807966322</v>
      </c>
    </row>
    <row r="412" spans="1:9" x14ac:dyDescent="0.3">
      <c r="A412" s="26">
        <v>839.98800000000006</v>
      </c>
      <c r="B412" s="27">
        <v>2</v>
      </c>
      <c r="I412">
        <f t="shared" si="6"/>
        <v>138.59207807966322</v>
      </c>
    </row>
    <row r="413" spans="1:9" x14ac:dyDescent="0.3">
      <c r="A413" s="26">
        <v>12.35</v>
      </c>
      <c r="B413" s="27">
        <v>1</v>
      </c>
      <c r="I413">
        <f t="shared" si="6"/>
        <v>93.240927124723584</v>
      </c>
    </row>
    <row r="414" spans="1:9" x14ac:dyDescent="0.3">
      <c r="A414" s="26">
        <v>48.69</v>
      </c>
      <c r="B414" s="27">
        <v>9</v>
      </c>
      <c r="I414">
        <f t="shared" si="6"/>
        <v>456.05013476424062</v>
      </c>
    </row>
    <row r="415" spans="1:9" x14ac:dyDescent="0.3">
      <c r="A415" s="26">
        <v>764.68799999999999</v>
      </c>
      <c r="B415" s="27">
        <v>6</v>
      </c>
      <c r="I415">
        <f t="shared" si="6"/>
        <v>319.99668189942173</v>
      </c>
    </row>
    <row r="416" spans="1:9" x14ac:dyDescent="0.3">
      <c r="A416" s="26">
        <v>5.2480000000000002</v>
      </c>
      <c r="B416" s="27">
        <v>2</v>
      </c>
      <c r="I416">
        <f t="shared" si="6"/>
        <v>138.59207807966322</v>
      </c>
    </row>
    <row r="417" spans="1:9" x14ac:dyDescent="0.3">
      <c r="A417" s="26">
        <v>863.88</v>
      </c>
      <c r="B417" s="27">
        <v>3</v>
      </c>
      <c r="I417">
        <f t="shared" si="6"/>
        <v>183.94322903460284</v>
      </c>
    </row>
    <row r="418" spans="1:9" x14ac:dyDescent="0.3">
      <c r="A418" s="26">
        <v>17.616</v>
      </c>
      <c r="B418" s="27">
        <v>4</v>
      </c>
      <c r="I418">
        <f t="shared" si="6"/>
        <v>229.29437998954248</v>
      </c>
    </row>
    <row r="419" spans="1:9" x14ac:dyDescent="0.3">
      <c r="A419" s="26">
        <v>69.900000000000006</v>
      </c>
      <c r="B419" s="27">
        <v>2</v>
      </c>
      <c r="I419">
        <f t="shared" si="6"/>
        <v>138.59207807966322</v>
      </c>
    </row>
    <row r="420" spans="1:9" x14ac:dyDescent="0.3">
      <c r="A420" s="26">
        <v>6.57</v>
      </c>
      <c r="B420" s="27">
        <v>3</v>
      </c>
      <c r="I420">
        <f t="shared" si="6"/>
        <v>183.94322903460284</v>
      </c>
    </row>
    <row r="421" spans="1:9" x14ac:dyDescent="0.3">
      <c r="A421" s="26">
        <v>12.48</v>
      </c>
      <c r="B421" s="27">
        <v>2</v>
      </c>
      <c r="I421">
        <f t="shared" si="6"/>
        <v>138.59207807966322</v>
      </c>
    </row>
    <row r="422" spans="1:9" x14ac:dyDescent="0.3">
      <c r="A422" s="26">
        <v>86.352000000000004</v>
      </c>
      <c r="B422" s="27">
        <v>3</v>
      </c>
      <c r="I422">
        <f t="shared" si="6"/>
        <v>183.94322903460284</v>
      </c>
    </row>
    <row r="423" spans="1:9" x14ac:dyDescent="0.3">
      <c r="A423" s="26">
        <v>14.9</v>
      </c>
      <c r="B423" s="27">
        <v>5</v>
      </c>
      <c r="I423">
        <f t="shared" si="6"/>
        <v>274.64553094448212</v>
      </c>
    </row>
    <row r="424" spans="1:9" x14ac:dyDescent="0.3">
      <c r="A424" s="26">
        <v>39.880000000000003</v>
      </c>
      <c r="B424" s="27">
        <v>2</v>
      </c>
      <c r="I424">
        <f t="shared" si="6"/>
        <v>138.59207807966322</v>
      </c>
    </row>
    <row r="425" spans="1:9" x14ac:dyDescent="0.3">
      <c r="A425" s="26">
        <v>845.72799999999995</v>
      </c>
      <c r="B425" s="27">
        <v>13</v>
      </c>
      <c r="I425">
        <f t="shared" si="6"/>
        <v>637.45473858399919</v>
      </c>
    </row>
    <row r="426" spans="1:9" x14ac:dyDescent="0.3">
      <c r="A426" s="26">
        <v>13.904</v>
      </c>
      <c r="B426" s="27">
        <v>2</v>
      </c>
      <c r="I426">
        <f t="shared" si="6"/>
        <v>138.59207807966322</v>
      </c>
    </row>
    <row r="427" spans="1:9" x14ac:dyDescent="0.3">
      <c r="A427" s="26">
        <v>114.95</v>
      </c>
      <c r="B427" s="27">
        <v>5</v>
      </c>
      <c r="I427">
        <f t="shared" si="6"/>
        <v>274.64553094448212</v>
      </c>
    </row>
    <row r="428" spans="1:9" x14ac:dyDescent="0.3">
      <c r="A428" s="26">
        <v>61.96</v>
      </c>
      <c r="B428" s="27">
        <v>2</v>
      </c>
      <c r="I428">
        <f t="shared" si="6"/>
        <v>138.59207807966322</v>
      </c>
    </row>
    <row r="429" spans="1:9" x14ac:dyDescent="0.3">
      <c r="A429" s="26">
        <v>23.99</v>
      </c>
      <c r="B429" s="27">
        <v>1</v>
      </c>
      <c r="I429">
        <f t="shared" si="6"/>
        <v>93.240927124723584</v>
      </c>
    </row>
    <row r="430" spans="1:9" x14ac:dyDescent="0.3">
      <c r="A430" s="26">
        <v>38.880000000000003</v>
      </c>
      <c r="B430" s="27">
        <v>6</v>
      </c>
      <c r="I430">
        <f t="shared" si="6"/>
        <v>319.99668189942173</v>
      </c>
    </row>
    <row r="431" spans="1:9" x14ac:dyDescent="0.3">
      <c r="A431" s="26">
        <v>575.91999999999996</v>
      </c>
      <c r="B431" s="27">
        <v>2</v>
      </c>
      <c r="I431">
        <f t="shared" si="6"/>
        <v>138.59207807966322</v>
      </c>
    </row>
    <row r="432" spans="1:9" x14ac:dyDescent="0.3">
      <c r="A432" s="26">
        <v>5.2290000000000001</v>
      </c>
      <c r="B432" s="27">
        <v>3</v>
      </c>
      <c r="I432">
        <f t="shared" si="6"/>
        <v>183.94322903460284</v>
      </c>
    </row>
    <row r="433" spans="1:9" x14ac:dyDescent="0.3">
      <c r="A433" s="26">
        <v>72.8</v>
      </c>
      <c r="B433" s="27">
        <v>5</v>
      </c>
      <c r="I433">
        <f t="shared" si="6"/>
        <v>274.64553094448212</v>
      </c>
    </row>
    <row r="434" spans="1:9" x14ac:dyDescent="0.3">
      <c r="A434" s="26">
        <v>10.816000000000001</v>
      </c>
      <c r="B434" s="27">
        <v>4</v>
      </c>
      <c r="I434">
        <f t="shared" si="6"/>
        <v>229.29437998954248</v>
      </c>
    </row>
    <row r="435" spans="1:9" x14ac:dyDescent="0.3">
      <c r="A435" s="26">
        <v>46.26</v>
      </c>
      <c r="B435" s="27">
        <v>3</v>
      </c>
      <c r="I435">
        <f t="shared" si="6"/>
        <v>183.94322903460284</v>
      </c>
    </row>
    <row r="436" spans="1:9" x14ac:dyDescent="0.3">
      <c r="A436" s="26">
        <v>11.34</v>
      </c>
      <c r="B436" s="27">
        <v>1</v>
      </c>
      <c r="I436">
        <f t="shared" si="6"/>
        <v>93.240927124723584</v>
      </c>
    </row>
    <row r="437" spans="1:9" x14ac:dyDescent="0.3">
      <c r="A437" s="26">
        <v>87.92</v>
      </c>
      <c r="B437" s="27">
        <v>4</v>
      </c>
      <c r="I437">
        <f t="shared" si="6"/>
        <v>229.29437998954248</v>
      </c>
    </row>
    <row r="438" spans="1:9" x14ac:dyDescent="0.3">
      <c r="A438" s="26">
        <v>37.049999999999997</v>
      </c>
      <c r="B438" s="27">
        <v>3</v>
      </c>
      <c r="I438">
        <f t="shared" si="6"/>
        <v>183.94322903460284</v>
      </c>
    </row>
    <row r="439" spans="1:9" x14ac:dyDescent="0.3">
      <c r="A439" s="26">
        <v>2.97</v>
      </c>
      <c r="B439" s="27">
        <v>1</v>
      </c>
      <c r="I439">
        <f t="shared" si="6"/>
        <v>93.240927124723584</v>
      </c>
    </row>
    <row r="440" spans="1:9" x14ac:dyDescent="0.3">
      <c r="A440" s="26">
        <v>1.08</v>
      </c>
      <c r="B440" s="27">
        <v>3</v>
      </c>
      <c r="I440">
        <f t="shared" si="6"/>
        <v>183.94322903460284</v>
      </c>
    </row>
    <row r="441" spans="1:9" x14ac:dyDescent="0.3">
      <c r="A441" s="26">
        <v>552.55999999999995</v>
      </c>
      <c r="B441" s="27">
        <v>4</v>
      </c>
      <c r="I441">
        <f t="shared" si="6"/>
        <v>229.29437998954248</v>
      </c>
    </row>
    <row r="442" spans="1:9" x14ac:dyDescent="0.3">
      <c r="A442" s="26">
        <v>25.11</v>
      </c>
      <c r="B442" s="27">
        <v>3</v>
      </c>
      <c r="I442">
        <f t="shared" si="6"/>
        <v>183.94322903460284</v>
      </c>
    </row>
    <row r="443" spans="1:9" x14ac:dyDescent="0.3">
      <c r="A443" s="26">
        <v>29.78</v>
      </c>
      <c r="B443" s="27">
        <v>2</v>
      </c>
      <c r="I443">
        <f t="shared" si="6"/>
        <v>138.59207807966322</v>
      </c>
    </row>
    <row r="444" spans="1:9" x14ac:dyDescent="0.3">
      <c r="A444" s="26">
        <v>695.7</v>
      </c>
      <c r="B444" s="27">
        <v>2</v>
      </c>
      <c r="I444">
        <f t="shared" si="6"/>
        <v>138.59207807966322</v>
      </c>
    </row>
    <row r="445" spans="1:9" x14ac:dyDescent="0.3">
      <c r="A445" s="26">
        <v>258.279</v>
      </c>
      <c r="B445" s="27">
        <v>3</v>
      </c>
      <c r="I445">
        <f t="shared" si="6"/>
        <v>183.94322903460284</v>
      </c>
    </row>
    <row r="446" spans="1:9" x14ac:dyDescent="0.3">
      <c r="A446" s="26">
        <v>79.14</v>
      </c>
      <c r="B446" s="27">
        <v>3</v>
      </c>
      <c r="I446">
        <f t="shared" si="6"/>
        <v>183.94322903460284</v>
      </c>
    </row>
    <row r="447" spans="1:9" x14ac:dyDescent="0.3">
      <c r="A447" s="26">
        <v>1.988</v>
      </c>
      <c r="B447" s="27">
        <v>1</v>
      </c>
      <c r="I447">
        <f t="shared" si="6"/>
        <v>93.240927124723584</v>
      </c>
    </row>
    <row r="448" spans="1:9" x14ac:dyDescent="0.3">
      <c r="A448" s="26">
        <v>145.56800000000001</v>
      </c>
      <c r="B448" s="27">
        <v>2</v>
      </c>
      <c r="I448">
        <f t="shared" si="6"/>
        <v>138.59207807966322</v>
      </c>
    </row>
    <row r="449" spans="1:9" x14ac:dyDescent="0.3">
      <c r="A449" s="26">
        <v>123.256</v>
      </c>
      <c r="B449" s="27">
        <v>7</v>
      </c>
      <c r="I449">
        <f t="shared" si="6"/>
        <v>365.3478328543614</v>
      </c>
    </row>
    <row r="450" spans="1:9" x14ac:dyDescent="0.3">
      <c r="A450" s="26">
        <v>38.387999999999998</v>
      </c>
      <c r="B450" s="27">
        <v>14</v>
      </c>
      <c r="I450">
        <f t="shared" si="6"/>
        <v>682.8058895389388</v>
      </c>
    </row>
    <row r="451" spans="1:9" x14ac:dyDescent="0.3">
      <c r="A451" s="26">
        <v>145.9</v>
      </c>
      <c r="B451" s="27">
        <v>5</v>
      </c>
      <c r="I451">
        <f t="shared" si="6"/>
        <v>274.64553094448212</v>
      </c>
    </row>
    <row r="452" spans="1:9" x14ac:dyDescent="0.3">
      <c r="A452" s="26">
        <v>49.08</v>
      </c>
      <c r="B452" s="27">
        <v>3</v>
      </c>
      <c r="I452">
        <f t="shared" ref="I452:I515" si="7">$G$2+$F$2*B452</f>
        <v>183.94322903460284</v>
      </c>
    </row>
    <row r="453" spans="1:9" x14ac:dyDescent="0.3">
      <c r="A453" s="26">
        <v>83.951999999999998</v>
      </c>
      <c r="B453" s="27">
        <v>3</v>
      </c>
      <c r="I453">
        <f t="shared" si="7"/>
        <v>183.94322903460284</v>
      </c>
    </row>
    <row r="454" spans="1:9" x14ac:dyDescent="0.3">
      <c r="A454" s="26">
        <v>80.98</v>
      </c>
      <c r="B454" s="27">
        <v>1</v>
      </c>
      <c r="I454">
        <f t="shared" si="7"/>
        <v>93.240927124723584</v>
      </c>
    </row>
    <row r="455" spans="1:9" x14ac:dyDescent="0.3">
      <c r="A455" s="26">
        <v>9.5519999999999996</v>
      </c>
      <c r="B455" s="27">
        <v>3</v>
      </c>
      <c r="I455">
        <f t="shared" si="7"/>
        <v>183.94322903460284</v>
      </c>
    </row>
    <row r="456" spans="1:9" x14ac:dyDescent="0.3">
      <c r="A456" s="26">
        <v>21.8</v>
      </c>
      <c r="B456" s="27">
        <v>2</v>
      </c>
      <c r="I456">
        <f t="shared" si="7"/>
        <v>138.59207807966322</v>
      </c>
    </row>
    <row r="457" spans="1:9" x14ac:dyDescent="0.3">
      <c r="A457" s="26">
        <v>393.16500000000002</v>
      </c>
      <c r="B457" s="27">
        <v>3</v>
      </c>
      <c r="I457">
        <f t="shared" si="7"/>
        <v>183.94322903460284</v>
      </c>
    </row>
    <row r="458" spans="1:9" x14ac:dyDescent="0.3">
      <c r="A458" s="26">
        <v>334.76799999999997</v>
      </c>
      <c r="B458" s="27">
        <v>7</v>
      </c>
      <c r="I458">
        <f t="shared" si="7"/>
        <v>365.3478328543614</v>
      </c>
    </row>
    <row r="459" spans="1:9" x14ac:dyDescent="0.3">
      <c r="A459" s="26">
        <v>239.97</v>
      </c>
      <c r="B459" s="27">
        <v>3</v>
      </c>
      <c r="I459">
        <f t="shared" si="7"/>
        <v>183.94322903460284</v>
      </c>
    </row>
    <row r="460" spans="1:9" x14ac:dyDescent="0.3">
      <c r="A460" s="26">
        <v>946.34400000000005</v>
      </c>
      <c r="B460" s="27">
        <v>7</v>
      </c>
      <c r="I460">
        <f t="shared" si="7"/>
        <v>365.3478328543614</v>
      </c>
    </row>
    <row r="461" spans="1:9" x14ac:dyDescent="0.3">
      <c r="A461" s="26">
        <v>86.272000000000006</v>
      </c>
      <c r="B461" s="27">
        <v>4</v>
      </c>
      <c r="I461">
        <f t="shared" si="7"/>
        <v>229.29437998954248</v>
      </c>
    </row>
    <row r="462" spans="1:9" x14ac:dyDescent="0.3">
      <c r="A462" s="26">
        <v>9.7279999999999998</v>
      </c>
      <c r="B462" s="27">
        <v>2</v>
      </c>
      <c r="I462">
        <f t="shared" si="7"/>
        <v>138.59207807966322</v>
      </c>
    </row>
    <row r="463" spans="1:9" x14ac:dyDescent="0.3">
      <c r="A463" s="26">
        <v>31.103999999999999</v>
      </c>
      <c r="B463" s="27">
        <v>6</v>
      </c>
      <c r="I463">
        <f t="shared" si="7"/>
        <v>319.99668189942173</v>
      </c>
    </row>
    <row r="464" spans="1:9" x14ac:dyDescent="0.3">
      <c r="A464" s="26">
        <v>36.671999999999997</v>
      </c>
      <c r="B464" s="27">
        <v>2</v>
      </c>
      <c r="I464">
        <f t="shared" si="7"/>
        <v>138.59207807966322</v>
      </c>
    </row>
    <row r="465" spans="1:9" x14ac:dyDescent="0.3">
      <c r="A465" s="26">
        <v>13.76</v>
      </c>
      <c r="B465" s="27">
        <v>2</v>
      </c>
      <c r="I465">
        <f t="shared" si="7"/>
        <v>138.59207807966322</v>
      </c>
    </row>
    <row r="466" spans="1:9" x14ac:dyDescent="0.3">
      <c r="A466" s="26">
        <v>139.42400000000001</v>
      </c>
      <c r="B466" s="27">
        <v>4</v>
      </c>
      <c r="I466">
        <f t="shared" si="7"/>
        <v>229.29437998954248</v>
      </c>
    </row>
    <row r="467" spans="1:9" x14ac:dyDescent="0.3">
      <c r="A467" s="26">
        <v>2.0249999999999999</v>
      </c>
      <c r="B467" s="27">
        <v>1</v>
      </c>
      <c r="I467">
        <f t="shared" si="7"/>
        <v>93.240927124723584</v>
      </c>
    </row>
    <row r="468" spans="1:9" x14ac:dyDescent="0.3">
      <c r="A468" s="26">
        <v>70.98</v>
      </c>
      <c r="B468" s="27">
        <v>7</v>
      </c>
      <c r="I468">
        <f t="shared" si="7"/>
        <v>365.3478328543614</v>
      </c>
    </row>
    <row r="469" spans="1:9" x14ac:dyDescent="0.3">
      <c r="A469" s="26">
        <v>91.2</v>
      </c>
      <c r="B469" s="27">
        <v>3</v>
      </c>
      <c r="I469">
        <f t="shared" si="7"/>
        <v>183.94322903460284</v>
      </c>
    </row>
    <row r="470" spans="1:9" x14ac:dyDescent="0.3">
      <c r="A470" s="26">
        <v>15.936</v>
      </c>
      <c r="B470" s="27">
        <v>4</v>
      </c>
      <c r="I470">
        <f t="shared" si="7"/>
        <v>229.29437998954248</v>
      </c>
    </row>
    <row r="471" spans="1:9" x14ac:dyDescent="0.3">
      <c r="A471" s="26">
        <v>244.006</v>
      </c>
      <c r="B471" s="27">
        <v>2</v>
      </c>
      <c r="I471">
        <f t="shared" si="7"/>
        <v>138.59207807966322</v>
      </c>
    </row>
    <row r="472" spans="1:9" x14ac:dyDescent="0.3">
      <c r="A472" s="26">
        <v>3.68</v>
      </c>
      <c r="B472" s="27">
        <v>2</v>
      </c>
      <c r="I472">
        <f t="shared" si="7"/>
        <v>138.59207807966322</v>
      </c>
    </row>
    <row r="473" spans="1:9" x14ac:dyDescent="0.3">
      <c r="A473" s="26">
        <v>8.67</v>
      </c>
      <c r="B473" s="27">
        <v>3</v>
      </c>
      <c r="I473">
        <f t="shared" si="7"/>
        <v>183.94322903460284</v>
      </c>
    </row>
    <row r="474" spans="1:9" x14ac:dyDescent="0.3">
      <c r="A474" s="26">
        <v>17.28</v>
      </c>
      <c r="B474" s="27">
        <v>6</v>
      </c>
      <c r="I474">
        <f t="shared" si="7"/>
        <v>319.99668189942173</v>
      </c>
    </row>
    <row r="475" spans="1:9" x14ac:dyDescent="0.3">
      <c r="A475" s="26">
        <v>52.136000000000003</v>
      </c>
      <c r="B475" s="27">
        <v>7</v>
      </c>
      <c r="I475">
        <f t="shared" si="7"/>
        <v>365.3478328543614</v>
      </c>
    </row>
    <row r="476" spans="1:9" x14ac:dyDescent="0.3">
      <c r="A476" s="26">
        <v>3.76</v>
      </c>
      <c r="B476" s="27">
        <v>2</v>
      </c>
      <c r="I476">
        <f t="shared" si="7"/>
        <v>138.59207807966322</v>
      </c>
    </row>
    <row r="477" spans="1:9" x14ac:dyDescent="0.3">
      <c r="A477" s="26">
        <v>1212.848</v>
      </c>
      <c r="B477" s="27">
        <v>7</v>
      </c>
      <c r="I477">
        <f t="shared" si="7"/>
        <v>365.3478328543614</v>
      </c>
    </row>
    <row r="478" spans="1:9" x14ac:dyDescent="0.3">
      <c r="A478" s="26">
        <v>5.04</v>
      </c>
      <c r="B478" s="27">
        <v>2</v>
      </c>
      <c r="I478">
        <f t="shared" si="7"/>
        <v>138.59207807966322</v>
      </c>
    </row>
    <row r="479" spans="1:9" x14ac:dyDescent="0.3">
      <c r="A479" s="26">
        <v>5.88</v>
      </c>
      <c r="B479" s="27">
        <v>1</v>
      </c>
      <c r="I479">
        <f t="shared" si="7"/>
        <v>93.240927124723584</v>
      </c>
    </row>
    <row r="480" spans="1:9" x14ac:dyDescent="0.3">
      <c r="A480" s="26">
        <v>9.64</v>
      </c>
      <c r="B480" s="27">
        <v>2</v>
      </c>
      <c r="I480">
        <f t="shared" si="7"/>
        <v>138.59207807966322</v>
      </c>
    </row>
    <row r="481" spans="1:9" x14ac:dyDescent="0.3">
      <c r="A481" s="26">
        <v>10.192</v>
      </c>
      <c r="B481" s="27">
        <v>7</v>
      </c>
      <c r="I481">
        <f t="shared" si="7"/>
        <v>365.3478328543614</v>
      </c>
    </row>
    <row r="482" spans="1:9" x14ac:dyDescent="0.3">
      <c r="A482" s="26">
        <v>6.72</v>
      </c>
      <c r="B482" s="27">
        <v>4</v>
      </c>
      <c r="I482">
        <f t="shared" si="7"/>
        <v>229.29437998954248</v>
      </c>
    </row>
    <row r="483" spans="1:9" x14ac:dyDescent="0.3">
      <c r="A483" s="26">
        <v>17.88</v>
      </c>
      <c r="B483" s="27">
        <v>3</v>
      </c>
      <c r="I483">
        <f t="shared" si="7"/>
        <v>183.94322903460284</v>
      </c>
    </row>
    <row r="484" spans="1:9" x14ac:dyDescent="0.3">
      <c r="A484" s="26">
        <v>63.686</v>
      </c>
      <c r="B484" s="27">
        <v>1</v>
      </c>
      <c r="I484">
        <f t="shared" si="7"/>
        <v>93.240927124723584</v>
      </c>
    </row>
    <row r="485" spans="1:9" x14ac:dyDescent="0.3">
      <c r="A485" s="26">
        <v>83.84</v>
      </c>
      <c r="B485" s="27">
        <v>2</v>
      </c>
      <c r="I485">
        <f t="shared" si="7"/>
        <v>138.59207807966322</v>
      </c>
    </row>
    <row r="486" spans="1:9" x14ac:dyDescent="0.3">
      <c r="A486" s="26">
        <v>16.52</v>
      </c>
      <c r="B486" s="27">
        <v>5</v>
      </c>
      <c r="I486">
        <f t="shared" si="7"/>
        <v>274.64553094448212</v>
      </c>
    </row>
    <row r="487" spans="1:9" x14ac:dyDescent="0.3">
      <c r="A487" s="26">
        <v>206.11199999999999</v>
      </c>
      <c r="B487" s="27">
        <v>6</v>
      </c>
      <c r="I487">
        <f t="shared" si="7"/>
        <v>319.99668189942173</v>
      </c>
    </row>
    <row r="488" spans="1:9" x14ac:dyDescent="0.3">
      <c r="A488" s="26">
        <v>203.983</v>
      </c>
      <c r="B488" s="27">
        <v>2</v>
      </c>
      <c r="I488">
        <f t="shared" si="7"/>
        <v>138.59207807966322</v>
      </c>
    </row>
    <row r="489" spans="1:9" x14ac:dyDescent="0.3">
      <c r="A489" s="26">
        <v>40.74</v>
      </c>
      <c r="B489" s="27">
        <v>3</v>
      </c>
      <c r="I489">
        <f t="shared" si="7"/>
        <v>183.94322903460284</v>
      </c>
    </row>
    <row r="490" spans="1:9" x14ac:dyDescent="0.3">
      <c r="A490" s="26">
        <v>39.99</v>
      </c>
      <c r="B490" s="27">
        <v>1</v>
      </c>
      <c r="I490">
        <f t="shared" si="7"/>
        <v>93.240927124723584</v>
      </c>
    </row>
    <row r="491" spans="1:9" x14ac:dyDescent="0.3">
      <c r="A491" s="26">
        <v>82.896000000000001</v>
      </c>
      <c r="B491" s="27">
        <v>3</v>
      </c>
      <c r="I491">
        <f t="shared" si="7"/>
        <v>183.94322903460284</v>
      </c>
    </row>
    <row r="492" spans="1:9" x14ac:dyDescent="0.3">
      <c r="A492" s="26">
        <v>111.96</v>
      </c>
      <c r="B492" s="27">
        <v>2</v>
      </c>
      <c r="I492">
        <f t="shared" si="7"/>
        <v>138.59207807966322</v>
      </c>
    </row>
    <row r="493" spans="1:9" x14ac:dyDescent="0.3">
      <c r="A493" s="26">
        <v>124.75</v>
      </c>
      <c r="B493" s="27">
        <v>5</v>
      </c>
      <c r="I493">
        <f t="shared" si="7"/>
        <v>274.64553094448212</v>
      </c>
    </row>
    <row r="494" spans="1:9" x14ac:dyDescent="0.3">
      <c r="A494" s="26">
        <v>91.96</v>
      </c>
      <c r="B494" s="27">
        <v>4</v>
      </c>
      <c r="I494">
        <f t="shared" si="7"/>
        <v>229.29437998954248</v>
      </c>
    </row>
    <row r="495" spans="1:9" x14ac:dyDescent="0.3">
      <c r="A495" s="26">
        <v>9.3439999999999994</v>
      </c>
      <c r="B495" s="27">
        <v>1</v>
      </c>
      <c r="I495">
        <f t="shared" si="7"/>
        <v>93.240927124723584</v>
      </c>
    </row>
    <row r="496" spans="1:9" x14ac:dyDescent="0.3">
      <c r="A496" s="26">
        <v>35.351999999999997</v>
      </c>
      <c r="B496" s="27">
        <v>9</v>
      </c>
      <c r="I496">
        <f t="shared" si="7"/>
        <v>456.05013476424062</v>
      </c>
    </row>
    <row r="497" spans="1:9" x14ac:dyDescent="0.3">
      <c r="A497" s="26">
        <v>1044.6300000000001</v>
      </c>
      <c r="B497" s="27">
        <v>5</v>
      </c>
      <c r="I497">
        <f t="shared" si="7"/>
        <v>274.64553094448212</v>
      </c>
    </row>
    <row r="498" spans="1:9" x14ac:dyDescent="0.3">
      <c r="A498" s="26">
        <v>11.352</v>
      </c>
      <c r="B498" s="27">
        <v>3</v>
      </c>
      <c r="I498">
        <f t="shared" si="7"/>
        <v>183.94322903460284</v>
      </c>
    </row>
    <row r="499" spans="1:9" x14ac:dyDescent="0.3">
      <c r="A499" s="26">
        <v>21.48</v>
      </c>
      <c r="B499" s="27">
        <v>3</v>
      </c>
      <c r="I499">
        <f t="shared" si="7"/>
        <v>183.94322903460284</v>
      </c>
    </row>
    <row r="500" spans="1:9" x14ac:dyDescent="0.3">
      <c r="A500" s="26">
        <v>40.68</v>
      </c>
      <c r="B500" s="27">
        <v>3</v>
      </c>
      <c r="I500">
        <f t="shared" si="7"/>
        <v>183.94322903460284</v>
      </c>
    </row>
    <row r="501" spans="1:9" x14ac:dyDescent="0.3">
      <c r="A501" s="26">
        <v>23.952000000000002</v>
      </c>
      <c r="B501" s="27">
        <v>2</v>
      </c>
      <c r="I501">
        <f t="shared" si="7"/>
        <v>138.59207807966322</v>
      </c>
    </row>
    <row r="502" spans="1:9" x14ac:dyDescent="0.3">
      <c r="A502" s="26">
        <v>10.96</v>
      </c>
      <c r="B502" s="27">
        <v>4</v>
      </c>
      <c r="I502">
        <f t="shared" si="7"/>
        <v>229.29437998954248</v>
      </c>
    </row>
    <row r="503" spans="1:9" x14ac:dyDescent="0.3">
      <c r="A503" s="26">
        <v>33.488</v>
      </c>
      <c r="B503" s="27">
        <v>7</v>
      </c>
      <c r="I503">
        <f t="shared" si="7"/>
        <v>365.3478328543614</v>
      </c>
    </row>
    <row r="504" spans="1:9" x14ac:dyDescent="0.3">
      <c r="A504" s="26">
        <v>201.56800000000001</v>
      </c>
      <c r="B504" s="27">
        <v>4</v>
      </c>
      <c r="I504">
        <f t="shared" si="7"/>
        <v>229.29437998954248</v>
      </c>
    </row>
    <row r="505" spans="1:9" x14ac:dyDescent="0.3">
      <c r="A505" s="26">
        <v>359.05799999999999</v>
      </c>
      <c r="B505" s="27">
        <v>3</v>
      </c>
      <c r="I505">
        <f t="shared" si="7"/>
        <v>183.94322903460284</v>
      </c>
    </row>
    <row r="506" spans="1:9" x14ac:dyDescent="0.3">
      <c r="A506" s="26">
        <v>290.666</v>
      </c>
      <c r="B506" s="27">
        <v>2</v>
      </c>
      <c r="I506">
        <f t="shared" si="7"/>
        <v>138.59207807966322</v>
      </c>
    </row>
    <row r="507" spans="1:9" x14ac:dyDescent="0.3">
      <c r="A507" s="26">
        <v>198.46</v>
      </c>
      <c r="B507" s="27">
        <v>2</v>
      </c>
      <c r="I507">
        <f t="shared" si="7"/>
        <v>138.59207807966322</v>
      </c>
    </row>
    <row r="508" spans="1:9" x14ac:dyDescent="0.3">
      <c r="A508" s="26">
        <v>675.96</v>
      </c>
      <c r="B508" s="27">
        <v>5</v>
      </c>
      <c r="I508">
        <f t="shared" si="7"/>
        <v>274.64553094448212</v>
      </c>
    </row>
    <row r="509" spans="1:9" x14ac:dyDescent="0.3">
      <c r="A509" s="26">
        <v>517.5</v>
      </c>
      <c r="B509" s="27">
        <v>6</v>
      </c>
      <c r="I509">
        <f t="shared" si="7"/>
        <v>319.99668189942173</v>
      </c>
    </row>
    <row r="510" spans="1:9" x14ac:dyDescent="0.3">
      <c r="A510" s="26">
        <v>15.552</v>
      </c>
      <c r="B510" s="27">
        <v>3</v>
      </c>
      <c r="I510">
        <f t="shared" si="7"/>
        <v>183.94322903460284</v>
      </c>
    </row>
    <row r="511" spans="1:9" x14ac:dyDescent="0.3">
      <c r="A511" s="26">
        <v>19.440000000000001</v>
      </c>
      <c r="B511" s="27">
        <v>3</v>
      </c>
      <c r="I511">
        <f t="shared" si="7"/>
        <v>183.94322903460284</v>
      </c>
    </row>
    <row r="512" spans="1:9" x14ac:dyDescent="0.3">
      <c r="A512" s="26">
        <v>12.624000000000001</v>
      </c>
      <c r="B512" s="27">
        <v>2</v>
      </c>
      <c r="I512">
        <f t="shared" si="7"/>
        <v>138.59207807966322</v>
      </c>
    </row>
    <row r="513" spans="1:9" x14ac:dyDescent="0.3">
      <c r="A513" s="26">
        <v>109.92</v>
      </c>
      <c r="B513" s="27">
        <v>2</v>
      </c>
      <c r="I513">
        <f t="shared" si="7"/>
        <v>138.59207807966322</v>
      </c>
    </row>
    <row r="514" spans="1:9" x14ac:dyDescent="0.3">
      <c r="A514" s="26">
        <v>169.68</v>
      </c>
      <c r="B514" s="27">
        <v>6</v>
      </c>
      <c r="I514">
        <f t="shared" si="7"/>
        <v>319.99668189942173</v>
      </c>
    </row>
    <row r="515" spans="1:9" x14ac:dyDescent="0.3">
      <c r="A515" s="26">
        <v>160.77600000000001</v>
      </c>
      <c r="B515" s="27">
        <v>3</v>
      </c>
      <c r="I515">
        <f t="shared" si="7"/>
        <v>183.94322903460284</v>
      </c>
    </row>
    <row r="516" spans="1:9" x14ac:dyDescent="0.3">
      <c r="A516" s="26">
        <v>88.751999999999995</v>
      </c>
      <c r="B516" s="27">
        <v>3</v>
      </c>
      <c r="I516">
        <f t="shared" ref="I516:I579" si="8">$G$2+$F$2*B516</f>
        <v>183.94322903460284</v>
      </c>
    </row>
    <row r="517" spans="1:9" x14ac:dyDescent="0.3">
      <c r="A517" s="26">
        <v>41.92</v>
      </c>
      <c r="B517" s="27">
        <v>5</v>
      </c>
      <c r="I517">
        <f t="shared" si="8"/>
        <v>274.64553094448212</v>
      </c>
    </row>
    <row r="518" spans="1:9" x14ac:dyDescent="0.3">
      <c r="A518" s="26">
        <v>58.58</v>
      </c>
      <c r="B518" s="27">
        <v>2</v>
      </c>
      <c r="I518">
        <f t="shared" si="8"/>
        <v>138.59207807966322</v>
      </c>
    </row>
    <row r="519" spans="1:9" x14ac:dyDescent="0.3">
      <c r="A519" s="26">
        <v>196.62</v>
      </c>
      <c r="B519" s="27">
        <v>2</v>
      </c>
      <c r="I519">
        <f t="shared" si="8"/>
        <v>138.59207807966322</v>
      </c>
    </row>
    <row r="520" spans="1:9" x14ac:dyDescent="0.3">
      <c r="A520" s="26">
        <v>104.28</v>
      </c>
      <c r="B520" s="27">
        <v>3</v>
      </c>
      <c r="I520">
        <f t="shared" si="8"/>
        <v>183.94322903460284</v>
      </c>
    </row>
    <row r="521" spans="1:9" x14ac:dyDescent="0.3">
      <c r="A521" s="26">
        <v>18.97</v>
      </c>
      <c r="B521" s="27">
        <v>1</v>
      </c>
      <c r="I521">
        <f t="shared" si="8"/>
        <v>93.240927124723584</v>
      </c>
    </row>
    <row r="522" spans="1:9" x14ac:dyDescent="0.3">
      <c r="A522" s="26">
        <v>33.450000000000003</v>
      </c>
      <c r="B522" s="27">
        <v>5</v>
      </c>
      <c r="I522">
        <f t="shared" si="8"/>
        <v>274.64553094448212</v>
      </c>
    </row>
    <row r="523" spans="1:9" x14ac:dyDescent="0.3">
      <c r="A523" s="26">
        <v>21.88</v>
      </c>
      <c r="B523" s="27">
        <v>5</v>
      </c>
      <c r="I523">
        <f t="shared" si="8"/>
        <v>274.64553094448212</v>
      </c>
    </row>
    <row r="524" spans="1:9" x14ac:dyDescent="0.3">
      <c r="A524" s="26">
        <v>12.35</v>
      </c>
      <c r="B524" s="27">
        <v>5</v>
      </c>
      <c r="I524">
        <f t="shared" si="8"/>
        <v>274.64553094448212</v>
      </c>
    </row>
    <row r="525" spans="1:9" x14ac:dyDescent="0.3">
      <c r="A525" s="26">
        <v>43.86</v>
      </c>
      <c r="B525" s="27">
        <v>6</v>
      </c>
      <c r="I525">
        <f t="shared" si="8"/>
        <v>319.99668189942173</v>
      </c>
    </row>
    <row r="526" spans="1:9" x14ac:dyDescent="0.3">
      <c r="A526" s="26">
        <v>1048.3499999999999</v>
      </c>
      <c r="B526" s="27">
        <v>5</v>
      </c>
      <c r="I526">
        <f t="shared" si="8"/>
        <v>274.64553094448212</v>
      </c>
    </row>
    <row r="527" spans="1:9" x14ac:dyDescent="0.3">
      <c r="A527" s="26">
        <v>20.88</v>
      </c>
      <c r="B527" s="27">
        <v>8</v>
      </c>
      <c r="I527">
        <f t="shared" si="8"/>
        <v>410.69898380930101</v>
      </c>
    </row>
    <row r="528" spans="1:9" x14ac:dyDescent="0.3">
      <c r="A528" s="26">
        <v>10.368</v>
      </c>
      <c r="B528" s="27">
        <v>2</v>
      </c>
      <c r="I528">
        <f t="shared" si="8"/>
        <v>138.59207807966322</v>
      </c>
    </row>
    <row r="529" spans="1:9" x14ac:dyDescent="0.3">
      <c r="A529" s="26">
        <v>9.4600000000000009</v>
      </c>
      <c r="B529" s="27">
        <v>2</v>
      </c>
      <c r="I529">
        <f t="shared" si="8"/>
        <v>138.59207807966322</v>
      </c>
    </row>
    <row r="530" spans="1:9" x14ac:dyDescent="0.3">
      <c r="A530" s="26">
        <v>46.863999999999997</v>
      </c>
      <c r="B530" s="27">
        <v>2</v>
      </c>
      <c r="I530">
        <f t="shared" si="8"/>
        <v>138.59207807966322</v>
      </c>
    </row>
    <row r="531" spans="1:9" x14ac:dyDescent="0.3">
      <c r="A531" s="26">
        <v>35.06</v>
      </c>
      <c r="B531" s="27">
        <v>2</v>
      </c>
      <c r="I531">
        <f t="shared" si="8"/>
        <v>138.59207807966322</v>
      </c>
    </row>
    <row r="532" spans="1:9" x14ac:dyDescent="0.3">
      <c r="A532" s="26">
        <v>7.6440000000000001</v>
      </c>
      <c r="B532" s="27">
        <v>4</v>
      </c>
      <c r="I532">
        <f t="shared" si="8"/>
        <v>229.29437998954248</v>
      </c>
    </row>
    <row r="533" spans="1:9" x14ac:dyDescent="0.3">
      <c r="A533" s="26">
        <v>219.84</v>
      </c>
      <c r="B533" s="27">
        <v>4</v>
      </c>
      <c r="I533">
        <f t="shared" si="8"/>
        <v>229.29437998954248</v>
      </c>
    </row>
    <row r="534" spans="1:9" x14ac:dyDescent="0.3">
      <c r="A534" s="26">
        <v>134.97</v>
      </c>
      <c r="B534" s="27">
        <v>3</v>
      </c>
      <c r="I534">
        <f t="shared" si="8"/>
        <v>183.94322903460284</v>
      </c>
    </row>
    <row r="535" spans="1:9" x14ac:dyDescent="0.3">
      <c r="A535" s="26">
        <v>60.415999999999997</v>
      </c>
      <c r="B535" s="27">
        <v>2</v>
      </c>
      <c r="I535">
        <f t="shared" si="8"/>
        <v>138.59207807966322</v>
      </c>
    </row>
    <row r="536" spans="1:9" x14ac:dyDescent="0.3">
      <c r="A536" s="26">
        <v>107.94</v>
      </c>
      <c r="B536" s="27">
        <v>3</v>
      </c>
      <c r="I536">
        <f t="shared" si="8"/>
        <v>183.94322903460284</v>
      </c>
    </row>
    <row r="537" spans="1:9" x14ac:dyDescent="0.3">
      <c r="A537" s="26">
        <v>11.167999999999999</v>
      </c>
      <c r="B537" s="27">
        <v>4</v>
      </c>
      <c r="I537">
        <f t="shared" si="8"/>
        <v>229.29437998954248</v>
      </c>
    </row>
    <row r="538" spans="1:9" x14ac:dyDescent="0.3">
      <c r="A538" s="26">
        <v>69.930000000000007</v>
      </c>
      <c r="B538" s="27">
        <v>7</v>
      </c>
      <c r="I538">
        <f t="shared" si="8"/>
        <v>365.3478328543614</v>
      </c>
    </row>
    <row r="539" spans="1:9" x14ac:dyDescent="0.3">
      <c r="A539" s="26">
        <v>77.599999999999994</v>
      </c>
      <c r="B539" s="27">
        <v>5</v>
      </c>
      <c r="I539">
        <f t="shared" si="8"/>
        <v>274.64553094448212</v>
      </c>
    </row>
    <row r="540" spans="1:9" x14ac:dyDescent="0.3">
      <c r="A540" s="26">
        <v>75.599999999999994</v>
      </c>
      <c r="B540" s="27">
        <v>2</v>
      </c>
      <c r="I540">
        <f t="shared" si="8"/>
        <v>138.59207807966322</v>
      </c>
    </row>
    <row r="541" spans="1:9" x14ac:dyDescent="0.3">
      <c r="A541" s="26">
        <v>1127.9760000000001</v>
      </c>
      <c r="B541" s="27">
        <v>3</v>
      </c>
      <c r="I541">
        <f t="shared" si="8"/>
        <v>183.94322903460284</v>
      </c>
    </row>
    <row r="542" spans="1:9" x14ac:dyDescent="0.3">
      <c r="A542" s="26">
        <v>38.880000000000003</v>
      </c>
      <c r="B542" s="27">
        <v>6</v>
      </c>
      <c r="I542">
        <f t="shared" si="8"/>
        <v>319.99668189942173</v>
      </c>
    </row>
    <row r="543" spans="1:9" x14ac:dyDescent="0.3">
      <c r="A543" s="26">
        <v>17.544</v>
      </c>
      <c r="B543" s="27">
        <v>3</v>
      </c>
      <c r="I543">
        <f t="shared" si="8"/>
        <v>183.94322903460284</v>
      </c>
    </row>
    <row r="544" spans="1:9" x14ac:dyDescent="0.3">
      <c r="A544" s="26">
        <v>140.81</v>
      </c>
      <c r="B544" s="27">
        <v>1</v>
      </c>
      <c r="I544">
        <f t="shared" si="8"/>
        <v>93.240927124723584</v>
      </c>
    </row>
    <row r="545" spans="1:9" x14ac:dyDescent="0.3">
      <c r="A545" s="26">
        <v>90.57</v>
      </c>
      <c r="B545" s="27">
        <v>3</v>
      </c>
      <c r="I545">
        <f t="shared" si="8"/>
        <v>183.94322903460284</v>
      </c>
    </row>
    <row r="546" spans="1:9" x14ac:dyDescent="0.3">
      <c r="A546" s="26">
        <v>727.45</v>
      </c>
      <c r="B546" s="27">
        <v>5</v>
      </c>
      <c r="I546">
        <f t="shared" si="8"/>
        <v>274.64553094448212</v>
      </c>
    </row>
    <row r="547" spans="1:9" x14ac:dyDescent="0.3">
      <c r="A547" s="26">
        <v>99.2</v>
      </c>
      <c r="B547" s="27">
        <v>5</v>
      </c>
      <c r="I547">
        <f t="shared" si="8"/>
        <v>274.64553094448212</v>
      </c>
    </row>
    <row r="548" spans="1:9" x14ac:dyDescent="0.3">
      <c r="A548" s="26">
        <v>70.98</v>
      </c>
      <c r="B548" s="27">
        <v>1</v>
      </c>
      <c r="I548">
        <f t="shared" si="8"/>
        <v>93.240927124723584</v>
      </c>
    </row>
    <row r="549" spans="1:9" x14ac:dyDescent="0.3">
      <c r="A549" s="26">
        <v>470.37599999999998</v>
      </c>
      <c r="B549" s="27">
        <v>3</v>
      </c>
      <c r="I549">
        <f t="shared" si="8"/>
        <v>183.94322903460284</v>
      </c>
    </row>
    <row r="550" spans="1:9" x14ac:dyDescent="0.3">
      <c r="A550" s="26">
        <v>34.65</v>
      </c>
      <c r="B550" s="27">
        <v>3</v>
      </c>
      <c r="I550">
        <f t="shared" si="8"/>
        <v>183.94322903460284</v>
      </c>
    </row>
    <row r="551" spans="1:9" x14ac:dyDescent="0.3">
      <c r="A551" s="26">
        <v>1793.98</v>
      </c>
      <c r="B551" s="27">
        <v>2</v>
      </c>
      <c r="I551">
        <f t="shared" si="8"/>
        <v>138.59207807966322</v>
      </c>
    </row>
    <row r="552" spans="1:9" x14ac:dyDescent="0.3">
      <c r="A552" s="26">
        <v>909.12</v>
      </c>
      <c r="B552" s="27">
        <v>8</v>
      </c>
      <c r="I552">
        <f t="shared" si="8"/>
        <v>410.69898380930101</v>
      </c>
    </row>
    <row r="553" spans="1:9" x14ac:dyDescent="0.3">
      <c r="A553" s="26">
        <v>18.96</v>
      </c>
      <c r="B553" s="27">
        <v>2</v>
      </c>
      <c r="I553">
        <f t="shared" si="8"/>
        <v>138.59207807966322</v>
      </c>
    </row>
    <row r="554" spans="1:9" x14ac:dyDescent="0.3">
      <c r="A554" s="26">
        <v>149.94999999999999</v>
      </c>
      <c r="B554" s="27">
        <v>5</v>
      </c>
      <c r="I554">
        <f t="shared" si="8"/>
        <v>274.64553094448212</v>
      </c>
    </row>
    <row r="555" spans="1:9" x14ac:dyDescent="0.3">
      <c r="A555" s="26">
        <v>895.92</v>
      </c>
      <c r="B555" s="27">
        <v>5</v>
      </c>
      <c r="I555">
        <f t="shared" si="8"/>
        <v>274.64553094448212</v>
      </c>
    </row>
    <row r="556" spans="1:9" x14ac:dyDescent="0.3">
      <c r="A556" s="26">
        <v>863.64</v>
      </c>
      <c r="B556" s="27">
        <v>9</v>
      </c>
      <c r="I556">
        <f t="shared" si="8"/>
        <v>456.05013476424062</v>
      </c>
    </row>
    <row r="557" spans="1:9" x14ac:dyDescent="0.3">
      <c r="A557" s="26">
        <v>19.968</v>
      </c>
      <c r="B557" s="27">
        <v>2</v>
      </c>
      <c r="I557">
        <f t="shared" si="8"/>
        <v>138.59207807966322</v>
      </c>
    </row>
    <row r="558" spans="1:9" x14ac:dyDescent="0.3">
      <c r="A558" s="26">
        <v>23.1</v>
      </c>
      <c r="B558" s="27">
        <v>2</v>
      </c>
      <c r="I558">
        <f t="shared" si="8"/>
        <v>138.59207807966322</v>
      </c>
    </row>
    <row r="559" spans="1:9" x14ac:dyDescent="0.3">
      <c r="A559" s="26">
        <v>5.1040000000000001</v>
      </c>
      <c r="B559" s="27">
        <v>4</v>
      </c>
      <c r="I559">
        <f t="shared" si="8"/>
        <v>229.29437998954248</v>
      </c>
    </row>
    <row r="560" spans="1:9" x14ac:dyDescent="0.3">
      <c r="A560" s="26">
        <v>1439.9760000000001</v>
      </c>
      <c r="B560" s="27">
        <v>4</v>
      </c>
      <c r="I560">
        <f t="shared" si="8"/>
        <v>229.29437998954248</v>
      </c>
    </row>
    <row r="561" spans="1:9" x14ac:dyDescent="0.3">
      <c r="A561" s="26">
        <v>294.62</v>
      </c>
      <c r="B561" s="27">
        <v>5</v>
      </c>
      <c r="I561">
        <f t="shared" si="8"/>
        <v>274.64553094448212</v>
      </c>
    </row>
    <row r="562" spans="1:9" x14ac:dyDescent="0.3">
      <c r="A562" s="26">
        <v>199.95</v>
      </c>
      <c r="B562" s="27">
        <v>5</v>
      </c>
      <c r="I562">
        <f t="shared" si="8"/>
        <v>274.64553094448212</v>
      </c>
    </row>
    <row r="563" spans="1:9" x14ac:dyDescent="0.3">
      <c r="A563" s="26">
        <v>159.98400000000001</v>
      </c>
      <c r="B563" s="27">
        <v>2</v>
      </c>
      <c r="I563">
        <f t="shared" si="8"/>
        <v>138.59207807966322</v>
      </c>
    </row>
    <row r="564" spans="1:9" x14ac:dyDescent="0.3">
      <c r="A564" s="26">
        <v>350.98</v>
      </c>
      <c r="B564" s="27">
        <v>1</v>
      </c>
      <c r="I564">
        <f t="shared" si="8"/>
        <v>93.240927124723584</v>
      </c>
    </row>
    <row r="565" spans="1:9" x14ac:dyDescent="0.3">
      <c r="A565" s="26">
        <v>1606.23</v>
      </c>
      <c r="B565" s="27">
        <v>9</v>
      </c>
      <c r="I565">
        <f t="shared" si="8"/>
        <v>456.05013476424062</v>
      </c>
    </row>
    <row r="566" spans="1:9" x14ac:dyDescent="0.3">
      <c r="A566" s="26">
        <v>8.26</v>
      </c>
      <c r="B566" s="27">
        <v>2</v>
      </c>
      <c r="I566">
        <f t="shared" si="8"/>
        <v>138.59207807966322</v>
      </c>
    </row>
    <row r="567" spans="1:9" x14ac:dyDescent="0.3">
      <c r="A567" s="26">
        <v>162.63999999999999</v>
      </c>
      <c r="B567" s="27">
        <v>2</v>
      </c>
      <c r="I567">
        <f t="shared" si="8"/>
        <v>138.59207807966322</v>
      </c>
    </row>
    <row r="568" spans="1:9" x14ac:dyDescent="0.3">
      <c r="A568" s="26">
        <v>1.9410000000000001</v>
      </c>
      <c r="B568" s="27">
        <v>1</v>
      </c>
      <c r="I568">
        <f t="shared" si="8"/>
        <v>93.240927124723584</v>
      </c>
    </row>
    <row r="569" spans="1:9" x14ac:dyDescent="0.3">
      <c r="A569" s="26">
        <v>283.92</v>
      </c>
      <c r="B569" s="27">
        <v>5</v>
      </c>
      <c r="I569">
        <f t="shared" si="8"/>
        <v>274.64553094448212</v>
      </c>
    </row>
    <row r="570" spans="1:9" x14ac:dyDescent="0.3">
      <c r="A570" s="26">
        <v>7.3120000000000003</v>
      </c>
      <c r="B570" s="27">
        <v>2</v>
      </c>
      <c r="I570">
        <f t="shared" si="8"/>
        <v>138.59207807966322</v>
      </c>
    </row>
    <row r="571" spans="1:9" x14ac:dyDescent="0.3">
      <c r="A571" s="26">
        <v>39.9</v>
      </c>
      <c r="B571" s="27">
        <v>5</v>
      </c>
      <c r="I571">
        <f t="shared" si="8"/>
        <v>274.64553094448212</v>
      </c>
    </row>
    <row r="572" spans="1:9" x14ac:dyDescent="0.3">
      <c r="A572" s="26">
        <v>26.55</v>
      </c>
      <c r="B572" s="27">
        <v>3</v>
      </c>
      <c r="I572">
        <f t="shared" si="8"/>
        <v>183.94322903460284</v>
      </c>
    </row>
    <row r="573" spans="1:9" x14ac:dyDescent="0.3">
      <c r="A573" s="26">
        <v>259.13600000000002</v>
      </c>
      <c r="B573" s="27">
        <v>4</v>
      </c>
      <c r="I573">
        <f t="shared" si="8"/>
        <v>229.29437998954248</v>
      </c>
    </row>
    <row r="574" spans="1:9" x14ac:dyDescent="0.3">
      <c r="A574" s="26">
        <v>15.552</v>
      </c>
      <c r="B574" s="27">
        <v>3</v>
      </c>
      <c r="I574">
        <f t="shared" si="8"/>
        <v>183.94322903460284</v>
      </c>
    </row>
    <row r="575" spans="1:9" x14ac:dyDescent="0.3">
      <c r="A575" s="26">
        <v>159.88</v>
      </c>
      <c r="B575" s="27">
        <v>7</v>
      </c>
      <c r="I575">
        <f t="shared" si="8"/>
        <v>365.3478328543614</v>
      </c>
    </row>
    <row r="576" spans="1:9" x14ac:dyDescent="0.3">
      <c r="A576" s="26">
        <v>86.376000000000005</v>
      </c>
      <c r="B576" s="27">
        <v>3</v>
      </c>
      <c r="I576">
        <f t="shared" si="8"/>
        <v>183.94322903460284</v>
      </c>
    </row>
    <row r="577" spans="1:9" x14ac:dyDescent="0.3">
      <c r="A577" s="26">
        <v>33.28</v>
      </c>
      <c r="B577" s="27">
        <v>4</v>
      </c>
      <c r="I577">
        <f t="shared" si="8"/>
        <v>229.29437998954248</v>
      </c>
    </row>
    <row r="578" spans="1:9" x14ac:dyDescent="0.3">
      <c r="A578" s="26">
        <v>152.99100000000001</v>
      </c>
      <c r="B578" s="27">
        <v>3</v>
      </c>
      <c r="I578">
        <f t="shared" si="8"/>
        <v>183.94322903460284</v>
      </c>
    </row>
    <row r="579" spans="1:9" x14ac:dyDescent="0.3">
      <c r="A579" s="26">
        <v>14.76</v>
      </c>
      <c r="B579" s="27">
        <v>5</v>
      </c>
      <c r="I579">
        <f t="shared" si="8"/>
        <v>274.64553094448212</v>
      </c>
    </row>
    <row r="580" spans="1:9" x14ac:dyDescent="0.3">
      <c r="A580" s="26">
        <v>233.05799999999999</v>
      </c>
      <c r="B580" s="27">
        <v>3</v>
      </c>
      <c r="I580">
        <f t="shared" ref="I580:I643" si="9">$G$2+$F$2*B580</f>
        <v>183.94322903460284</v>
      </c>
    </row>
    <row r="581" spans="1:9" x14ac:dyDescent="0.3">
      <c r="A581" s="26">
        <v>111.79</v>
      </c>
      <c r="B581" s="27">
        <v>7</v>
      </c>
      <c r="I581">
        <f t="shared" si="9"/>
        <v>365.3478328543614</v>
      </c>
    </row>
    <row r="582" spans="1:9" x14ac:dyDescent="0.3">
      <c r="A582" s="26">
        <v>314.55</v>
      </c>
      <c r="B582" s="27">
        <v>3</v>
      </c>
      <c r="I582">
        <f t="shared" si="9"/>
        <v>183.94322903460284</v>
      </c>
    </row>
    <row r="583" spans="1:9" x14ac:dyDescent="0.3">
      <c r="A583" s="26">
        <v>14.016</v>
      </c>
      <c r="B583" s="27">
        <v>3</v>
      </c>
      <c r="I583">
        <f t="shared" si="9"/>
        <v>183.94322903460284</v>
      </c>
    </row>
    <row r="584" spans="1:9" x14ac:dyDescent="0.3">
      <c r="A584" s="26">
        <v>19.751999999999999</v>
      </c>
      <c r="B584" s="27">
        <v>3</v>
      </c>
      <c r="I584">
        <f t="shared" si="9"/>
        <v>183.94322903460284</v>
      </c>
    </row>
    <row r="585" spans="1:9" x14ac:dyDescent="0.3">
      <c r="A585" s="26">
        <v>45.68</v>
      </c>
      <c r="B585" s="27">
        <v>2</v>
      </c>
      <c r="I585">
        <f t="shared" si="9"/>
        <v>138.59207807966322</v>
      </c>
    </row>
    <row r="586" spans="1:9" x14ac:dyDescent="0.3">
      <c r="A586" s="26">
        <v>29</v>
      </c>
      <c r="B586" s="27">
        <v>2</v>
      </c>
      <c r="I586">
        <f t="shared" si="9"/>
        <v>138.59207807966322</v>
      </c>
    </row>
    <row r="587" spans="1:9" x14ac:dyDescent="0.3">
      <c r="A587" s="26">
        <v>29.931999999999999</v>
      </c>
      <c r="B587" s="27">
        <v>7</v>
      </c>
      <c r="I587">
        <f t="shared" si="9"/>
        <v>365.3478328543614</v>
      </c>
    </row>
    <row r="588" spans="1:9" x14ac:dyDescent="0.3">
      <c r="A588" s="26">
        <v>832.93</v>
      </c>
      <c r="B588" s="27">
        <v>7</v>
      </c>
      <c r="I588">
        <f t="shared" si="9"/>
        <v>365.3478328543614</v>
      </c>
    </row>
    <row r="589" spans="1:9" x14ac:dyDescent="0.3">
      <c r="A589" s="26">
        <v>2.8159999999999998</v>
      </c>
      <c r="B589" s="27">
        <v>2</v>
      </c>
      <c r="I589">
        <f t="shared" si="9"/>
        <v>138.59207807966322</v>
      </c>
    </row>
    <row r="590" spans="1:9" x14ac:dyDescent="0.3">
      <c r="A590" s="26">
        <v>9.984</v>
      </c>
      <c r="B590" s="27">
        <v>4</v>
      </c>
      <c r="I590">
        <f t="shared" si="9"/>
        <v>229.29437998954248</v>
      </c>
    </row>
    <row r="591" spans="1:9" x14ac:dyDescent="0.3">
      <c r="A591" s="26">
        <v>485.94</v>
      </c>
      <c r="B591" s="27">
        <v>2</v>
      </c>
      <c r="I591">
        <f t="shared" si="9"/>
        <v>138.59207807966322</v>
      </c>
    </row>
    <row r="592" spans="1:9" x14ac:dyDescent="0.3">
      <c r="A592" s="26">
        <v>72.293999999999997</v>
      </c>
      <c r="B592" s="27">
        <v>1</v>
      </c>
      <c r="I592">
        <f t="shared" si="9"/>
        <v>93.240927124723584</v>
      </c>
    </row>
    <row r="593" spans="1:9" x14ac:dyDescent="0.3">
      <c r="A593" s="26">
        <v>526.45000000000005</v>
      </c>
      <c r="B593" s="27">
        <v>5</v>
      </c>
      <c r="I593">
        <f t="shared" si="9"/>
        <v>274.64553094448212</v>
      </c>
    </row>
    <row r="594" spans="1:9" x14ac:dyDescent="0.3">
      <c r="A594" s="26">
        <v>1016.792</v>
      </c>
      <c r="B594" s="27">
        <v>1</v>
      </c>
      <c r="I594">
        <f t="shared" si="9"/>
        <v>93.240927124723584</v>
      </c>
    </row>
    <row r="595" spans="1:9" x14ac:dyDescent="0.3">
      <c r="A595" s="26">
        <v>56.56</v>
      </c>
      <c r="B595" s="27">
        <v>2</v>
      </c>
      <c r="I595">
        <f t="shared" si="9"/>
        <v>138.59207807966322</v>
      </c>
    </row>
    <row r="596" spans="1:9" x14ac:dyDescent="0.3">
      <c r="A596" s="26">
        <v>13.36</v>
      </c>
      <c r="B596" s="27">
        <v>2</v>
      </c>
      <c r="I596">
        <f t="shared" si="9"/>
        <v>138.59207807966322</v>
      </c>
    </row>
    <row r="597" spans="1:9" x14ac:dyDescent="0.3">
      <c r="A597" s="26">
        <v>5</v>
      </c>
      <c r="B597" s="27">
        <v>1</v>
      </c>
      <c r="I597">
        <f t="shared" si="9"/>
        <v>93.240927124723584</v>
      </c>
    </row>
    <row r="598" spans="1:9" x14ac:dyDescent="0.3">
      <c r="A598" s="26">
        <v>166.24</v>
      </c>
      <c r="B598" s="27">
        <v>1</v>
      </c>
      <c r="I598">
        <f t="shared" si="9"/>
        <v>93.240927124723584</v>
      </c>
    </row>
    <row r="599" spans="1:9" x14ac:dyDescent="0.3">
      <c r="A599" s="26">
        <v>359.97</v>
      </c>
      <c r="B599" s="27">
        <v>3</v>
      </c>
      <c r="I599">
        <f t="shared" si="9"/>
        <v>183.94322903460284</v>
      </c>
    </row>
    <row r="600" spans="1:9" x14ac:dyDescent="0.3">
      <c r="A600" s="26">
        <v>7.968</v>
      </c>
      <c r="B600" s="27">
        <v>2</v>
      </c>
      <c r="I600">
        <f t="shared" si="9"/>
        <v>138.59207807966322</v>
      </c>
    </row>
    <row r="601" spans="1:9" x14ac:dyDescent="0.3">
      <c r="A601" s="26">
        <v>12.96</v>
      </c>
      <c r="B601" s="27">
        <v>2</v>
      </c>
      <c r="I601">
        <f t="shared" si="9"/>
        <v>138.59207807966322</v>
      </c>
    </row>
    <row r="602" spans="1:9" x14ac:dyDescent="0.3">
      <c r="A602" s="26">
        <v>97.567999999999998</v>
      </c>
      <c r="B602" s="27">
        <v>2</v>
      </c>
      <c r="I602">
        <f t="shared" si="9"/>
        <v>138.59207807966322</v>
      </c>
    </row>
    <row r="603" spans="1:9" x14ac:dyDescent="0.3">
      <c r="A603" s="26">
        <v>14.352</v>
      </c>
      <c r="B603" s="27">
        <v>3</v>
      </c>
      <c r="I603">
        <f t="shared" si="9"/>
        <v>183.94322903460284</v>
      </c>
    </row>
    <row r="604" spans="1:9" x14ac:dyDescent="0.3">
      <c r="A604" s="26">
        <v>892.98</v>
      </c>
      <c r="B604" s="27">
        <v>2</v>
      </c>
      <c r="I604">
        <f t="shared" si="9"/>
        <v>138.59207807966322</v>
      </c>
    </row>
    <row r="605" spans="1:9" x14ac:dyDescent="0.3">
      <c r="A605" s="26">
        <v>390.75</v>
      </c>
      <c r="B605" s="27">
        <v>5</v>
      </c>
      <c r="I605">
        <f t="shared" si="9"/>
        <v>274.64553094448212</v>
      </c>
    </row>
    <row r="606" spans="1:9" x14ac:dyDescent="0.3">
      <c r="A606" s="26">
        <v>280.79199999999997</v>
      </c>
      <c r="B606" s="27">
        <v>1</v>
      </c>
      <c r="I606">
        <f t="shared" si="9"/>
        <v>93.240927124723584</v>
      </c>
    </row>
    <row r="607" spans="1:9" x14ac:dyDescent="0.3">
      <c r="A607" s="26">
        <v>14.62</v>
      </c>
      <c r="B607" s="27">
        <v>2</v>
      </c>
      <c r="I607">
        <f t="shared" si="9"/>
        <v>138.59207807966322</v>
      </c>
    </row>
    <row r="608" spans="1:9" x14ac:dyDescent="0.3">
      <c r="A608" s="26">
        <v>79.872</v>
      </c>
      <c r="B608" s="27">
        <v>3</v>
      </c>
      <c r="I608">
        <f t="shared" si="9"/>
        <v>183.94322903460284</v>
      </c>
    </row>
    <row r="609" spans="1:9" x14ac:dyDescent="0.3">
      <c r="A609" s="26">
        <v>14.352</v>
      </c>
      <c r="B609" s="27">
        <v>3</v>
      </c>
      <c r="I609">
        <f t="shared" si="9"/>
        <v>183.94322903460284</v>
      </c>
    </row>
    <row r="610" spans="1:9" x14ac:dyDescent="0.3">
      <c r="A610" s="26">
        <v>69.215999999999994</v>
      </c>
      <c r="B610" s="27">
        <v>6</v>
      </c>
      <c r="I610">
        <f t="shared" si="9"/>
        <v>319.99668189942173</v>
      </c>
    </row>
    <row r="611" spans="1:9" x14ac:dyDescent="0.3">
      <c r="A611" s="26">
        <v>1552.8309999999999</v>
      </c>
      <c r="B611" s="27">
        <v>7</v>
      </c>
      <c r="I611">
        <f t="shared" si="9"/>
        <v>365.3478328543614</v>
      </c>
    </row>
    <row r="612" spans="1:9" x14ac:dyDescent="0.3">
      <c r="A612" s="26">
        <v>176.04</v>
      </c>
      <c r="B612" s="27">
        <v>4</v>
      </c>
      <c r="I612">
        <f t="shared" si="9"/>
        <v>229.29437998954248</v>
      </c>
    </row>
    <row r="613" spans="1:9" x14ac:dyDescent="0.3">
      <c r="A613" s="26">
        <v>6.48</v>
      </c>
      <c r="B613" s="27">
        <v>1</v>
      </c>
      <c r="I613">
        <f t="shared" si="9"/>
        <v>93.240927124723584</v>
      </c>
    </row>
    <row r="614" spans="1:9" x14ac:dyDescent="0.3">
      <c r="A614" s="26">
        <v>24.2</v>
      </c>
      <c r="B614" s="27">
        <v>5</v>
      </c>
      <c r="I614">
        <f t="shared" si="9"/>
        <v>274.64553094448212</v>
      </c>
    </row>
    <row r="615" spans="1:9" x14ac:dyDescent="0.3">
      <c r="A615" s="26">
        <v>7.52</v>
      </c>
      <c r="B615" s="27">
        <v>5</v>
      </c>
      <c r="I615">
        <f t="shared" si="9"/>
        <v>274.64553094448212</v>
      </c>
    </row>
    <row r="616" spans="1:9" x14ac:dyDescent="0.3">
      <c r="A616" s="26">
        <v>595</v>
      </c>
      <c r="B616" s="27">
        <v>5</v>
      </c>
      <c r="I616">
        <f t="shared" si="9"/>
        <v>274.64553094448212</v>
      </c>
    </row>
    <row r="617" spans="1:9" x14ac:dyDescent="0.3">
      <c r="A617" s="26">
        <v>230.376</v>
      </c>
      <c r="B617" s="27">
        <v>3</v>
      </c>
      <c r="I617">
        <f t="shared" si="9"/>
        <v>183.94322903460284</v>
      </c>
    </row>
    <row r="618" spans="1:9" x14ac:dyDescent="0.3">
      <c r="A618" s="26">
        <v>366.786</v>
      </c>
      <c r="B618" s="27">
        <v>7</v>
      </c>
      <c r="I618">
        <f t="shared" si="9"/>
        <v>365.3478328543614</v>
      </c>
    </row>
    <row r="619" spans="1:9" x14ac:dyDescent="0.3">
      <c r="A619" s="26">
        <v>145.97999999999999</v>
      </c>
      <c r="B619" s="27">
        <v>2</v>
      </c>
      <c r="I619">
        <f t="shared" si="9"/>
        <v>138.59207807966322</v>
      </c>
    </row>
    <row r="620" spans="1:9" x14ac:dyDescent="0.3">
      <c r="A620" s="26">
        <v>29.97</v>
      </c>
      <c r="B620" s="27">
        <v>3</v>
      </c>
      <c r="I620">
        <f t="shared" si="9"/>
        <v>183.94322903460284</v>
      </c>
    </row>
    <row r="621" spans="1:9" x14ac:dyDescent="0.3">
      <c r="A621" s="26">
        <v>14.272</v>
      </c>
      <c r="B621" s="27">
        <v>8</v>
      </c>
      <c r="I621">
        <f t="shared" si="9"/>
        <v>410.69898380930101</v>
      </c>
    </row>
    <row r="622" spans="1:9" x14ac:dyDescent="0.3">
      <c r="A622" s="26">
        <v>1322.3520000000001</v>
      </c>
      <c r="B622" s="27">
        <v>3</v>
      </c>
      <c r="I622">
        <f t="shared" si="9"/>
        <v>183.94322903460284</v>
      </c>
    </row>
    <row r="623" spans="1:9" x14ac:dyDescent="0.3">
      <c r="A623" s="26">
        <v>631.96</v>
      </c>
      <c r="B623" s="27">
        <v>4</v>
      </c>
      <c r="I623">
        <f t="shared" si="9"/>
        <v>229.29437998954248</v>
      </c>
    </row>
    <row r="624" spans="1:9" x14ac:dyDescent="0.3">
      <c r="A624" s="26">
        <v>4548.8100000000004</v>
      </c>
      <c r="B624" s="27">
        <v>7</v>
      </c>
      <c r="I624">
        <f t="shared" si="9"/>
        <v>365.3478328543614</v>
      </c>
    </row>
    <row r="625" spans="1:9" x14ac:dyDescent="0.3">
      <c r="A625" s="26">
        <v>647.84</v>
      </c>
      <c r="B625" s="27">
        <v>8</v>
      </c>
      <c r="I625">
        <f t="shared" si="9"/>
        <v>410.69898380930101</v>
      </c>
    </row>
    <row r="626" spans="1:9" x14ac:dyDescent="0.3">
      <c r="A626" s="26">
        <v>12.224</v>
      </c>
      <c r="B626" s="27">
        <v>2</v>
      </c>
      <c r="I626">
        <f t="shared" si="9"/>
        <v>138.59207807966322</v>
      </c>
    </row>
    <row r="627" spans="1:9" x14ac:dyDescent="0.3">
      <c r="A627" s="26">
        <v>7.38</v>
      </c>
      <c r="B627" s="27">
        <v>2</v>
      </c>
      <c r="I627">
        <f t="shared" si="9"/>
        <v>138.59207807966322</v>
      </c>
    </row>
    <row r="628" spans="1:9" x14ac:dyDescent="0.3">
      <c r="A628" s="26">
        <v>45.66</v>
      </c>
      <c r="B628" s="27">
        <v>5</v>
      </c>
      <c r="I628">
        <f t="shared" si="9"/>
        <v>274.64553094448212</v>
      </c>
    </row>
    <row r="629" spans="1:9" x14ac:dyDescent="0.3">
      <c r="A629" s="26">
        <v>42.048000000000002</v>
      </c>
      <c r="B629" s="27">
        <v>9</v>
      </c>
      <c r="I629">
        <f t="shared" si="9"/>
        <v>456.05013476424062</v>
      </c>
    </row>
    <row r="630" spans="1:9" x14ac:dyDescent="0.3">
      <c r="A630" s="26">
        <v>46.32</v>
      </c>
      <c r="B630" s="27">
        <v>4</v>
      </c>
      <c r="I630">
        <f t="shared" si="9"/>
        <v>229.29437998954248</v>
      </c>
    </row>
    <row r="631" spans="1:9" x14ac:dyDescent="0.3">
      <c r="A631" s="26">
        <v>111.88800000000001</v>
      </c>
      <c r="B631" s="27">
        <v>7</v>
      </c>
      <c r="I631">
        <f t="shared" si="9"/>
        <v>365.3478328543614</v>
      </c>
    </row>
    <row r="632" spans="1:9" x14ac:dyDescent="0.3">
      <c r="A632" s="26">
        <v>143.952</v>
      </c>
      <c r="B632" s="27">
        <v>3</v>
      </c>
      <c r="I632">
        <f t="shared" si="9"/>
        <v>183.94322903460284</v>
      </c>
    </row>
    <row r="633" spans="1:9" x14ac:dyDescent="0.3">
      <c r="A633" s="26">
        <v>71</v>
      </c>
      <c r="B633" s="27">
        <v>4</v>
      </c>
      <c r="I633">
        <f t="shared" si="9"/>
        <v>229.29437998954248</v>
      </c>
    </row>
    <row r="634" spans="1:9" x14ac:dyDescent="0.3">
      <c r="A634" s="26">
        <v>1399.944</v>
      </c>
      <c r="B634" s="27">
        <v>7</v>
      </c>
      <c r="I634">
        <f t="shared" si="9"/>
        <v>365.3478328543614</v>
      </c>
    </row>
    <row r="635" spans="1:9" x14ac:dyDescent="0.3">
      <c r="A635" s="26">
        <v>14.94</v>
      </c>
      <c r="B635" s="27">
        <v>3</v>
      </c>
      <c r="I635">
        <f t="shared" si="9"/>
        <v>183.94322903460284</v>
      </c>
    </row>
    <row r="636" spans="1:9" x14ac:dyDescent="0.3">
      <c r="A636" s="26">
        <v>1.167</v>
      </c>
      <c r="B636" s="27">
        <v>1</v>
      </c>
      <c r="I636">
        <f t="shared" si="9"/>
        <v>93.240927124723584</v>
      </c>
    </row>
    <row r="637" spans="1:9" x14ac:dyDescent="0.3">
      <c r="A637" s="26">
        <v>41.567999999999998</v>
      </c>
      <c r="B637" s="27">
        <v>2</v>
      </c>
      <c r="I637">
        <f t="shared" si="9"/>
        <v>138.59207807966322</v>
      </c>
    </row>
    <row r="638" spans="1:9" x14ac:dyDescent="0.3">
      <c r="A638" s="26">
        <v>230.28</v>
      </c>
      <c r="B638" s="27">
        <v>3</v>
      </c>
      <c r="I638">
        <f t="shared" si="9"/>
        <v>183.94322903460284</v>
      </c>
    </row>
    <row r="639" spans="1:9" x14ac:dyDescent="0.3">
      <c r="A639" s="26">
        <v>25.92</v>
      </c>
      <c r="B639" s="27">
        <v>4</v>
      </c>
      <c r="I639">
        <f t="shared" si="9"/>
        <v>229.29437998954248</v>
      </c>
    </row>
    <row r="640" spans="1:9" x14ac:dyDescent="0.3">
      <c r="A640" s="26">
        <v>11199.968000000001</v>
      </c>
      <c r="B640" s="27">
        <v>4</v>
      </c>
      <c r="I640">
        <f t="shared" si="9"/>
        <v>229.29437998954248</v>
      </c>
    </row>
    <row r="641" spans="1:9" x14ac:dyDescent="0.3">
      <c r="A641" s="26">
        <v>39.96</v>
      </c>
      <c r="B641" s="27">
        <v>2</v>
      </c>
      <c r="I641">
        <f t="shared" si="9"/>
        <v>138.59207807966322</v>
      </c>
    </row>
    <row r="642" spans="1:9" x14ac:dyDescent="0.3">
      <c r="A642" s="26">
        <v>323.10000000000002</v>
      </c>
      <c r="B642" s="27">
        <v>2</v>
      </c>
      <c r="I642">
        <f t="shared" si="9"/>
        <v>138.59207807966322</v>
      </c>
    </row>
    <row r="643" spans="1:9" x14ac:dyDescent="0.3">
      <c r="A643" s="26">
        <v>19.04</v>
      </c>
      <c r="B643" s="27">
        <v>4</v>
      </c>
      <c r="I643">
        <f t="shared" si="9"/>
        <v>229.29437998954248</v>
      </c>
    </row>
    <row r="644" spans="1:9" x14ac:dyDescent="0.3">
      <c r="A644" s="26">
        <v>8.76</v>
      </c>
      <c r="B644" s="27">
        <v>2</v>
      </c>
      <c r="I644">
        <f t="shared" ref="I644:I707" si="10">$G$2+$F$2*B644</f>
        <v>138.59207807966322</v>
      </c>
    </row>
    <row r="645" spans="1:9" x14ac:dyDescent="0.3">
      <c r="A645" s="26">
        <v>79.512</v>
      </c>
      <c r="B645" s="27">
        <v>3</v>
      </c>
      <c r="I645">
        <f t="shared" si="10"/>
        <v>183.94322903460284</v>
      </c>
    </row>
    <row r="646" spans="1:9" x14ac:dyDescent="0.3">
      <c r="A646" s="26">
        <v>40.783999999999999</v>
      </c>
      <c r="B646" s="27">
        <v>1</v>
      </c>
      <c r="I646">
        <f t="shared" si="10"/>
        <v>93.240927124723584</v>
      </c>
    </row>
    <row r="647" spans="1:9" x14ac:dyDescent="0.3">
      <c r="A647" s="26">
        <v>166.44</v>
      </c>
      <c r="B647" s="27">
        <v>3</v>
      </c>
      <c r="I647">
        <f t="shared" si="10"/>
        <v>183.94322903460284</v>
      </c>
    </row>
    <row r="648" spans="1:9" x14ac:dyDescent="0.3">
      <c r="A648" s="26">
        <v>166.44</v>
      </c>
      <c r="B648" s="27">
        <v>3</v>
      </c>
      <c r="I648">
        <f t="shared" si="10"/>
        <v>183.94322903460284</v>
      </c>
    </row>
    <row r="649" spans="1:9" x14ac:dyDescent="0.3">
      <c r="A649" s="26">
        <v>11.087999999999999</v>
      </c>
      <c r="B649" s="27">
        <v>7</v>
      </c>
      <c r="I649">
        <f t="shared" si="10"/>
        <v>365.3478328543614</v>
      </c>
    </row>
    <row r="650" spans="1:9" x14ac:dyDescent="0.3">
      <c r="A650" s="26">
        <v>30.352</v>
      </c>
      <c r="B650" s="27">
        <v>2</v>
      </c>
      <c r="I650">
        <f t="shared" si="10"/>
        <v>138.59207807966322</v>
      </c>
    </row>
    <row r="651" spans="1:9" x14ac:dyDescent="0.3">
      <c r="A651" s="26">
        <v>71.98</v>
      </c>
      <c r="B651" s="27">
        <v>2</v>
      </c>
      <c r="I651">
        <f t="shared" si="10"/>
        <v>138.59207807966322</v>
      </c>
    </row>
    <row r="652" spans="1:9" x14ac:dyDescent="0.3">
      <c r="A652" s="26">
        <v>14.45</v>
      </c>
      <c r="B652" s="27">
        <v>5</v>
      </c>
      <c r="I652">
        <f t="shared" si="10"/>
        <v>274.64553094448212</v>
      </c>
    </row>
    <row r="653" spans="1:9" x14ac:dyDescent="0.3">
      <c r="A653" s="26">
        <v>6.63</v>
      </c>
      <c r="B653" s="27">
        <v>3</v>
      </c>
      <c r="I653">
        <f t="shared" si="10"/>
        <v>183.94322903460284</v>
      </c>
    </row>
    <row r="654" spans="1:9" x14ac:dyDescent="0.3">
      <c r="A654" s="26">
        <v>35.340000000000003</v>
      </c>
      <c r="B654" s="27">
        <v>2</v>
      </c>
      <c r="I654">
        <f t="shared" si="10"/>
        <v>138.59207807966322</v>
      </c>
    </row>
    <row r="655" spans="1:9" x14ac:dyDescent="0.3">
      <c r="A655" s="26">
        <v>8.2260000000000009</v>
      </c>
      <c r="B655" s="27">
        <v>3</v>
      </c>
      <c r="I655">
        <f t="shared" si="10"/>
        <v>183.94322903460284</v>
      </c>
    </row>
    <row r="656" spans="1:9" x14ac:dyDescent="0.3">
      <c r="A656" s="26">
        <v>5.56</v>
      </c>
      <c r="B656" s="27">
        <v>2</v>
      </c>
      <c r="I656">
        <f t="shared" si="10"/>
        <v>138.59207807966322</v>
      </c>
    </row>
    <row r="657" spans="1:9" x14ac:dyDescent="0.3">
      <c r="A657" s="26">
        <v>76.92</v>
      </c>
      <c r="B657" s="27">
        <v>4</v>
      </c>
      <c r="I657">
        <f t="shared" si="10"/>
        <v>229.29437998954248</v>
      </c>
    </row>
    <row r="658" spans="1:9" x14ac:dyDescent="0.3">
      <c r="A658" s="26">
        <v>48.4</v>
      </c>
      <c r="B658" s="27">
        <v>5</v>
      </c>
      <c r="I658">
        <f t="shared" si="10"/>
        <v>274.64553094448212</v>
      </c>
    </row>
    <row r="659" spans="1:9" x14ac:dyDescent="0.3">
      <c r="A659" s="26">
        <v>32.192</v>
      </c>
      <c r="B659" s="27">
        <v>2</v>
      </c>
      <c r="I659">
        <f t="shared" si="10"/>
        <v>138.59207807966322</v>
      </c>
    </row>
    <row r="660" spans="1:9" x14ac:dyDescent="0.3">
      <c r="A660" s="26">
        <v>41.37</v>
      </c>
      <c r="B660" s="27">
        <v>3</v>
      </c>
      <c r="I660">
        <f t="shared" si="10"/>
        <v>183.94322903460284</v>
      </c>
    </row>
    <row r="661" spans="1:9" x14ac:dyDescent="0.3">
      <c r="A661" s="26">
        <v>9.42</v>
      </c>
      <c r="B661" s="27">
        <v>2</v>
      </c>
      <c r="I661">
        <f t="shared" si="10"/>
        <v>138.59207807966322</v>
      </c>
    </row>
    <row r="662" spans="1:9" x14ac:dyDescent="0.3">
      <c r="A662" s="26">
        <v>114.6</v>
      </c>
      <c r="B662" s="27">
        <v>5</v>
      </c>
      <c r="I662">
        <f t="shared" si="10"/>
        <v>274.64553094448212</v>
      </c>
    </row>
    <row r="663" spans="1:9" x14ac:dyDescent="0.3">
      <c r="A663" s="26">
        <v>6.72</v>
      </c>
      <c r="B663" s="27">
        <v>5</v>
      </c>
      <c r="I663">
        <f t="shared" si="10"/>
        <v>274.64553094448212</v>
      </c>
    </row>
    <row r="664" spans="1:9" x14ac:dyDescent="0.3">
      <c r="A664" s="26">
        <v>15.47</v>
      </c>
      <c r="B664" s="27">
        <v>7</v>
      </c>
      <c r="I664">
        <f t="shared" si="10"/>
        <v>365.3478328543614</v>
      </c>
    </row>
    <row r="665" spans="1:9" x14ac:dyDescent="0.3">
      <c r="A665" s="26">
        <v>143.72800000000001</v>
      </c>
      <c r="B665" s="27">
        <v>2</v>
      </c>
      <c r="I665">
        <f t="shared" si="10"/>
        <v>138.59207807966322</v>
      </c>
    </row>
    <row r="666" spans="1:9" x14ac:dyDescent="0.3">
      <c r="A666" s="26">
        <v>56.28</v>
      </c>
      <c r="B666" s="27">
        <v>6</v>
      </c>
      <c r="I666">
        <f t="shared" si="10"/>
        <v>319.99668189942173</v>
      </c>
    </row>
    <row r="667" spans="1:9" x14ac:dyDescent="0.3">
      <c r="A667" s="26">
        <v>28.16</v>
      </c>
      <c r="B667" s="27">
        <v>4</v>
      </c>
      <c r="I667">
        <f t="shared" si="10"/>
        <v>229.29437998954248</v>
      </c>
    </row>
    <row r="668" spans="1:9" x14ac:dyDescent="0.3">
      <c r="A668" s="26">
        <v>225.29599999999999</v>
      </c>
      <c r="B668" s="27">
        <v>2</v>
      </c>
      <c r="I668">
        <f t="shared" si="10"/>
        <v>138.59207807966322</v>
      </c>
    </row>
    <row r="669" spans="1:9" x14ac:dyDescent="0.3">
      <c r="A669" s="26">
        <v>74.352000000000004</v>
      </c>
      <c r="B669" s="27">
        <v>3</v>
      </c>
      <c r="I669">
        <f t="shared" si="10"/>
        <v>183.94322903460284</v>
      </c>
    </row>
    <row r="670" spans="1:9" x14ac:dyDescent="0.3">
      <c r="A670" s="26">
        <v>51.96</v>
      </c>
      <c r="B670" s="27">
        <v>2</v>
      </c>
      <c r="I670">
        <f t="shared" si="10"/>
        <v>138.59207807966322</v>
      </c>
    </row>
    <row r="671" spans="1:9" x14ac:dyDescent="0.3">
      <c r="A671" s="26">
        <v>18.84</v>
      </c>
      <c r="B671" s="27">
        <v>3</v>
      </c>
      <c r="I671">
        <f t="shared" si="10"/>
        <v>183.94322903460284</v>
      </c>
    </row>
    <row r="672" spans="1:9" x14ac:dyDescent="0.3">
      <c r="A672" s="26">
        <v>41.6</v>
      </c>
      <c r="B672" s="27">
        <v>4</v>
      </c>
      <c r="I672">
        <f t="shared" si="10"/>
        <v>229.29437998954248</v>
      </c>
    </row>
    <row r="673" spans="1:9" x14ac:dyDescent="0.3">
      <c r="A673" s="26">
        <v>191.64599999999999</v>
      </c>
      <c r="B673" s="27">
        <v>3</v>
      </c>
      <c r="I673">
        <f t="shared" si="10"/>
        <v>183.94322903460284</v>
      </c>
    </row>
    <row r="674" spans="1:9" x14ac:dyDescent="0.3">
      <c r="A674" s="26">
        <v>81.567999999999998</v>
      </c>
      <c r="B674" s="27">
        <v>2</v>
      </c>
      <c r="I674">
        <f t="shared" si="10"/>
        <v>138.59207807966322</v>
      </c>
    </row>
    <row r="675" spans="1:9" x14ac:dyDescent="0.3">
      <c r="A675" s="26">
        <v>20.736000000000001</v>
      </c>
      <c r="B675" s="27">
        <v>4</v>
      </c>
      <c r="I675">
        <f t="shared" si="10"/>
        <v>229.29437998954248</v>
      </c>
    </row>
    <row r="676" spans="1:9" x14ac:dyDescent="0.3">
      <c r="A676" s="26">
        <v>24.96</v>
      </c>
      <c r="B676" s="27">
        <v>4</v>
      </c>
      <c r="I676">
        <f t="shared" si="10"/>
        <v>229.29437998954248</v>
      </c>
    </row>
    <row r="677" spans="1:9" x14ac:dyDescent="0.3">
      <c r="A677" s="26">
        <v>207.48</v>
      </c>
      <c r="B677" s="27">
        <v>1</v>
      </c>
      <c r="I677">
        <f t="shared" si="10"/>
        <v>93.240927124723584</v>
      </c>
    </row>
    <row r="678" spans="1:9" x14ac:dyDescent="0.3">
      <c r="A678" s="26">
        <v>12.03</v>
      </c>
      <c r="B678" s="27">
        <v>5</v>
      </c>
      <c r="I678">
        <f t="shared" si="10"/>
        <v>274.64553094448212</v>
      </c>
    </row>
    <row r="679" spans="1:9" x14ac:dyDescent="0.3">
      <c r="A679" s="26">
        <v>327.7328</v>
      </c>
      <c r="B679" s="27">
        <v>2</v>
      </c>
      <c r="I679">
        <f t="shared" si="10"/>
        <v>138.59207807966322</v>
      </c>
    </row>
    <row r="680" spans="1:9" x14ac:dyDescent="0.3">
      <c r="A680" s="26">
        <v>194.32</v>
      </c>
      <c r="B680" s="27">
        <v>4</v>
      </c>
      <c r="I680">
        <f t="shared" si="10"/>
        <v>229.29437998954248</v>
      </c>
    </row>
    <row r="681" spans="1:9" x14ac:dyDescent="0.3">
      <c r="A681" s="26">
        <v>411.8</v>
      </c>
      <c r="B681" s="27">
        <v>2</v>
      </c>
      <c r="I681">
        <f t="shared" si="10"/>
        <v>138.59207807966322</v>
      </c>
    </row>
    <row r="682" spans="1:9" x14ac:dyDescent="0.3">
      <c r="A682" s="26">
        <v>517.9</v>
      </c>
      <c r="B682" s="27">
        <v>2</v>
      </c>
      <c r="I682">
        <f t="shared" si="10"/>
        <v>138.59207807966322</v>
      </c>
    </row>
    <row r="683" spans="1:9" x14ac:dyDescent="0.3">
      <c r="A683" s="26">
        <v>26.88</v>
      </c>
      <c r="B683" s="27">
        <v>8</v>
      </c>
      <c r="I683">
        <f t="shared" si="10"/>
        <v>410.69898380930101</v>
      </c>
    </row>
    <row r="684" spans="1:9" x14ac:dyDescent="0.3">
      <c r="A684" s="26">
        <v>90.8</v>
      </c>
      <c r="B684" s="27">
        <v>8</v>
      </c>
      <c r="I684">
        <f t="shared" si="10"/>
        <v>410.69898380930101</v>
      </c>
    </row>
    <row r="685" spans="1:9" x14ac:dyDescent="0.3">
      <c r="A685" s="26">
        <v>12.96</v>
      </c>
      <c r="B685" s="27">
        <v>2</v>
      </c>
      <c r="I685">
        <f t="shared" si="10"/>
        <v>138.59207807966322</v>
      </c>
    </row>
    <row r="686" spans="1:9" x14ac:dyDescent="0.3">
      <c r="A686" s="26">
        <v>695.16</v>
      </c>
      <c r="B686" s="27">
        <v>6</v>
      </c>
      <c r="I686">
        <f t="shared" si="10"/>
        <v>319.99668189942173</v>
      </c>
    </row>
    <row r="687" spans="1:9" x14ac:dyDescent="0.3">
      <c r="A687" s="26">
        <v>25.68</v>
      </c>
      <c r="B687" s="27">
        <v>6</v>
      </c>
      <c r="I687">
        <f t="shared" si="10"/>
        <v>319.99668189942173</v>
      </c>
    </row>
    <row r="688" spans="1:9" x14ac:dyDescent="0.3">
      <c r="A688" s="26">
        <v>258.52800000000002</v>
      </c>
      <c r="B688" s="27">
        <v>2</v>
      </c>
      <c r="I688">
        <f t="shared" si="10"/>
        <v>138.59207807966322</v>
      </c>
    </row>
    <row r="689" spans="1:9" x14ac:dyDescent="0.3">
      <c r="A689" s="26">
        <v>13.28</v>
      </c>
      <c r="B689" s="27">
        <v>2</v>
      </c>
      <c r="I689">
        <f t="shared" si="10"/>
        <v>138.59207807966322</v>
      </c>
    </row>
    <row r="690" spans="1:9" x14ac:dyDescent="0.3">
      <c r="A690" s="26">
        <v>963.13599999999997</v>
      </c>
      <c r="B690" s="27">
        <v>4</v>
      </c>
      <c r="I690">
        <f t="shared" si="10"/>
        <v>229.29437998954248</v>
      </c>
    </row>
    <row r="691" spans="1:9" x14ac:dyDescent="0.3">
      <c r="A691" s="26">
        <v>93.024000000000001</v>
      </c>
      <c r="B691" s="27">
        <v>3</v>
      </c>
      <c r="I691">
        <f t="shared" si="10"/>
        <v>183.94322903460284</v>
      </c>
    </row>
    <row r="692" spans="1:9" x14ac:dyDescent="0.3">
      <c r="A692" s="26">
        <v>5.18</v>
      </c>
      <c r="B692" s="27">
        <v>5</v>
      </c>
      <c r="I692">
        <f t="shared" si="10"/>
        <v>274.64553094448212</v>
      </c>
    </row>
    <row r="693" spans="1:9" x14ac:dyDescent="0.3">
      <c r="A693" s="26">
        <v>3.6480000000000001</v>
      </c>
      <c r="B693" s="27">
        <v>3</v>
      </c>
      <c r="I693">
        <f t="shared" si="10"/>
        <v>183.94322903460284</v>
      </c>
    </row>
    <row r="694" spans="1:9" x14ac:dyDescent="0.3">
      <c r="A694" s="26">
        <v>18.704000000000001</v>
      </c>
      <c r="B694" s="27">
        <v>7</v>
      </c>
      <c r="I694">
        <f t="shared" si="10"/>
        <v>365.3478328543614</v>
      </c>
    </row>
    <row r="695" spans="1:9" x14ac:dyDescent="0.3">
      <c r="A695" s="26">
        <v>44.94</v>
      </c>
      <c r="B695" s="27">
        <v>3</v>
      </c>
      <c r="I695">
        <f t="shared" si="10"/>
        <v>183.94322903460284</v>
      </c>
    </row>
    <row r="696" spans="1:9" x14ac:dyDescent="0.3">
      <c r="A696" s="26">
        <v>318.43</v>
      </c>
      <c r="B696" s="27">
        <v>5</v>
      </c>
      <c r="I696">
        <f t="shared" si="10"/>
        <v>274.64553094448212</v>
      </c>
    </row>
    <row r="697" spans="1:9" x14ac:dyDescent="0.3">
      <c r="A697" s="26">
        <v>219.8</v>
      </c>
      <c r="B697" s="27">
        <v>5</v>
      </c>
      <c r="I697">
        <f t="shared" si="10"/>
        <v>274.64553094448212</v>
      </c>
    </row>
    <row r="698" spans="1:9" x14ac:dyDescent="0.3">
      <c r="A698" s="26">
        <v>60.311999999999998</v>
      </c>
      <c r="B698" s="27">
        <v>3</v>
      </c>
      <c r="I698">
        <f t="shared" si="10"/>
        <v>183.94322903460284</v>
      </c>
    </row>
    <row r="699" spans="1:9" x14ac:dyDescent="0.3">
      <c r="A699" s="26">
        <v>3.1360000000000001</v>
      </c>
      <c r="B699" s="27">
        <v>2</v>
      </c>
      <c r="I699">
        <f t="shared" si="10"/>
        <v>138.59207807966322</v>
      </c>
    </row>
    <row r="700" spans="1:9" x14ac:dyDescent="0.3">
      <c r="A700" s="26">
        <v>20.736000000000001</v>
      </c>
      <c r="B700" s="27">
        <v>4</v>
      </c>
      <c r="I700">
        <f t="shared" si="10"/>
        <v>229.29437998954248</v>
      </c>
    </row>
    <row r="701" spans="1:9" x14ac:dyDescent="0.3">
      <c r="A701" s="26">
        <v>135.97999999999999</v>
      </c>
      <c r="B701" s="27">
        <v>2</v>
      </c>
      <c r="I701">
        <f t="shared" si="10"/>
        <v>138.59207807966322</v>
      </c>
    </row>
    <row r="702" spans="1:9" x14ac:dyDescent="0.3">
      <c r="A702" s="26">
        <v>43.512</v>
      </c>
      <c r="B702" s="27">
        <v>7</v>
      </c>
      <c r="I702">
        <f t="shared" si="10"/>
        <v>365.3478328543614</v>
      </c>
    </row>
    <row r="703" spans="1:9" x14ac:dyDescent="0.3">
      <c r="A703" s="26">
        <v>17.12</v>
      </c>
      <c r="B703" s="27">
        <v>4</v>
      </c>
      <c r="I703">
        <f t="shared" si="10"/>
        <v>229.29437998954248</v>
      </c>
    </row>
    <row r="704" spans="1:9" x14ac:dyDescent="0.3">
      <c r="A704" s="26">
        <v>290.666</v>
      </c>
      <c r="B704" s="27">
        <v>2</v>
      </c>
      <c r="I704">
        <f t="shared" si="10"/>
        <v>138.59207807966322</v>
      </c>
    </row>
    <row r="705" spans="1:9" x14ac:dyDescent="0.3">
      <c r="A705" s="26">
        <v>111.672</v>
      </c>
      <c r="B705" s="27">
        <v>9</v>
      </c>
      <c r="I705">
        <f t="shared" si="10"/>
        <v>456.05013476424062</v>
      </c>
    </row>
    <row r="706" spans="1:9" x14ac:dyDescent="0.3">
      <c r="A706" s="26">
        <v>36.99</v>
      </c>
      <c r="B706" s="27">
        <v>1</v>
      </c>
      <c r="I706">
        <f t="shared" si="10"/>
        <v>93.240927124723584</v>
      </c>
    </row>
    <row r="707" spans="1:9" x14ac:dyDescent="0.3">
      <c r="A707" s="26">
        <v>84.784000000000006</v>
      </c>
      <c r="B707" s="27">
        <v>2</v>
      </c>
      <c r="I707">
        <f t="shared" si="10"/>
        <v>138.59207807966322</v>
      </c>
    </row>
    <row r="708" spans="1:9" x14ac:dyDescent="0.3">
      <c r="A708" s="26">
        <v>70.88</v>
      </c>
      <c r="B708" s="27">
        <v>2</v>
      </c>
      <c r="I708">
        <f t="shared" ref="I708:I771" si="11">$G$2+$F$2*B708</f>
        <v>138.59207807966322</v>
      </c>
    </row>
    <row r="709" spans="1:9" x14ac:dyDescent="0.3">
      <c r="A709" s="26">
        <v>5.08</v>
      </c>
      <c r="B709" s="27">
        <v>1</v>
      </c>
      <c r="I709">
        <f t="shared" si="11"/>
        <v>93.240927124723584</v>
      </c>
    </row>
    <row r="710" spans="1:9" x14ac:dyDescent="0.3">
      <c r="A710" s="26">
        <v>47.951999999999998</v>
      </c>
      <c r="B710" s="27">
        <v>3</v>
      </c>
      <c r="I710">
        <f t="shared" si="11"/>
        <v>183.94322903460284</v>
      </c>
    </row>
    <row r="711" spans="1:9" x14ac:dyDescent="0.3">
      <c r="A711" s="26">
        <v>10.368</v>
      </c>
      <c r="B711" s="27">
        <v>2</v>
      </c>
      <c r="I711">
        <f t="shared" si="11"/>
        <v>138.59207807966322</v>
      </c>
    </row>
    <row r="712" spans="1:9" x14ac:dyDescent="0.3">
      <c r="A712" s="26">
        <v>201.584</v>
      </c>
      <c r="B712" s="27">
        <v>2</v>
      </c>
      <c r="I712">
        <f t="shared" si="11"/>
        <v>138.59207807966322</v>
      </c>
    </row>
    <row r="713" spans="1:9" x14ac:dyDescent="0.3">
      <c r="A713" s="26">
        <v>599.97</v>
      </c>
      <c r="B713" s="27">
        <v>3</v>
      </c>
      <c r="I713">
        <f t="shared" si="11"/>
        <v>183.94322903460284</v>
      </c>
    </row>
    <row r="714" spans="1:9" x14ac:dyDescent="0.3">
      <c r="A714" s="26">
        <v>5.1840000000000002</v>
      </c>
      <c r="B714" s="27">
        <v>1</v>
      </c>
      <c r="I714">
        <f t="shared" si="11"/>
        <v>93.240927124723584</v>
      </c>
    </row>
    <row r="715" spans="1:9" x14ac:dyDescent="0.3">
      <c r="A715" s="26">
        <v>12.448</v>
      </c>
      <c r="B715" s="27">
        <v>2</v>
      </c>
      <c r="I715">
        <f t="shared" si="11"/>
        <v>138.59207807966322</v>
      </c>
    </row>
    <row r="716" spans="1:9" x14ac:dyDescent="0.3">
      <c r="A716" s="26">
        <v>58.415999999999997</v>
      </c>
      <c r="B716" s="27">
        <v>2</v>
      </c>
      <c r="I716">
        <f t="shared" si="11"/>
        <v>138.59207807966322</v>
      </c>
    </row>
    <row r="717" spans="1:9" x14ac:dyDescent="0.3">
      <c r="A717" s="26">
        <v>69.52</v>
      </c>
      <c r="B717" s="27">
        <v>2</v>
      </c>
      <c r="I717">
        <f t="shared" si="11"/>
        <v>138.59207807966322</v>
      </c>
    </row>
    <row r="718" spans="1:9" x14ac:dyDescent="0.3">
      <c r="A718" s="26">
        <v>15.167999999999999</v>
      </c>
      <c r="B718" s="27">
        <v>2</v>
      </c>
      <c r="I718">
        <f t="shared" si="11"/>
        <v>138.59207807966322</v>
      </c>
    </row>
    <row r="719" spans="1:9" x14ac:dyDescent="0.3">
      <c r="A719" s="26">
        <v>26.38</v>
      </c>
      <c r="B719" s="27">
        <v>1</v>
      </c>
      <c r="I719">
        <f t="shared" si="11"/>
        <v>93.240927124723584</v>
      </c>
    </row>
    <row r="720" spans="1:9" x14ac:dyDescent="0.3">
      <c r="A720" s="26">
        <v>129.97999999999999</v>
      </c>
      <c r="B720" s="27">
        <v>2</v>
      </c>
      <c r="I720">
        <f t="shared" si="11"/>
        <v>138.59207807966322</v>
      </c>
    </row>
    <row r="721" spans="1:9" x14ac:dyDescent="0.3">
      <c r="A721" s="26">
        <v>57.23</v>
      </c>
      <c r="B721" s="27">
        <v>1</v>
      </c>
      <c r="I721">
        <f t="shared" si="11"/>
        <v>93.240927124723584</v>
      </c>
    </row>
    <row r="722" spans="1:9" x14ac:dyDescent="0.3">
      <c r="A722" s="26">
        <v>102.592</v>
      </c>
      <c r="B722" s="27">
        <v>1</v>
      </c>
      <c r="I722">
        <f t="shared" si="11"/>
        <v>93.240927124723584</v>
      </c>
    </row>
    <row r="723" spans="1:9" x14ac:dyDescent="0.3">
      <c r="A723" s="26">
        <v>76.14</v>
      </c>
      <c r="B723" s="27">
        <v>3</v>
      </c>
      <c r="I723">
        <f t="shared" si="11"/>
        <v>183.94322903460284</v>
      </c>
    </row>
    <row r="724" spans="1:9" x14ac:dyDescent="0.3">
      <c r="A724" s="26">
        <v>170.352</v>
      </c>
      <c r="B724" s="27">
        <v>3</v>
      </c>
      <c r="I724">
        <f t="shared" si="11"/>
        <v>183.94322903460284</v>
      </c>
    </row>
    <row r="725" spans="1:9" x14ac:dyDescent="0.3">
      <c r="A725" s="26">
        <v>85.3</v>
      </c>
      <c r="B725" s="27">
        <v>2</v>
      </c>
      <c r="I725">
        <f t="shared" si="11"/>
        <v>138.59207807966322</v>
      </c>
    </row>
    <row r="726" spans="1:9" x14ac:dyDescent="0.3">
      <c r="A726" s="26">
        <v>9.5679999999999996</v>
      </c>
      <c r="B726" s="27">
        <v>2</v>
      </c>
      <c r="I726">
        <f t="shared" si="11"/>
        <v>138.59207807966322</v>
      </c>
    </row>
    <row r="727" spans="1:9" x14ac:dyDescent="0.3">
      <c r="A727" s="26">
        <v>98.111999999999995</v>
      </c>
      <c r="B727" s="27">
        <v>7</v>
      </c>
      <c r="I727">
        <f t="shared" si="11"/>
        <v>365.3478328543614</v>
      </c>
    </row>
    <row r="728" spans="1:9" x14ac:dyDescent="0.3">
      <c r="A728" s="26">
        <v>835.17</v>
      </c>
      <c r="B728" s="27">
        <v>7</v>
      </c>
      <c r="I728">
        <f t="shared" si="11"/>
        <v>365.3478328543614</v>
      </c>
    </row>
    <row r="729" spans="1:9" x14ac:dyDescent="0.3">
      <c r="A729" s="26">
        <v>53.82</v>
      </c>
      <c r="B729" s="27">
        <v>9</v>
      </c>
      <c r="I729">
        <f t="shared" si="11"/>
        <v>456.05013476424062</v>
      </c>
    </row>
    <row r="730" spans="1:9" x14ac:dyDescent="0.3">
      <c r="A730" s="26">
        <v>79.12</v>
      </c>
      <c r="B730" s="27">
        <v>5</v>
      </c>
      <c r="I730">
        <f t="shared" si="11"/>
        <v>274.64553094448212</v>
      </c>
    </row>
    <row r="731" spans="1:9" x14ac:dyDescent="0.3">
      <c r="A731" s="26">
        <v>512.94000000000005</v>
      </c>
      <c r="B731" s="27">
        <v>3</v>
      </c>
      <c r="I731">
        <f t="shared" si="11"/>
        <v>183.94322903460284</v>
      </c>
    </row>
    <row r="732" spans="1:9" x14ac:dyDescent="0.3">
      <c r="A732" s="26">
        <v>1.78</v>
      </c>
      <c r="B732" s="27">
        <v>1</v>
      </c>
      <c r="I732">
        <f t="shared" si="11"/>
        <v>93.240927124723584</v>
      </c>
    </row>
    <row r="733" spans="1:9" x14ac:dyDescent="0.3">
      <c r="A733" s="26">
        <v>170.05799999999999</v>
      </c>
      <c r="B733" s="27">
        <v>3</v>
      </c>
      <c r="I733">
        <f t="shared" si="11"/>
        <v>183.94322903460284</v>
      </c>
    </row>
    <row r="734" spans="1:9" x14ac:dyDescent="0.3">
      <c r="A734" s="26">
        <v>4.3120000000000003</v>
      </c>
      <c r="B734" s="27">
        <v>2</v>
      </c>
      <c r="I734">
        <f t="shared" si="11"/>
        <v>138.59207807966322</v>
      </c>
    </row>
    <row r="735" spans="1:9" x14ac:dyDescent="0.3">
      <c r="A735" s="26">
        <v>539.97</v>
      </c>
      <c r="B735" s="27">
        <v>3</v>
      </c>
      <c r="I735">
        <f t="shared" si="11"/>
        <v>183.94322903460284</v>
      </c>
    </row>
    <row r="736" spans="1:9" x14ac:dyDescent="0.3">
      <c r="A736" s="26">
        <v>169.06399999999999</v>
      </c>
      <c r="B736" s="27">
        <v>7</v>
      </c>
      <c r="I736">
        <f t="shared" si="11"/>
        <v>365.3478328543614</v>
      </c>
    </row>
    <row r="737" spans="1:9" x14ac:dyDescent="0.3">
      <c r="A737" s="26">
        <v>56.3</v>
      </c>
      <c r="B737" s="27">
        <v>2</v>
      </c>
      <c r="I737">
        <f t="shared" si="11"/>
        <v>138.59207807966322</v>
      </c>
    </row>
    <row r="738" spans="1:9" x14ac:dyDescent="0.3">
      <c r="A738" s="26">
        <v>319.95999999999998</v>
      </c>
      <c r="B738" s="27">
        <v>4</v>
      </c>
      <c r="I738">
        <f t="shared" si="11"/>
        <v>229.29437998954248</v>
      </c>
    </row>
    <row r="739" spans="1:9" x14ac:dyDescent="0.3">
      <c r="A739" s="26">
        <v>6.8739999999999997</v>
      </c>
      <c r="B739" s="27">
        <v>7</v>
      </c>
      <c r="I739">
        <f t="shared" si="11"/>
        <v>365.3478328543614</v>
      </c>
    </row>
    <row r="740" spans="1:9" x14ac:dyDescent="0.3">
      <c r="A740" s="26">
        <v>15.984</v>
      </c>
      <c r="B740" s="27">
        <v>2</v>
      </c>
      <c r="I740">
        <f t="shared" si="11"/>
        <v>138.59207807966322</v>
      </c>
    </row>
    <row r="741" spans="1:9" x14ac:dyDescent="0.3">
      <c r="A741" s="26">
        <v>11.416</v>
      </c>
      <c r="B741" s="27">
        <v>4</v>
      </c>
      <c r="I741">
        <f t="shared" si="11"/>
        <v>229.29437998954248</v>
      </c>
    </row>
    <row r="742" spans="1:9" x14ac:dyDescent="0.3">
      <c r="A742" s="26">
        <v>887.10299999999995</v>
      </c>
      <c r="B742" s="27">
        <v>7</v>
      </c>
      <c r="I742">
        <f t="shared" si="11"/>
        <v>365.3478328543614</v>
      </c>
    </row>
    <row r="743" spans="1:9" x14ac:dyDescent="0.3">
      <c r="A743" s="26">
        <v>692.47199999999998</v>
      </c>
      <c r="B743" s="27">
        <v>11</v>
      </c>
      <c r="I743">
        <f t="shared" si="11"/>
        <v>546.75243667411996</v>
      </c>
    </row>
    <row r="744" spans="1:9" x14ac:dyDescent="0.3">
      <c r="A744" s="26">
        <v>50.88</v>
      </c>
      <c r="B744" s="27">
        <v>6</v>
      </c>
      <c r="I744">
        <f t="shared" si="11"/>
        <v>319.99668189942173</v>
      </c>
    </row>
    <row r="745" spans="1:9" x14ac:dyDescent="0.3">
      <c r="A745" s="26">
        <v>95.84</v>
      </c>
      <c r="B745" s="27">
        <v>4</v>
      </c>
      <c r="I745">
        <f t="shared" si="11"/>
        <v>229.29437998954248</v>
      </c>
    </row>
    <row r="746" spans="1:9" x14ac:dyDescent="0.3">
      <c r="A746" s="26">
        <v>12.96</v>
      </c>
      <c r="B746" s="27">
        <v>2</v>
      </c>
      <c r="I746">
        <f t="shared" si="11"/>
        <v>138.59207807966322</v>
      </c>
    </row>
    <row r="747" spans="1:9" x14ac:dyDescent="0.3">
      <c r="A747" s="26">
        <v>171.28800000000001</v>
      </c>
      <c r="B747" s="27">
        <v>3</v>
      </c>
      <c r="I747">
        <f t="shared" si="11"/>
        <v>183.94322903460284</v>
      </c>
    </row>
    <row r="748" spans="1:9" x14ac:dyDescent="0.3">
      <c r="A748" s="26">
        <v>325.86</v>
      </c>
      <c r="B748" s="27">
        <v>2</v>
      </c>
      <c r="I748">
        <f t="shared" si="11"/>
        <v>138.59207807966322</v>
      </c>
    </row>
    <row r="749" spans="1:9" x14ac:dyDescent="0.3">
      <c r="A749" s="26">
        <v>8.26</v>
      </c>
      <c r="B749" s="27">
        <v>2</v>
      </c>
      <c r="I749">
        <f t="shared" si="11"/>
        <v>138.59207807966322</v>
      </c>
    </row>
    <row r="750" spans="1:9" x14ac:dyDescent="0.3">
      <c r="A750" s="26">
        <v>434.64600000000002</v>
      </c>
      <c r="B750" s="27">
        <v>3</v>
      </c>
      <c r="I750">
        <f t="shared" si="11"/>
        <v>183.94322903460284</v>
      </c>
    </row>
    <row r="751" spans="1:9" x14ac:dyDescent="0.3">
      <c r="A751" s="26">
        <v>268.935</v>
      </c>
      <c r="B751" s="27">
        <v>3</v>
      </c>
      <c r="I751">
        <f t="shared" si="11"/>
        <v>183.94322903460284</v>
      </c>
    </row>
    <row r="752" spans="1:9" x14ac:dyDescent="0.3">
      <c r="A752" s="26">
        <v>25.344000000000001</v>
      </c>
      <c r="B752" s="27">
        <v>4</v>
      </c>
      <c r="I752">
        <f t="shared" si="11"/>
        <v>229.29437998954248</v>
      </c>
    </row>
    <row r="753" spans="1:9" x14ac:dyDescent="0.3">
      <c r="A753" s="26">
        <v>43.13</v>
      </c>
      <c r="B753" s="27">
        <v>1</v>
      </c>
      <c r="I753">
        <f t="shared" si="11"/>
        <v>93.240927124723584</v>
      </c>
    </row>
    <row r="754" spans="1:9" x14ac:dyDescent="0.3">
      <c r="A754" s="26">
        <v>10.36</v>
      </c>
      <c r="B754" s="27">
        <v>2</v>
      </c>
      <c r="I754">
        <f t="shared" si="11"/>
        <v>138.59207807966322</v>
      </c>
    </row>
    <row r="755" spans="1:9" x14ac:dyDescent="0.3">
      <c r="A755" s="26">
        <v>14.88</v>
      </c>
      <c r="B755" s="27">
        <v>2</v>
      </c>
      <c r="I755">
        <f t="shared" si="11"/>
        <v>138.59207807966322</v>
      </c>
    </row>
    <row r="756" spans="1:9" x14ac:dyDescent="0.3">
      <c r="A756" s="26">
        <v>16.776</v>
      </c>
      <c r="B756" s="27">
        <v>3</v>
      </c>
      <c r="I756">
        <f t="shared" si="11"/>
        <v>183.94322903460284</v>
      </c>
    </row>
    <row r="757" spans="1:9" x14ac:dyDescent="0.3">
      <c r="A757" s="26">
        <v>48.712000000000003</v>
      </c>
      <c r="B757" s="27">
        <v>1</v>
      </c>
      <c r="I757">
        <f t="shared" si="11"/>
        <v>93.240927124723584</v>
      </c>
    </row>
    <row r="758" spans="1:9" x14ac:dyDescent="0.3">
      <c r="A758" s="26">
        <v>9.5220000000000002</v>
      </c>
      <c r="B758" s="27">
        <v>1</v>
      </c>
      <c r="I758">
        <f t="shared" si="11"/>
        <v>93.240927124723584</v>
      </c>
    </row>
    <row r="759" spans="1:9" x14ac:dyDescent="0.3">
      <c r="A759" s="26">
        <v>10.11</v>
      </c>
      <c r="B759" s="27">
        <v>3</v>
      </c>
      <c r="I759">
        <f t="shared" si="11"/>
        <v>183.94322903460284</v>
      </c>
    </row>
    <row r="760" spans="1:9" x14ac:dyDescent="0.3">
      <c r="A760" s="26">
        <v>35.167999999999999</v>
      </c>
      <c r="B760" s="27">
        <v>4</v>
      </c>
      <c r="I760">
        <f t="shared" si="11"/>
        <v>229.29437998954248</v>
      </c>
    </row>
    <row r="761" spans="1:9" x14ac:dyDescent="0.3">
      <c r="A761" s="26">
        <v>1.6319999999999999</v>
      </c>
      <c r="B761" s="27">
        <v>1</v>
      </c>
      <c r="I761">
        <f t="shared" si="11"/>
        <v>93.240927124723584</v>
      </c>
    </row>
    <row r="762" spans="1:9" x14ac:dyDescent="0.3">
      <c r="A762" s="26">
        <v>25.92</v>
      </c>
      <c r="B762" s="27">
        <v>5</v>
      </c>
      <c r="I762">
        <f t="shared" si="11"/>
        <v>274.64553094448212</v>
      </c>
    </row>
    <row r="763" spans="1:9" x14ac:dyDescent="0.3">
      <c r="A763" s="26">
        <v>71.98</v>
      </c>
      <c r="B763" s="27">
        <v>2</v>
      </c>
      <c r="I763">
        <f t="shared" si="11"/>
        <v>138.59207807966322</v>
      </c>
    </row>
    <row r="764" spans="1:9" x14ac:dyDescent="0.3">
      <c r="A764" s="26">
        <v>599.16499999999996</v>
      </c>
      <c r="B764" s="27">
        <v>5</v>
      </c>
      <c r="I764">
        <f t="shared" si="11"/>
        <v>274.64553094448212</v>
      </c>
    </row>
    <row r="765" spans="1:9" x14ac:dyDescent="0.3">
      <c r="A765" s="26">
        <v>161.56800000000001</v>
      </c>
      <c r="B765" s="27">
        <v>2</v>
      </c>
      <c r="I765">
        <f t="shared" si="11"/>
        <v>138.59207807966322</v>
      </c>
    </row>
    <row r="766" spans="1:9" x14ac:dyDescent="0.3">
      <c r="A766" s="26">
        <v>3.3119999999999998</v>
      </c>
      <c r="B766" s="27">
        <v>1</v>
      </c>
      <c r="I766">
        <f t="shared" si="11"/>
        <v>93.240927124723584</v>
      </c>
    </row>
    <row r="767" spans="1:9" x14ac:dyDescent="0.3">
      <c r="A767" s="26">
        <v>2479.96</v>
      </c>
      <c r="B767" s="27">
        <v>4</v>
      </c>
      <c r="I767">
        <f t="shared" si="11"/>
        <v>229.29437998954248</v>
      </c>
    </row>
    <row r="768" spans="1:9" x14ac:dyDescent="0.3">
      <c r="A768" s="26">
        <v>68.62</v>
      </c>
      <c r="B768" s="27">
        <v>2</v>
      </c>
      <c r="I768">
        <f t="shared" si="11"/>
        <v>138.59207807966322</v>
      </c>
    </row>
    <row r="769" spans="1:9" x14ac:dyDescent="0.3">
      <c r="A769" s="26">
        <v>659.9</v>
      </c>
      <c r="B769" s="27">
        <v>2</v>
      </c>
      <c r="I769">
        <f t="shared" si="11"/>
        <v>138.59207807966322</v>
      </c>
    </row>
    <row r="770" spans="1:9" x14ac:dyDescent="0.3">
      <c r="A770" s="26">
        <v>46.152000000000001</v>
      </c>
      <c r="B770" s="27">
        <v>3</v>
      </c>
      <c r="I770">
        <f t="shared" si="11"/>
        <v>183.94322903460284</v>
      </c>
    </row>
    <row r="771" spans="1:9" x14ac:dyDescent="0.3">
      <c r="A771" s="26">
        <v>12.32</v>
      </c>
      <c r="B771" s="27">
        <v>5</v>
      </c>
      <c r="I771">
        <f t="shared" si="11"/>
        <v>274.64553094448212</v>
      </c>
    </row>
    <row r="772" spans="1:9" x14ac:dyDescent="0.3">
      <c r="A772" s="26">
        <v>57.567999999999998</v>
      </c>
      <c r="B772" s="27">
        <v>4</v>
      </c>
      <c r="I772">
        <f t="shared" ref="I772:I794" si="12">$G$2+$F$2*B772</f>
        <v>229.29437998954248</v>
      </c>
    </row>
    <row r="773" spans="1:9" x14ac:dyDescent="0.3">
      <c r="A773" s="26">
        <v>42.76</v>
      </c>
      <c r="B773" s="27">
        <v>1</v>
      </c>
      <c r="I773">
        <f t="shared" si="12"/>
        <v>93.240927124723584</v>
      </c>
    </row>
    <row r="774" spans="1:9" x14ac:dyDescent="0.3">
      <c r="A774" s="26">
        <v>57.75</v>
      </c>
      <c r="B774" s="27">
        <v>5</v>
      </c>
      <c r="I774">
        <f t="shared" si="12"/>
        <v>274.64553094448212</v>
      </c>
    </row>
    <row r="775" spans="1:9" x14ac:dyDescent="0.3">
      <c r="A775" s="26">
        <v>53.25</v>
      </c>
      <c r="B775" s="27">
        <v>3</v>
      </c>
      <c r="I775">
        <f t="shared" si="12"/>
        <v>183.94322903460284</v>
      </c>
    </row>
    <row r="776" spans="1:9" x14ac:dyDescent="0.3">
      <c r="A776" s="26">
        <v>161.28</v>
      </c>
      <c r="B776" s="27">
        <v>2</v>
      </c>
      <c r="I776">
        <f t="shared" si="12"/>
        <v>138.59207807966322</v>
      </c>
    </row>
    <row r="777" spans="1:9" x14ac:dyDescent="0.3">
      <c r="A777" s="26">
        <v>34.247999999999998</v>
      </c>
      <c r="B777" s="27">
        <v>3</v>
      </c>
      <c r="I777">
        <f t="shared" si="12"/>
        <v>183.94322903460284</v>
      </c>
    </row>
    <row r="778" spans="1:9" x14ac:dyDescent="0.3">
      <c r="A778" s="26">
        <v>20.94</v>
      </c>
      <c r="B778" s="27">
        <v>3</v>
      </c>
      <c r="I778">
        <f t="shared" si="12"/>
        <v>183.94322903460284</v>
      </c>
    </row>
    <row r="779" spans="1:9" x14ac:dyDescent="0.3">
      <c r="A779" s="26">
        <v>5.3040000000000003</v>
      </c>
      <c r="B779" s="27">
        <v>3</v>
      </c>
      <c r="I779">
        <f t="shared" si="12"/>
        <v>183.94322903460284</v>
      </c>
    </row>
    <row r="780" spans="1:9" x14ac:dyDescent="0.3">
      <c r="A780" s="26">
        <v>41.88</v>
      </c>
      <c r="B780" s="27">
        <v>6</v>
      </c>
      <c r="I780">
        <f t="shared" si="12"/>
        <v>319.99668189942173</v>
      </c>
    </row>
    <row r="781" spans="1:9" x14ac:dyDescent="0.3">
      <c r="A781" s="26">
        <v>47.4</v>
      </c>
      <c r="B781" s="27">
        <v>5</v>
      </c>
      <c r="I781">
        <f t="shared" si="12"/>
        <v>274.64553094448212</v>
      </c>
    </row>
    <row r="782" spans="1:9" x14ac:dyDescent="0.3">
      <c r="A782" s="26">
        <v>8.32</v>
      </c>
      <c r="B782" s="27">
        <v>5</v>
      </c>
      <c r="I782">
        <f t="shared" si="12"/>
        <v>274.64553094448212</v>
      </c>
    </row>
    <row r="783" spans="1:9" x14ac:dyDescent="0.3">
      <c r="A783" s="26">
        <v>36.4</v>
      </c>
      <c r="B783" s="27">
        <v>5</v>
      </c>
      <c r="I783">
        <f t="shared" si="12"/>
        <v>274.64553094448212</v>
      </c>
    </row>
    <row r="784" spans="1:9" x14ac:dyDescent="0.3">
      <c r="A784" s="26">
        <v>719.952</v>
      </c>
      <c r="B784" s="27">
        <v>6</v>
      </c>
      <c r="I784">
        <f t="shared" si="12"/>
        <v>319.99668189942173</v>
      </c>
    </row>
    <row r="785" spans="1:9" x14ac:dyDescent="0.3">
      <c r="A785" s="26">
        <v>19.559999999999999</v>
      </c>
      <c r="B785" s="27">
        <v>4</v>
      </c>
      <c r="I785">
        <f t="shared" si="12"/>
        <v>229.29437998954248</v>
      </c>
    </row>
    <row r="786" spans="1:9" x14ac:dyDescent="0.3">
      <c r="A786" s="26">
        <v>61.1</v>
      </c>
      <c r="B786" s="27">
        <v>5</v>
      </c>
      <c r="I786">
        <f t="shared" si="12"/>
        <v>274.64553094448212</v>
      </c>
    </row>
    <row r="787" spans="1:9" x14ac:dyDescent="0.3">
      <c r="A787" s="26">
        <v>156.512</v>
      </c>
      <c r="B787" s="27">
        <v>4</v>
      </c>
      <c r="I787">
        <f t="shared" si="12"/>
        <v>229.29437998954248</v>
      </c>
    </row>
    <row r="788" spans="1:9" x14ac:dyDescent="0.3">
      <c r="A788" s="26">
        <v>45.68</v>
      </c>
      <c r="B788" s="27">
        <v>2</v>
      </c>
      <c r="I788">
        <f t="shared" si="12"/>
        <v>138.59207807966322</v>
      </c>
    </row>
    <row r="789" spans="1:9" x14ac:dyDescent="0.3">
      <c r="A789" s="26">
        <v>18.312000000000001</v>
      </c>
      <c r="B789" s="27">
        <v>4</v>
      </c>
      <c r="I789">
        <f t="shared" si="12"/>
        <v>229.29437998954248</v>
      </c>
    </row>
    <row r="790" spans="1:9" x14ac:dyDescent="0.3">
      <c r="A790" s="26">
        <v>16.52</v>
      </c>
      <c r="B790" s="27">
        <v>5</v>
      </c>
      <c r="I790">
        <f t="shared" si="12"/>
        <v>274.64553094448212</v>
      </c>
    </row>
    <row r="791" spans="1:9" x14ac:dyDescent="0.3">
      <c r="A791" s="26">
        <v>7.28</v>
      </c>
      <c r="B791" s="27">
        <v>1</v>
      </c>
      <c r="I791">
        <f t="shared" si="12"/>
        <v>93.240927124723584</v>
      </c>
    </row>
    <row r="792" spans="1:9" x14ac:dyDescent="0.3">
      <c r="A792" s="26">
        <v>14.112</v>
      </c>
      <c r="B792" s="27">
        <v>6</v>
      </c>
      <c r="I792">
        <f t="shared" si="12"/>
        <v>319.99668189942173</v>
      </c>
    </row>
    <row r="793" spans="1:9" x14ac:dyDescent="0.3">
      <c r="A793" s="26">
        <v>48.36</v>
      </c>
      <c r="B793" s="27">
        <v>5</v>
      </c>
      <c r="I793">
        <f t="shared" si="12"/>
        <v>274.64553094448212</v>
      </c>
    </row>
    <row r="794" spans="1:9" x14ac:dyDescent="0.3">
      <c r="A794" s="26">
        <v>132.52000000000001</v>
      </c>
      <c r="B794" s="27">
        <v>5</v>
      </c>
      <c r="I794">
        <f t="shared" si="12"/>
        <v>274.64553094448212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D7DB-B490-476D-8D65-7AA78BCA1DCE}">
  <dimension ref="A1:N794"/>
  <sheetViews>
    <sheetView topLeftCell="F1" workbookViewId="0">
      <selection activeCell="K10" sqref="K10"/>
    </sheetView>
  </sheetViews>
  <sheetFormatPr defaultRowHeight="14.4" x14ac:dyDescent="0.3"/>
  <cols>
    <col min="1" max="1" width="12.33203125" style="7" bestFit="1" customWidth="1"/>
    <col min="2" max="2" width="11.109375" style="8" bestFit="1" customWidth="1"/>
    <col min="4" max="4" width="11.33203125" bestFit="1" customWidth="1"/>
    <col min="5" max="5" width="10.5546875" bestFit="1" customWidth="1"/>
    <col min="6" max="6" width="10.5546875" customWidth="1"/>
    <col min="7" max="7" width="12.6640625" style="12" bestFit="1" customWidth="1"/>
    <col min="10" max="10" width="14.6640625" bestFit="1" customWidth="1"/>
    <col min="11" max="12" width="14.6640625" customWidth="1"/>
    <col min="13" max="13" width="15.5546875" bestFit="1" customWidth="1"/>
    <col min="14" max="14" width="14.6640625" bestFit="1" customWidth="1"/>
  </cols>
  <sheetData>
    <row r="1" spans="1:14" x14ac:dyDescent="0.3">
      <c r="A1" s="18" t="s">
        <v>1</v>
      </c>
      <c r="B1" s="10" t="s">
        <v>16</v>
      </c>
      <c r="D1" t="s">
        <v>4019</v>
      </c>
      <c r="E1" t="s">
        <v>4021</v>
      </c>
      <c r="F1" t="s">
        <v>4022</v>
      </c>
      <c r="G1" s="12" t="s">
        <v>4020</v>
      </c>
    </row>
    <row r="2" spans="1:14" x14ac:dyDescent="0.3">
      <c r="A2" s="5">
        <v>42682</v>
      </c>
      <c r="B2" s="9">
        <v>261.95999999999998</v>
      </c>
      <c r="D2" s="17">
        <f xml:space="preserve"> A2*1</f>
        <v>42682</v>
      </c>
      <c r="E2" s="2">
        <f>MAX(A2:A794)</f>
        <v>43099</v>
      </c>
      <c r="F2" s="2">
        <f>DATE(2017,12,31)+1</f>
        <v>43101</v>
      </c>
      <c r="G2" s="12">
        <f>_xlfn.FORECAST.LINEAR(F2, $B$2:$B$794, $D$2:$D$794)</f>
        <v>229.35014662022706</v>
      </c>
      <c r="I2" t="s">
        <v>4023</v>
      </c>
      <c r="J2" t="s">
        <v>4025</v>
      </c>
      <c r="M2" t="s">
        <v>4024</v>
      </c>
      <c r="N2" t="s">
        <v>4025</v>
      </c>
    </row>
    <row r="3" spans="1:14" x14ac:dyDescent="0.3">
      <c r="A3" s="5">
        <v>42533</v>
      </c>
      <c r="B3" s="9">
        <v>14.62</v>
      </c>
      <c r="D3" s="17">
        <f xml:space="preserve"> A3*1</f>
        <v>42533</v>
      </c>
      <c r="F3" s="2">
        <f>F2+1</f>
        <v>43102</v>
      </c>
      <c r="G3" s="12">
        <f>_xlfn.FORECAST.LINEAR(F3, $B$2:$B$794, $D$2:$D$794)</f>
        <v>229.37779572824581</v>
      </c>
      <c r="I3" cm="1">
        <f t="array" ref="I3:I6">_xlfn._xlws.SORT(_xlfn.UNIQUE(YEAR(A2:A794)))</f>
        <v>2014</v>
      </c>
      <c r="J3" s="12" cm="1">
        <f t="array" ref="J3">SUMPRODUCT(--(YEAR($A$2:$A$794)=2014),$B$2:$B$794)</f>
        <v>35571.861999999972</v>
      </c>
      <c r="K3" s="12"/>
      <c r="L3" s="12"/>
      <c r="M3" cm="1">
        <f t="array" ref="M3:M5">_xlfn.UNIQUE(YEAR(F2:F794))</f>
        <v>2018</v>
      </c>
      <c r="N3" s="12" cm="1">
        <f t="array" ref="N3">SUMPRODUCT(--(YEAR($F$2:$F$794)=2018),$G$2:$G$794)</f>
        <v>85549.533762065388</v>
      </c>
    </row>
    <row r="4" spans="1:14" x14ac:dyDescent="0.3">
      <c r="A4" s="5">
        <v>42288</v>
      </c>
      <c r="B4" s="9">
        <v>957.57749999999999</v>
      </c>
      <c r="D4" s="17">
        <f t="shared" ref="D4:D67" si="0" xml:space="preserve"> A4*1</f>
        <v>42288</v>
      </c>
      <c r="F4" s="2">
        <f>F3+1</f>
        <v>43103</v>
      </c>
      <c r="G4" s="12">
        <f t="shared" ref="G4:G67" si="1">_xlfn.FORECAST.LINEAR(F4, $B$2:$B$794, $D$2:$D$794)</f>
        <v>229.40544483626456</v>
      </c>
      <c r="I4">
        <v>2015</v>
      </c>
      <c r="J4" s="12" cm="1">
        <f t="array" ref="J4">SUMPRODUCT(--(YEAR($A$2:$A$794)=2015),$B$2:$B$794)</f>
        <v>32968.453000000001</v>
      </c>
      <c r="K4" s="12"/>
      <c r="L4" s="12"/>
      <c r="M4">
        <v>2019</v>
      </c>
      <c r="N4" s="12" cm="1">
        <f t="array" ref="N4">SUMPRODUCT(--(YEAR($F$2:$F$794)=2019),$G$2:$G$794)</f>
        <v>89233.086177857185</v>
      </c>
    </row>
    <row r="5" spans="1:14" x14ac:dyDescent="0.3">
      <c r="A5" s="5">
        <v>41799</v>
      </c>
      <c r="B5" s="9">
        <v>48.86</v>
      </c>
      <c r="D5" s="17">
        <f t="shared" si="0"/>
        <v>41799</v>
      </c>
      <c r="F5" s="2">
        <f t="shared" ref="F5:F68" si="2">F4+1</f>
        <v>43104</v>
      </c>
      <c r="G5" s="12">
        <f t="shared" si="1"/>
        <v>229.43309394428331</v>
      </c>
      <c r="I5">
        <v>2016</v>
      </c>
      <c r="J5" s="12" cm="1">
        <f t="array" ref="J5">SUMPRODUCT(--(YEAR($A$2:$A$794)=2016),$B$2:$B$794)</f>
        <v>38149.874000000011</v>
      </c>
      <c r="K5" s="12"/>
      <c r="L5" s="12"/>
      <c r="M5">
        <v>2020</v>
      </c>
      <c r="N5" s="12" cm="1">
        <f t="array" ref="N5">SUMPRODUCT(--(YEAR($F$2:$F$794)=2020),$G$2:$G$794)</f>
        <v>15774.640422815024</v>
      </c>
    </row>
    <row r="6" spans="1:14" x14ac:dyDescent="0.3">
      <c r="A6" s="5">
        <v>42840</v>
      </c>
      <c r="B6" s="9">
        <v>15.552</v>
      </c>
      <c r="D6" s="17">
        <f t="shared" si="0"/>
        <v>42840</v>
      </c>
      <c r="F6" s="2">
        <f t="shared" si="2"/>
        <v>43105</v>
      </c>
      <c r="G6" s="12">
        <f t="shared" si="1"/>
        <v>229.46074305230184</v>
      </c>
      <c r="I6">
        <v>2017</v>
      </c>
      <c r="J6" s="12" cm="1">
        <f t="array" ref="J6">SUMPRODUCT(--(YEAR($A$2:$A$794)=2017),$B$2:$B$794)</f>
        <v>61761.664800000006</v>
      </c>
      <c r="K6" s="12"/>
      <c r="L6" s="12"/>
    </row>
    <row r="7" spans="1:14" x14ac:dyDescent="0.3">
      <c r="A7" s="5">
        <v>42709</v>
      </c>
      <c r="B7" s="9">
        <v>407.976</v>
      </c>
      <c r="D7" s="17">
        <f t="shared" si="0"/>
        <v>42709</v>
      </c>
      <c r="F7" s="2">
        <f t="shared" si="2"/>
        <v>43106</v>
      </c>
      <c r="G7" s="12">
        <f t="shared" si="1"/>
        <v>229.48839216032059</v>
      </c>
    </row>
    <row r="8" spans="1:14" x14ac:dyDescent="0.3">
      <c r="A8" s="5">
        <v>42330</v>
      </c>
      <c r="B8" s="9">
        <v>68.81</v>
      </c>
      <c r="D8" s="17">
        <f t="shared" si="0"/>
        <v>42330</v>
      </c>
      <c r="F8" s="2">
        <f t="shared" si="2"/>
        <v>43107</v>
      </c>
      <c r="G8" s="12">
        <f t="shared" si="1"/>
        <v>229.51604126833934</v>
      </c>
    </row>
    <row r="9" spans="1:14" x14ac:dyDescent="0.3">
      <c r="A9" s="5">
        <v>41954</v>
      </c>
      <c r="B9" s="9">
        <v>665.88</v>
      </c>
      <c r="D9" s="17">
        <f t="shared" si="0"/>
        <v>41954</v>
      </c>
      <c r="F9" s="2">
        <f t="shared" si="2"/>
        <v>43108</v>
      </c>
      <c r="G9" s="12">
        <f t="shared" si="1"/>
        <v>229.54369037635809</v>
      </c>
    </row>
    <row r="10" spans="1:14" x14ac:dyDescent="0.3">
      <c r="A10" s="5">
        <v>41772</v>
      </c>
      <c r="B10" s="9">
        <v>55.5</v>
      </c>
      <c r="D10" s="17">
        <f t="shared" si="0"/>
        <v>41772</v>
      </c>
      <c r="F10" s="2">
        <f t="shared" si="2"/>
        <v>43109</v>
      </c>
      <c r="G10" s="12">
        <f t="shared" si="1"/>
        <v>229.57133948437684</v>
      </c>
    </row>
    <row r="11" spans="1:14" x14ac:dyDescent="0.3">
      <c r="A11" s="5">
        <v>41878</v>
      </c>
      <c r="B11" s="9">
        <v>8.56</v>
      </c>
      <c r="D11" s="17">
        <f t="shared" si="0"/>
        <v>41878</v>
      </c>
      <c r="F11" s="2">
        <f t="shared" si="2"/>
        <v>43110</v>
      </c>
      <c r="G11" s="12">
        <f t="shared" si="1"/>
        <v>229.59898859239536</v>
      </c>
    </row>
    <row r="12" spans="1:14" x14ac:dyDescent="0.3">
      <c r="A12" s="5">
        <v>42713</v>
      </c>
      <c r="B12" s="9">
        <v>19.46</v>
      </c>
      <c r="D12" s="17">
        <f t="shared" si="0"/>
        <v>42713</v>
      </c>
      <c r="F12" s="2">
        <f t="shared" si="2"/>
        <v>43111</v>
      </c>
      <c r="G12" s="12">
        <f t="shared" si="1"/>
        <v>229.62663770041411</v>
      </c>
    </row>
    <row r="13" spans="1:14" x14ac:dyDescent="0.3">
      <c r="A13" s="5">
        <v>42932</v>
      </c>
      <c r="B13" s="9">
        <v>71.372</v>
      </c>
      <c r="D13" s="17">
        <f t="shared" si="0"/>
        <v>42932</v>
      </c>
      <c r="F13" s="2">
        <f t="shared" si="2"/>
        <v>43112</v>
      </c>
      <c r="G13" s="12">
        <f t="shared" si="1"/>
        <v>229.65428680843286</v>
      </c>
    </row>
    <row r="14" spans="1:14" x14ac:dyDescent="0.3">
      <c r="A14" s="5">
        <v>42272</v>
      </c>
      <c r="B14" s="9">
        <v>1044.6300000000001</v>
      </c>
      <c r="D14" s="17">
        <f t="shared" si="0"/>
        <v>42272</v>
      </c>
      <c r="F14" s="2">
        <f t="shared" si="2"/>
        <v>43113</v>
      </c>
      <c r="G14" s="12">
        <f t="shared" si="1"/>
        <v>229.68193591645161</v>
      </c>
    </row>
    <row r="15" spans="1:14" x14ac:dyDescent="0.3">
      <c r="A15" s="5">
        <v>42385</v>
      </c>
      <c r="B15" s="9">
        <v>11.648</v>
      </c>
      <c r="D15" s="17">
        <f t="shared" si="0"/>
        <v>42385</v>
      </c>
      <c r="F15" s="2">
        <f t="shared" si="2"/>
        <v>43114</v>
      </c>
      <c r="G15" s="12">
        <f t="shared" si="1"/>
        <v>229.70958502447036</v>
      </c>
    </row>
    <row r="16" spans="1:14" x14ac:dyDescent="0.3">
      <c r="A16" s="5">
        <v>42264</v>
      </c>
      <c r="B16" s="9">
        <v>3083.43</v>
      </c>
      <c r="D16" s="17">
        <f t="shared" si="0"/>
        <v>42264</v>
      </c>
      <c r="F16" s="2">
        <f t="shared" si="2"/>
        <v>43115</v>
      </c>
      <c r="G16" s="12">
        <f t="shared" si="1"/>
        <v>229.73723413248888</v>
      </c>
    </row>
    <row r="17" spans="1:7" x14ac:dyDescent="0.3">
      <c r="A17" s="5">
        <v>43027</v>
      </c>
      <c r="B17" s="9">
        <v>29.472000000000001</v>
      </c>
      <c r="D17" s="17">
        <f t="shared" si="0"/>
        <v>43027</v>
      </c>
      <c r="F17" s="2">
        <f t="shared" si="2"/>
        <v>43116</v>
      </c>
      <c r="G17" s="12">
        <f t="shared" si="1"/>
        <v>229.76488324050763</v>
      </c>
    </row>
    <row r="18" spans="1:7" x14ac:dyDescent="0.3">
      <c r="A18" s="5">
        <v>42712</v>
      </c>
      <c r="B18" s="9">
        <v>1097.5440000000001</v>
      </c>
      <c r="D18" s="17">
        <f t="shared" si="0"/>
        <v>42712</v>
      </c>
      <c r="F18" s="2">
        <f t="shared" si="2"/>
        <v>43117</v>
      </c>
      <c r="G18" s="12">
        <f t="shared" si="1"/>
        <v>229.79253234852638</v>
      </c>
    </row>
    <row r="19" spans="1:7" x14ac:dyDescent="0.3">
      <c r="A19" s="5">
        <v>42365</v>
      </c>
      <c r="B19" s="9">
        <v>113.328</v>
      </c>
      <c r="D19" s="17">
        <f t="shared" si="0"/>
        <v>42365</v>
      </c>
      <c r="F19" s="2">
        <f t="shared" si="2"/>
        <v>43118</v>
      </c>
      <c r="G19" s="12">
        <f t="shared" si="1"/>
        <v>229.82018145654513</v>
      </c>
    </row>
    <row r="20" spans="1:7" x14ac:dyDescent="0.3">
      <c r="A20" s="5">
        <v>42988</v>
      </c>
      <c r="B20" s="9">
        <v>147.16800000000001</v>
      </c>
      <c r="D20" s="17">
        <f t="shared" si="0"/>
        <v>42988</v>
      </c>
      <c r="F20" s="2">
        <f t="shared" si="2"/>
        <v>43119</v>
      </c>
      <c r="G20" s="12">
        <f t="shared" si="1"/>
        <v>229.84783056456388</v>
      </c>
    </row>
    <row r="21" spans="1:7" x14ac:dyDescent="0.3">
      <c r="A21" s="5">
        <v>42568</v>
      </c>
      <c r="B21" s="9">
        <v>77.88</v>
      </c>
      <c r="D21" s="17">
        <f t="shared" si="0"/>
        <v>42568</v>
      </c>
      <c r="F21" s="2">
        <f t="shared" si="2"/>
        <v>43120</v>
      </c>
      <c r="G21" s="12">
        <f t="shared" si="1"/>
        <v>229.8754796725824</v>
      </c>
    </row>
    <row r="22" spans="1:7" x14ac:dyDescent="0.3">
      <c r="A22" s="5">
        <v>42997</v>
      </c>
      <c r="B22" s="9">
        <v>95.616</v>
      </c>
      <c r="D22" s="17">
        <f t="shared" si="0"/>
        <v>42997</v>
      </c>
      <c r="F22" s="2">
        <f t="shared" si="2"/>
        <v>43121</v>
      </c>
      <c r="G22" s="12">
        <f t="shared" si="1"/>
        <v>229.90312878060115</v>
      </c>
    </row>
    <row r="23" spans="1:7" x14ac:dyDescent="0.3">
      <c r="A23" s="5">
        <v>42440</v>
      </c>
      <c r="B23" s="9">
        <v>45.98</v>
      </c>
      <c r="D23" s="17">
        <f t="shared" si="0"/>
        <v>42440</v>
      </c>
      <c r="F23" s="2">
        <f t="shared" si="2"/>
        <v>43122</v>
      </c>
      <c r="G23" s="12">
        <f t="shared" si="1"/>
        <v>229.9307778886199</v>
      </c>
    </row>
    <row r="24" spans="1:7" x14ac:dyDescent="0.3">
      <c r="A24" s="5">
        <v>41932</v>
      </c>
      <c r="B24" s="9">
        <v>211.96</v>
      </c>
      <c r="D24" s="17">
        <f t="shared" si="0"/>
        <v>41932</v>
      </c>
      <c r="F24" s="2">
        <f t="shared" si="2"/>
        <v>43123</v>
      </c>
      <c r="G24" s="12">
        <f t="shared" si="1"/>
        <v>229.95842699663865</v>
      </c>
    </row>
    <row r="25" spans="1:7" x14ac:dyDescent="0.3">
      <c r="A25" s="5">
        <v>42541</v>
      </c>
      <c r="B25" s="9">
        <v>45</v>
      </c>
      <c r="D25" s="17">
        <f t="shared" si="0"/>
        <v>42541</v>
      </c>
      <c r="F25" s="2">
        <f t="shared" si="2"/>
        <v>43124</v>
      </c>
      <c r="G25" s="12">
        <f t="shared" si="1"/>
        <v>229.9860761046574</v>
      </c>
    </row>
    <row r="26" spans="1:7" x14ac:dyDescent="0.3">
      <c r="A26" s="5">
        <v>42112</v>
      </c>
      <c r="B26" s="9">
        <v>38.22</v>
      </c>
      <c r="D26" s="17">
        <f t="shared" si="0"/>
        <v>42112</v>
      </c>
      <c r="F26" s="2">
        <f t="shared" si="2"/>
        <v>43125</v>
      </c>
      <c r="G26" s="12">
        <f t="shared" si="1"/>
        <v>230.01372521267592</v>
      </c>
    </row>
    <row r="27" spans="1:7" x14ac:dyDescent="0.3">
      <c r="A27" s="5">
        <v>42715</v>
      </c>
      <c r="B27" s="9">
        <v>15.26</v>
      </c>
      <c r="D27" s="17">
        <f t="shared" si="0"/>
        <v>42715</v>
      </c>
      <c r="F27" s="2">
        <f t="shared" si="2"/>
        <v>43126</v>
      </c>
      <c r="G27" s="12">
        <f t="shared" si="1"/>
        <v>230.04137432069467</v>
      </c>
    </row>
    <row r="28" spans="1:7" x14ac:dyDescent="0.3">
      <c r="A28" s="5">
        <v>42538</v>
      </c>
      <c r="B28" s="9">
        <v>208.56</v>
      </c>
      <c r="D28" s="17">
        <f t="shared" si="0"/>
        <v>42538</v>
      </c>
      <c r="F28" s="2">
        <f t="shared" si="2"/>
        <v>43127</v>
      </c>
      <c r="G28" s="12">
        <f t="shared" si="1"/>
        <v>230.06902342871342</v>
      </c>
    </row>
    <row r="29" spans="1:7" x14ac:dyDescent="0.3">
      <c r="A29" s="5">
        <v>42332</v>
      </c>
      <c r="B29" s="9">
        <v>13.98</v>
      </c>
      <c r="D29" s="17">
        <f t="shared" si="0"/>
        <v>42332</v>
      </c>
      <c r="F29" s="2">
        <f t="shared" si="2"/>
        <v>43128</v>
      </c>
      <c r="G29" s="12">
        <f t="shared" si="1"/>
        <v>230.09667253673217</v>
      </c>
    </row>
    <row r="30" spans="1:7" x14ac:dyDescent="0.3">
      <c r="A30" s="5">
        <v>42124</v>
      </c>
      <c r="B30" s="9">
        <v>213.11500000000001</v>
      </c>
      <c r="D30" s="17">
        <f t="shared" si="0"/>
        <v>42124</v>
      </c>
      <c r="F30" s="2">
        <f t="shared" si="2"/>
        <v>43129</v>
      </c>
      <c r="G30" s="12">
        <f t="shared" si="1"/>
        <v>230.12432164475092</v>
      </c>
    </row>
    <row r="31" spans="1:7" x14ac:dyDescent="0.3">
      <c r="A31" s="5">
        <v>41978</v>
      </c>
      <c r="B31" s="9">
        <v>1113.0239999999999</v>
      </c>
      <c r="D31" s="17">
        <f t="shared" si="0"/>
        <v>41978</v>
      </c>
      <c r="F31" s="2">
        <f t="shared" si="2"/>
        <v>43130</v>
      </c>
      <c r="G31" s="12">
        <f t="shared" si="1"/>
        <v>230.15197075276944</v>
      </c>
    </row>
    <row r="32" spans="1:7" x14ac:dyDescent="0.3">
      <c r="A32" s="5">
        <v>42525</v>
      </c>
      <c r="B32" s="9">
        <v>75.88</v>
      </c>
      <c r="D32" s="17">
        <f t="shared" si="0"/>
        <v>42525</v>
      </c>
      <c r="F32" s="2">
        <f t="shared" si="2"/>
        <v>43131</v>
      </c>
      <c r="G32" s="12">
        <f t="shared" si="1"/>
        <v>230.17961986078819</v>
      </c>
    </row>
    <row r="33" spans="1:7" x14ac:dyDescent="0.3">
      <c r="A33" s="5">
        <v>42631</v>
      </c>
      <c r="B33" s="9">
        <v>4.6159999999999997</v>
      </c>
      <c r="D33" s="17">
        <f t="shared" si="0"/>
        <v>42631</v>
      </c>
      <c r="F33" s="2">
        <f t="shared" si="2"/>
        <v>43132</v>
      </c>
      <c r="G33" s="12">
        <f t="shared" si="1"/>
        <v>230.20726896880694</v>
      </c>
    </row>
    <row r="34" spans="1:7" x14ac:dyDescent="0.3">
      <c r="A34" s="5">
        <v>42120</v>
      </c>
      <c r="B34" s="9">
        <v>831.93600000000004</v>
      </c>
      <c r="D34" s="17">
        <f t="shared" si="0"/>
        <v>42120</v>
      </c>
      <c r="F34" s="2">
        <f t="shared" si="2"/>
        <v>43133</v>
      </c>
      <c r="G34" s="12">
        <f t="shared" si="1"/>
        <v>230.23491807682569</v>
      </c>
    </row>
    <row r="35" spans="1:7" x14ac:dyDescent="0.3">
      <c r="A35" s="5">
        <v>43078</v>
      </c>
      <c r="B35" s="9">
        <v>1.248</v>
      </c>
      <c r="D35" s="17">
        <f t="shared" si="0"/>
        <v>43078</v>
      </c>
      <c r="F35" s="2">
        <f t="shared" si="2"/>
        <v>43134</v>
      </c>
      <c r="G35" s="12">
        <f t="shared" si="1"/>
        <v>230.26256718484444</v>
      </c>
    </row>
    <row r="36" spans="1:7" x14ac:dyDescent="0.3">
      <c r="A36" s="5">
        <v>42533</v>
      </c>
      <c r="B36" s="9">
        <v>208.16</v>
      </c>
      <c r="D36" s="17">
        <f t="shared" si="0"/>
        <v>42533</v>
      </c>
      <c r="F36" s="2">
        <f t="shared" si="2"/>
        <v>43135</v>
      </c>
      <c r="G36" s="12">
        <f t="shared" si="1"/>
        <v>230.29021629286297</v>
      </c>
    </row>
    <row r="37" spans="1:7" x14ac:dyDescent="0.3">
      <c r="A37" s="5">
        <v>41924</v>
      </c>
      <c r="B37" s="9">
        <v>14.9</v>
      </c>
      <c r="D37" s="17">
        <f t="shared" si="0"/>
        <v>41924</v>
      </c>
      <c r="F37" s="2">
        <f t="shared" si="2"/>
        <v>43136</v>
      </c>
      <c r="G37" s="12">
        <f t="shared" si="1"/>
        <v>230.31786540088171</v>
      </c>
    </row>
    <row r="38" spans="1:7" x14ac:dyDescent="0.3">
      <c r="A38" s="5">
        <v>42250</v>
      </c>
      <c r="B38" s="9">
        <v>200.98400000000001</v>
      </c>
      <c r="D38" s="17">
        <f t="shared" si="0"/>
        <v>42250</v>
      </c>
      <c r="F38" s="2">
        <f t="shared" si="2"/>
        <v>43137</v>
      </c>
      <c r="G38" s="12">
        <f t="shared" si="1"/>
        <v>230.34551450890046</v>
      </c>
    </row>
    <row r="39" spans="1:7" x14ac:dyDescent="0.3">
      <c r="A39" s="5">
        <v>43052</v>
      </c>
      <c r="B39" s="9">
        <v>230.376</v>
      </c>
      <c r="D39" s="17">
        <f t="shared" si="0"/>
        <v>43052</v>
      </c>
      <c r="F39" s="2">
        <f t="shared" si="2"/>
        <v>43138</v>
      </c>
      <c r="G39" s="12">
        <f t="shared" si="1"/>
        <v>230.37316361691921</v>
      </c>
    </row>
    <row r="40" spans="1:7" x14ac:dyDescent="0.3">
      <c r="A40" s="5">
        <v>43034</v>
      </c>
      <c r="B40" s="9">
        <v>19.989999999999998</v>
      </c>
      <c r="D40" s="17">
        <f t="shared" si="0"/>
        <v>43034</v>
      </c>
      <c r="F40" s="2">
        <f t="shared" si="2"/>
        <v>43139</v>
      </c>
      <c r="G40" s="12">
        <f t="shared" si="1"/>
        <v>230.40081272493796</v>
      </c>
    </row>
    <row r="41" spans="1:7" x14ac:dyDescent="0.3">
      <c r="A41" s="5">
        <v>42465</v>
      </c>
      <c r="B41" s="9">
        <v>158.36799999999999</v>
      </c>
      <c r="D41" s="17">
        <f t="shared" si="0"/>
        <v>42465</v>
      </c>
      <c r="F41" s="2">
        <f t="shared" si="2"/>
        <v>43140</v>
      </c>
      <c r="G41" s="12">
        <f t="shared" si="1"/>
        <v>230.42846183295649</v>
      </c>
    </row>
    <row r="42" spans="1:7" x14ac:dyDescent="0.3">
      <c r="A42" s="5">
        <v>42630</v>
      </c>
      <c r="B42" s="9">
        <v>20.100000000000001</v>
      </c>
      <c r="D42" s="17">
        <f t="shared" si="0"/>
        <v>42630</v>
      </c>
      <c r="F42" s="2">
        <f t="shared" si="2"/>
        <v>43141</v>
      </c>
      <c r="G42" s="12">
        <f t="shared" si="1"/>
        <v>230.45611094097524</v>
      </c>
    </row>
    <row r="43" spans="1:7" x14ac:dyDescent="0.3">
      <c r="A43" s="5">
        <v>42035</v>
      </c>
      <c r="B43" s="9">
        <v>12.96</v>
      </c>
      <c r="D43" s="17">
        <f t="shared" si="0"/>
        <v>42035</v>
      </c>
      <c r="F43" s="2">
        <f t="shared" si="2"/>
        <v>43142</v>
      </c>
      <c r="G43" s="12">
        <f t="shared" si="1"/>
        <v>230.48376004899399</v>
      </c>
    </row>
    <row r="44" spans="1:7" x14ac:dyDescent="0.3">
      <c r="A44" s="5">
        <v>43045</v>
      </c>
      <c r="B44" s="9">
        <v>5.6820000000000004</v>
      </c>
      <c r="D44" s="17">
        <f t="shared" si="0"/>
        <v>43045</v>
      </c>
      <c r="F44" s="2">
        <f t="shared" si="2"/>
        <v>43143</v>
      </c>
      <c r="G44" s="12">
        <f t="shared" si="1"/>
        <v>230.51140915701274</v>
      </c>
    </row>
    <row r="45" spans="1:7" x14ac:dyDescent="0.3">
      <c r="A45" s="5">
        <v>43048</v>
      </c>
      <c r="B45" s="9">
        <v>96.53</v>
      </c>
      <c r="D45" s="17">
        <f t="shared" si="0"/>
        <v>43048</v>
      </c>
      <c r="F45" s="2">
        <f t="shared" si="2"/>
        <v>43144</v>
      </c>
      <c r="G45" s="12">
        <f t="shared" si="1"/>
        <v>230.53905826503149</v>
      </c>
    </row>
    <row r="46" spans="1:7" x14ac:dyDescent="0.3">
      <c r="A46" s="5">
        <v>42903</v>
      </c>
      <c r="B46" s="9">
        <v>51.311999999999998</v>
      </c>
      <c r="D46" s="17">
        <f t="shared" si="0"/>
        <v>42903</v>
      </c>
      <c r="F46" s="2">
        <f t="shared" si="2"/>
        <v>43145</v>
      </c>
      <c r="G46" s="12">
        <f t="shared" si="1"/>
        <v>230.56670737305001</v>
      </c>
    </row>
    <row r="47" spans="1:7" x14ac:dyDescent="0.3">
      <c r="A47" s="5">
        <v>42619</v>
      </c>
      <c r="B47" s="9">
        <v>77.88</v>
      </c>
      <c r="D47" s="17">
        <f t="shared" si="0"/>
        <v>42619</v>
      </c>
      <c r="F47" s="2">
        <f t="shared" si="2"/>
        <v>43146</v>
      </c>
      <c r="G47" s="12">
        <f t="shared" si="1"/>
        <v>230.59435648106876</v>
      </c>
    </row>
    <row r="48" spans="1:7" x14ac:dyDescent="0.3">
      <c r="A48" s="5">
        <v>42611</v>
      </c>
      <c r="B48" s="9">
        <v>64.623999999999995</v>
      </c>
      <c r="D48" s="17">
        <f t="shared" si="0"/>
        <v>42611</v>
      </c>
      <c r="F48" s="2">
        <f t="shared" si="2"/>
        <v>43147</v>
      </c>
      <c r="G48" s="12">
        <f t="shared" si="1"/>
        <v>230.62200558908751</v>
      </c>
    </row>
    <row r="49" spans="1:7" x14ac:dyDescent="0.3">
      <c r="A49" s="5">
        <v>42705</v>
      </c>
      <c r="B49" s="9">
        <v>23.92</v>
      </c>
      <c r="D49" s="17">
        <f t="shared" si="0"/>
        <v>42705</v>
      </c>
      <c r="F49" s="2">
        <f t="shared" si="2"/>
        <v>43148</v>
      </c>
      <c r="G49" s="12">
        <f t="shared" si="1"/>
        <v>230.64965469710626</v>
      </c>
    </row>
    <row r="50" spans="1:7" x14ac:dyDescent="0.3">
      <c r="A50" s="5">
        <v>42321</v>
      </c>
      <c r="B50" s="9">
        <v>238.89599999999999</v>
      </c>
      <c r="D50" s="17">
        <f t="shared" si="0"/>
        <v>42321</v>
      </c>
      <c r="F50" s="2">
        <f t="shared" si="2"/>
        <v>43149</v>
      </c>
      <c r="G50" s="12">
        <f t="shared" si="1"/>
        <v>230.67730380512501</v>
      </c>
    </row>
    <row r="51" spans="1:7" x14ac:dyDescent="0.3">
      <c r="A51" s="5">
        <v>43062</v>
      </c>
      <c r="B51" s="9">
        <v>74.111999999999995</v>
      </c>
      <c r="D51" s="17">
        <f t="shared" si="0"/>
        <v>43062</v>
      </c>
      <c r="F51" s="2">
        <f t="shared" si="2"/>
        <v>43150</v>
      </c>
      <c r="G51" s="12">
        <f t="shared" si="1"/>
        <v>230.70495291314353</v>
      </c>
    </row>
    <row r="52" spans="1:7" x14ac:dyDescent="0.3">
      <c r="A52" s="5">
        <v>42292</v>
      </c>
      <c r="B52" s="9">
        <v>339.96</v>
      </c>
      <c r="D52" s="17">
        <f t="shared" si="0"/>
        <v>42292</v>
      </c>
      <c r="F52" s="2">
        <f t="shared" si="2"/>
        <v>43151</v>
      </c>
      <c r="G52" s="12">
        <f t="shared" si="1"/>
        <v>230.73260202116228</v>
      </c>
    </row>
    <row r="53" spans="1:7" x14ac:dyDescent="0.3">
      <c r="A53" s="5">
        <v>43094</v>
      </c>
      <c r="B53" s="9">
        <v>41.96</v>
      </c>
      <c r="D53" s="17">
        <f t="shared" si="0"/>
        <v>43094</v>
      </c>
      <c r="F53" s="2">
        <f t="shared" si="2"/>
        <v>43152</v>
      </c>
      <c r="G53" s="12">
        <f t="shared" si="1"/>
        <v>230.76025112918103</v>
      </c>
    </row>
    <row r="54" spans="1:7" x14ac:dyDescent="0.3">
      <c r="A54" s="5">
        <v>42677</v>
      </c>
      <c r="B54" s="9">
        <v>75.959999999999994</v>
      </c>
      <c r="D54" s="17">
        <f t="shared" si="0"/>
        <v>42677</v>
      </c>
      <c r="F54" s="2">
        <f t="shared" si="2"/>
        <v>43153</v>
      </c>
      <c r="G54" s="12">
        <f t="shared" si="1"/>
        <v>230.78790023719978</v>
      </c>
    </row>
    <row r="55" spans="1:7" x14ac:dyDescent="0.3">
      <c r="A55" s="5">
        <v>41876</v>
      </c>
      <c r="B55" s="9">
        <v>40.095999999999997</v>
      </c>
      <c r="D55" s="17">
        <f t="shared" si="0"/>
        <v>41876</v>
      </c>
      <c r="F55" s="2">
        <f t="shared" si="2"/>
        <v>43154</v>
      </c>
      <c r="G55" s="12">
        <f t="shared" si="1"/>
        <v>230.81554934521853</v>
      </c>
    </row>
    <row r="56" spans="1:7" x14ac:dyDescent="0.3">
      <c r="A56" s="5">
        <v>42065</v>
      </c>
      <c r="B56" s="9">
        <v>787.53</v>
      </c>
      <c r="D56" s="17">
        <f t="shared" si="0"/>
        <v>42065</v>
      </c>
      <c r="F56" s="2">
        <f t="shared" si="2"/>
        <v>43155</v>
      </c>
      <c r="G56" s="12">
        <f t="shared" si="1"/>
        <v>230.84319845323705</v>
      </c>
    </row>
    <row r="57" spans="1:7" x14ac:dyDescent="0.3">
      <c r="A57" s="5">
        <v>42099</v>
      </c>
      <c r="B57" s="9">
        <v>157.79400000000001</v>
      </c>
      <c r="D57" s="17">
        <f t="shared" si="0"/>
        <v>42099</v>
      </c>
      <c r="F57" s="2">
        <f t="shared" si="2"/>
        <v>43156</v>
      </c>
      <c r="G57" s="12">
        <f t="shared" si="1"/>
        <v>230.8708475612558</v>
      </c>
    </row>
    <row r="58" spans="1:7" x14ac:dyDescent="0.3">
      <c r="A58" s="5">
        <v>42533</v>
      </c>
      <c r="B58" s="9">
        <v>47.04</v>
      </c>
      <c r="D58" s="17">
        <f t="shared" si="0"/>
        <v>42533</v>
      </c>
      <c r="F58" s="2">
        <f t="shared" si="2"/>
        <v>43157</v>
      </c>
      <c r="G58" s="12">
        <f t="shared" si="1"/>
        <v>230.89849666927455</v>
      </c>
    </row>
    <row r="59" spans="1:7" x14ac:dyDescent="0.3">
      <c r="A59" s="5">
        <v>41999</v>
      </c>
      <c r="B59" s="9">
        <v>600.55799999999999</v>
      </c>
      <c r="D59" s="17">
        <f t="shared" si="0"/>
        <v>41999</v>
      </c>
      <c r="F59" s="2">
        <f t="shared" si="2"/>
        <v>43158</v>
      </c>
      <c r="G59" s="12">
        <f t="shared" si="1"/>
        <v>230.9261457772933</v>
      </c>
    </row>
    <row r="60" spans="1:7" x14ac:dyDescent="0.3">
      <c r="A60" s="5">
        <v>41902</v>
      </c>
      <c r="B60" s="9">
        <v>617.70000000000005</v>
      </c>
      <c r="D60" s="17">
        <f t="shared" si="0"/>
        <v>41902</v>
      </c>
      <c r="F60" s="2">
        <f t="shared" si="2"/>
        <v>43159</v>
      </c>
      <c r="G60" s="12">
        <f t="shared" si="1"/>
        <v>230.95379488531205</v>
      </c>
    </row>
    <row r="61" spans="1:7" x14ac:dyDescent="0.3">
      <c r="A61" s="5">
        <v>43044</v>
      </c>
      <c r="B61" s="9">
        <v>2.3879999999999999</v>
      </c>
      <c r="D61" s="17">
        <f t="shared" si="0"/>
        <v>43044</v>
      </c>
      <c r="F61" s="2">
        <f t="shared" si="2"/>
        <v>43160</v>
      </c>
      <c r="G61" s="12">
        <f t="shared" si="1"/>
        <v>230.98144399333057</v>
      </c>
    </row>
    <row r="62" spans="1:7" x14ac:dyDescent="0.3">
      <c r="A62" s="5">
        <v>42680</v>
      </c>
      <c r="B62" s="9">
        <v>81.424000000000007</v>
      </c>
      <c r="D62" s="17">
        <f t="shared" si="0"/>
        <v>42680</v>
      </c>
      <c r="F62" s="2">
        <f t="shared" si="2"/>
        <v>43161</v>
      </c>
      <c r="G62" s="12">
        <f t="shared" si="1"/>
        <v>231.00909310134932</v>
      </c>
    </row>
    <row r="63" spans="1:7" x14ac:dyDescent="0.3">
      <c r="A63" s="5">
        <v>42768</v>
      </c>
      <c r="B63" s="9">
        <v>59.97</v>
      </c>
      <c r="D63" s="17">
        <f t="shared" si="0"/>
        <v>42768</v>
      </c>
      <c r="F63" s="2">
        <f t="shared" si="2"/>
        <v>43162</v>
      </c>
      <c r="G63" s="12">
        <f t="shared" si="1"/>
        <v>231.03674220936807</v>
      </c>
    </row>
    <row r="64" spans="1:7" x14ac:dyDescent="0.3">
      <c r="A64" s="5">
        <v>42656</v>
      </c>
      <c r="B64" s="9">
        <v>20.04</v>
      </c>
      <c r="D64" s="17">
        <f t="shared" si="0"/>
        <v>42656</v>
      </c>
      <c r="F64" s="2">
        <f t="shared" si="2"/>
        <v>43163</v>
      </c>
      <c r="G64" s="12">
        <f t="shared" si="1"/>
        <v>231.06439131738682</v>
      </c>
    </row>
    <row r="65" spans="1:7" x14ac:dyDescent="0.3">
      <c r="A65" s="5">
        <v>42618</v>
      </c>
      <c r="B65" s="9">
        <v>82.8</v>
      </c>
      <c r="D65" s="17">
        <f t="shared" si="0"/>
        <v>42618</v>
      </c>
      <c r="F65" s="2">
        <f t="shared" si="2"/>
        <v>43164</v>
      </c>
      <c r="G65" s="12">
        <f t="shared" si="1"/>
        <v>231.09204042540557</v>
      </c>
    </row>
    <row r="66" spans="1:7" x14ac:dyDescent="0.3">
      <c r="A66" s="5">
        <v>42996</v>
      </c>
      <c r="B66" s="9">
        <v>8.82</v>
      </c>
      <c r="D66" s="17">
        <f t="shared" si="0"/>
        <v>42996</v>
      </c>
      <c r="F66" s="2">
        <f t="shared" si="2"/>
        <v>43165</v>
      </c>
      <c r="G66" s="12">
        <f t="shared" si="1"/>
        <v>231.11968953342409</v>
      </c>
    </row>
    <row r="67" spans="1:7" x14ac:dyDescent="0.3">
      <c r="A67" s="5">
        <v>43091</v>
      </c>
      <c r="B67" s="9">
        <v>839.43</v>
      </c>
      <c r="D67" s="17">
        <f t="shared" si="0"/>
        <v>43091</v>
      </c>
      <c r="F67" s="2">
        <f t="shared" si="2"/>
        <v>43166</v>
      </c>
      <c r="G67" s="12">
        <f t="shared" si="1"/>
        <v>231.14733864144284</v>
      </c>
    </row>
    <row r="68" spans="1:7" x14ac:dyDescent="0.3">
      <c r="A68" s="5">
        <v>42254</v>
      </c>
      <c r="B68" s="9">
        <v>671.93</v>
      </c>
      <c r="D68" s="17">
        <f t="shared" ref="D68:D131" si="3" xml:space="preserve"> A68*1</f>
        <v>42254</v>
      </c>
      <c r="F68" s="2">
        <f t="shared" si="2"/>
        <v>43167</v>
      </c>
      <c r="G68" s="12">
        <f t="shared" ref="G68:G131" si="4">_xlfn.FORECAST.LINEAR(F68, $B$2:$B$794, $D$2:$D$794)</f>
        <v>231.17498774946159</v>
      </c>
    </row>
    <row r="69" spans="1:7" x14ac:dyDescent="0.3">
      <c r="A69" s="5">
        <v>41934</v>
      </c>
      <c r="B69" s="9">
        <v>93.888000000000005</v>
      </c>
      <c r="D69" s="17">
        <f t="shared" si="3"/>
        <v>41934</v>
      </c>
      <c r="F69" s="2">
        <f t="shared" ref="F69:F132" si="5">F68+1</f>
        <v>43168</v>
      </c>
      <c r="G69" s="12">
        <f t="shared" si="4"/>
        <v>231.20263685748034</v>
      </c>
    </row>
    <row r="70" spans="1:7" x14ac:dyDescent="0.3">
      <c r="A70" s="5">
        <v>42709</v>
      </c>
      <c r="B70" s="9">
        <v>384.45</v>
      </c>
      <c r="D70" s="17">
        <f t="shared" si="3"/>
        <v>42709</v>
      </c>
      <c r="F70" s="2">
        <f t="shared" si="5"/>
        <v>43169</v>
      </c>
      <c r="G70" s="12">
        <f t="shared" si="4"/>
        <v>231.23028596549909</v>
      </c>
    </row>
    <row r="71" spans="1:7" x14ac:dyDescent="0.3">
      <c r="A71" s="5">
        <v>42442</v>
      </c>
      <c r="B71" s="9">
        <v>157.91999999999999</v>
      </c>
      <c r="D71" s="17">
        <f t="shared" si="3"/>
        <v>42442</v>
      </c>
      <c r="F71" s="2">
        <f t="shared" si="5"/>
        <v>43170</v>
      </c>
      <c r="G71" s="12">
        <f t="shared" si="4"/>
        <v>231.25793507351761</v>
      </c>
    </row>
    <row r="72" spans="1:7" x14ac:dyDescent="0.3">
      <c r="A72" s="5">
        <v>42155</v>
      </c>
      <c r="B72" s="9">
        <v>58.38</v>
      </c>
      <c r="D72" s="17">
        <f t="shared" si="3"/>
        <v>42155</v>
      </c>
      <c r="F72" s="2">
        <f t="shared" si="5"/>
        <v>43171</v>
      </c>
      <c r="G72" s="12">
        <f t="shared" si="4"/>
        <v>231.28558418153636</v>
      </c>
    </row>
    <row r="73" spans="1:7" x14ac:dyDescent="0.3">
      <c r="A73" s="5">
        <v>42152</v>
      </c>
      <c r="B73" s="9">
        <v>6.63</v>
      </c>
      <c r="D73" s="17">
        <f t="shared" si="3"/>
        <v>42152</v>
      </c>
      <c r="F73" s="2">
        <f t="shared" si="5"/>
        <v>43172</v>
      </c>
      <c r="G73" s="12">
        <f t="shared" si="4"/>
        <v>231.31323328955511</v>
      </c>
    </row>
    <row r="74" spans="1:7" x14ac:dyDescent="0.3">
      <c r="A74" s="5">
        <v>41699</v>
      </c>
      <c r="B74" s="9">
        <v>457.56799999999998</v>
      </c>
      <c r="D74" s="17">
        <f t="shared" si="3"/>
        <v>41699</v>
      </c>
      <c r="F74" s="2">
        <f t="shared" si="5"/>
        <v>43173</v>
      </c>
      <c r="G74" s="12">
        <f t="shared" si="4"/>
        <v>231.34088239757386</v>
      </c>
    </row>
    <row r="75" spans="1:7" x14ac:dyDescent="0.3">
      <c r="A75" s="5">
        <v>42694</v>
      </c>
      <c r="B75" s="9">
        <v>14.62</v>
      </c>
      <c r="D75" s="17">
        <f t="shared" si="3"/>
        <v>42694</v>
      </c>
      <c r="F75" s="2">
        <f t="shared" si="5"/>
        <v>43174</v>
      </c>
      <c r="G75" s="12">
        <f t="shared" si="4"/>
        <v>231.36853150559239</v>
      </c>
    </row>
    <row r="76" spans="1:7" x14ac:dyDescent="0.3">
      <c r="A76" s="5">
        <v>42501</v>
      </c>
      <c r="B76" s="9">
        <v>5.98</v>
      </c>
      <c r="D76" s="17">
        <f t="shared" si="3"/>
        <v>42501</v>
      </c>
      <c r="F76" s="2">
        <f t="shared" si="5"/>
        <v>43175</v>
      </c>
      <c r="G76" s="12">
        <f t="shared" si="4"/>
        <v>231.39618061361114</v>
      </c>
    </row>
    <row r="77" spans="1:7" x14ac:dyDescent="0.3">
      <c r="A77" s="5">
        <v>42366</v>
      </c>
      <c r="B77" s="9">
        <v>54.384</v>
      </c>
      <c r="D77" s="17">
        <f t="shared" si="3"/>
        <v>42366</v>
      </c>
      <c r="F77" s="2">
        <f t="shared" si="5"/>
        <v>43176</v>
      </c>
      <c r="G77" s="12">
        <f t="shared" si="4"/>
        <v>231.42382972162989</v>
      </c>
    </row>
    <row r="78" spans="1:7" x14ac:dyDescent="0.3">
      <c r="A78" s="5">
        <v>42690</v>
      </c>
      <c r="B78" s="9">
        <v>28.4</v>
      </c>
      <c r="D78" s="17">
        <f t="shared" si="3"/>
        <v>42690</v>
      </c>
      <c r="F78" s="2">
        <f t="shared" si="5"/>
        <v>43177</v>
      </c>
      <c r="G78" s="12">
        <f t="shared" si="4"/>
        <v>231.45147882964864</v>
      </c>
    </row>
    <row r="79" spans="1:7" x14ac:dyDescent="0.3">
      <c r="A79" s="5">
        <v>42681</v>
      </c>
      <c r="B79" s="9">
        <v>27.68</v>
      </c>
      <c r="D79" s="17">
        <f t="shared" si="3"/>
        <v>42681</v>
      </c>
      <c r="F79" s="2">
        <f t="shared" si="5"/>
        <v>43178</v>
      </c>
      <c r="G79" s="12">
        <f t="shared" si="4"/>
        <v>231.47912793766739</v>
      </c>
    </row>
    <row r="80" spans="1:7" x14ac:dyDescent="0.3">
      <c r="A80" s="5">
        <v>41890</v>
      </c>
      <c r="B80" s="9">
        <v>9.9359999999999999</v>
      </c>
      <c r="D80" s="17">
        <f t="shared" si="3"/>
        <v>41890</v>
      </c>
      <c r="F80" s="2">
        <f t="shared" si="5"/>
        <v>43179</v>
      </c>
      <c r="G80" s="12">
        <f t="shared" si="4"/>
        <v>231.50677704568591</v>
      </c>
    </row>
    <row r="81" spans="1:7" x14ac:dyDescent="0.3">
      <c r="A81" s="5">
        <v>41856</v>
      </c>
      <c r="B81" s="9">
        <v>20.94</v>
      </c>
      <c r="D81" s="17">
        <f t="shared" si="3"/>
        <v>41856</v>
      </c>
      <c r="F81" s="2">
        <f t="shared" si="5"/>
        <v>43180</v>
      </c>
      <c r="G81" s="12">
        <f t="shared" si="4"/>
        <v>231.53442615370466</v>
      </c>
    </row>
    <row r="82" spans="1:7" x14ac:dyDescent="0.3">
      <c r="A82" s="5">
        <v>41896</v>
      </c>
      <c r="B82" s="9">
        <v>52.448</v>
      </c>
      <c r="D82" s="17">
        <f t="shared" si="3"/>
        <v>41896</v>
      </c>
      <c r="F82" s="2">
        <f t="shared" si="5"/>
        <v>43181</v>
      </c>
      <c r="G82" s="12">
        <f t="shared" si="4"/>
        <v>231.56207526172341</v>
      </c>
    </row>
    <row r="83" spans="1:7" x14ac:dyDescent="0.3">
      <c r="A83" s="5">
        <v>42846</v>
      </c>
      <c r="B83" s="9">
        <v>97.263999999999996</v>
      </c>
      <c r="D83" s="17">
        <f t="shared" si="3"/>
        <v>42846</v>
      </c>
      <c r="F83" s="2">
        <f t="shared" si="5"/>
        <v>43182</v>
      </c>
      <c r="G83" s="12">
        <f t="shared" si="4"/>
        <v>231.58972436974216</v>
      </c>
    </row>
    <row r="84" spans="1:7" x14ac:dyDescent="0.3">
      <c r="A84" s="5">
        <v>42353</v>
      </c>
      <c r="B84" s="9">
        <v>3.28</v>
      </c>
      <c r="D84" s="17">
        <f t="shared" si="3"/>
        <v>42353</v>
      </c>
      <c r="F84" s="2">
        <f t="shared" si="5"/>
        <v>43183</v>
      </c>
      <c r="G84" s="12">
        <f t="shared" si="4"/>
        <v>231.61737347776091</v>
      </c>
    </row>
    <row r="85" spans="1:7" x14ac:dyDescent="0.3">
      <c r="A85" s="5">
        <v>41978</v>
      </c>
      <c r="B85" s="9">
        <v>24.815999999999999</v>
      </c>
      <c r="D85" s="17">
        <f t="shared" si="3"/>
        <v>41978</v>
      </c>
      <c r="F85" s="2">
        <f t="shared" si="5"/>
        <v>43184</v>
      </c>
      <c r="G85" s="12">
        <f t="shared" si="4"/>
        <v>231.64502258577943</v>
      </c>
    </row>
    <row r="86" spans="1:7" x14ac:dyDescent="0.3">
      <c r="A86" s="5">
        <v>41962</v>
      </c>
      <c r="B86" s="9">
        <v>503.96</v>
      </c>
      <c r="D86" s="17">
        <f t="shared" si="3"/>
        <v>41962</v>
      </c>
      <c r="F86" s="2">
        <f t="shared" si="5"/>
        <v>43185</v>
      </c>
      <c r="G86" s="12">
        <f t="shared" si="4"/>
        <v>231.67267169379818</v>
      </c>
    </row>
    <row r="87" spans="1:7" x14ac:dyDescent="0.3">
      <c r="A87" s="5">
        <v>42702</v>
      </c>
      <c r="B87" s="9">
        <v>7.16</v>
      </c>
      <c r="D87" s="17">
        <f t="shared" si="3"/>
        <v>42702</v>
      </c>
      <c r="F87" s="2">
        <f t="shared" si="5"/>
        <v>43186</v>
      </c>
      <c r="G87" s="12">
        <f t="shared" si="4"/>
        <v>231.70032080181693</v>
      </c>
    </row>
    <row r="88" spans="1:7" x14ac:dyDescent="0.3">
      <c r="A88" s="5">
        <v>41877</v>
      </c>
      <c r="B88" s="9">
        <v>176.8</v>
      </c>
      <c r="D88" s="17">
        <f t="shared" si="3"/>
        <v>41877</v>
      </c>
      <c r="F88" s="2">
        <f t="shared" si="5"/>
        <v>43187</v>
      </c>
      <c r="G88" s="12">
        <f t="shared" si="4"/>
        <v>231.72796990983568</v>
      </c>
    </row>
    <row r="89" spans="1:7" x14ac:dyDescent="0.3">
      <c r="A89" s="5">
        <v>42567</v>
      </c>
      <c r="B89" s="9">
        <v>37.223999999999997</v>
      </c>
      <c r="D89" s="17">
        <f t="shared" si="3"/>
        <v>42567</v>
      </c>
      <c r="F89" s="2">
        <f t="shared" si="5"/>
        <v>43188</v>
      </c>
      <c r="G89" s="12">
        <f t="shared" si="4"/>
        <v>231.75561901785443</v>
      </c>
    </row>
    <row r="90" spans="1:7" x14ac:dyDescent="0.3">
      <c r="A90" s="5">
        <v>42289</v>
      </c>
      <c r="B90" s="9">
        <v>899.13599999999997</v>
      </c>
      <c r="D90" s="17">
        <f t="shared" si="3"/>
        <v>42289</v>
      </c>
      <c r="F90" s="2">
        <f t="shared" si="5"/>
        <v>43189</v>
      </c>
      <c r="G90" s="12">
        <f t="shared" si="4"/>
        <v>231.78326812587295</v>
      </c>
    </row>
    <row r="91" spans="1:7" x14ac:dyDescent="0.3">
      <c r="A91" s="5">
        <v>42308</v>
      </c>
      <c r="B91" s="9">
        <v>14.28</v>
      </c>
      <c r="D91" s="17">
        <f t="shared" si="3"/>
        <v>42308</v>
      </c>
      <c r="F91" s="2">
        <f t="shared" si="5"/>
        <v>43190</v>
      </c>
      <c r="G91" s="12">
        <f t="shared" si="4"/>
        <v>231.8109172338917</v>
      </c>
    </row>
    <row r="92" spans="1:7" x14ac:dyDescent="0.3">
      <c r="A92" s="5">
        <v>41719</v>
      </c>
      <c r="B92" s="9">
        <v>7.4080000000000004</v>
      </c>
      <c r="D92" s="17">
        <f t="shared" si="3"/>
        <v>41719</v>
      </c>
      <c r="F92" s="2">
        <f t="shared" si="5"/>
        <v>43191</v>
      </c>
      <c r="G92" s="12">
        <f t="shared" si="4"/>
        <v>231.83856634191045</v>
      </c>
    </row>
    <row r="93" spans="1:7" x14ac:dyDescent="0.3">
      <c r="A93" s="5">
        <v>43045</v>
      </c>
      <c r="B93" s="9">
        <v>46.26</v>
      </c>
      <c r="D93" s="17">
        <f t="shared" si="3"/>
        <v>43045</v>
      </c>
      <c r="F93" s="2">
        <f t="shared" si="5"/>
        <v>43192</v>
      </c>
      <c r="G93" s="12">
        <f t="shared" si="4"/>
        <v>231.8662154499292</v>
      </c>
    </row>
    <row r="94" spans="1:7" x14ac:dyDescent="0.3">
      <c r="A94" s="5">
        <v>42922</v>
      </c>
      <c r="B94" s="9">
        <v>2.9460000000000002</v>
      </c>
      <c r="D94" s="17">
        <f t="shared" si="3"/>
        <v>42922</v>
      </c>
      <c r="F94" s="2">
        <f t="shared" si="5"/>
        <v>43193</v>
      </c>
      <c r="G94" s="12">
        <f t="shared" si="4"/>
        <v>231.89386455794795</v>
      </c>
    </row>
    <row r="95" spans="1:7" x14ac:dyDescent="0.3">
      <c r="A95" s="5">
        <v>42910</v>
      </c>
      <c r="B95" s="9">
        <v>21.744</v>
      </c>
      <c r="D95" s="17">
        <f t="shared" si="3"/>
        <v>42910</v>
      </c>
      <c r="F95" s="2">
        <f t="shared" si="5"/>
        <v>43194</v>
      </c>
      <c r="G95" s="12">
        <f t="shared" si="4"/>
        <v>231.92151366596647</v>
      </c>
    </row>
    <row r="96" spans="1:7" x14ac:dyDescent="0.3">
      <c r="A96" s="5">
        <v>41854</v>
      </c>
      <c r="B96" s="9">
        <v>218.75</v>
      </c>
      <c r="D96" s="17">
        <f t="shared" si="3"/>
        <v>41854</v>
      </c>
      <c r="F96" s="2">
        <f t="shared" si="5"/>
        <v>43195</v>
      </c>
      <c r="G96" s="12">
        <f t="shared" si="4"/>
        <v>231.94916277398522</v>
      </c>
    </row>
    <row r="97" spans="1:7" x14ac:dyDescent="0.3">
      <c r="A97" s="5">
        <v>43086</v>
      </c>
      <c r="B97" s="9">
        <v>66.284000000000006</v>
      </c>
      <c r="D97" s="17">
        <f t="shared" si="3"/>
        <v>43086</v>
      </c>
      <c r="F97" s="2">
        <f t="shared" si="5"/>
        <v>43196</v>
      </c>
      <c r="G97" s="12">
        <f t="shared" si="4"/>
        <v>231.97681188200397</v>
      </c>
    </row>
    <row r="98" spans="1:7" x14ac:dyDescent="0.3">
      <c r="A98" s="5">
        <v>42889</v>
      </c>
      <c r="B98" s="9">
        <v>35.167999999999999</v>
      </c>
      <c r="D98" s="17">
        <f t="shared" si="3"/>
        <v>42889</v>
      </c>
      <c r="F98" s="2">
        <f t="shared" si="5"/>
        <v>43197</v>
      </c>
      <c r="G98" s="12">
        <f t="shared" si="4"/>
        <v>232.00446099002272</v>
      </c>
    </row>
    <row r="99" spans="1:7" x14ac:dyDescent="0.3">
      <c r="A99" s="5">
        <v>43078</v>
      </c>
      <c r="B99" s="9">
        <v>444.76799999999997</v>
      </c>
      <c r="D99" s="17">
        <f t="shared" si="3"/>
        <v>43078</v>
      </c>
      <c r="F99" s="2">
        <f t="shared" si="5"/>
        <v>43198</v>
      </c>
      <c r="G99" s="12">
        <f t="shared" si="4"/>
        <v>232.03211009804147</v>
      </c>
    </row>
    <row r="100" spans="1:7" x14ac:dyDescent="0.3">
      <c r="A100" s="5">
        <v>43070</v>
      </c>
      <c r="B100" s="9">
        <v>83.92</v>
      </c>
      <c r="D100" s="17">
        <f t="shared" si="3"/>
        <v>43070</v>
      </c>
      <c r="F100" s="2">
        <f t="shared" si="5"/>
        <v>43199</v>
      </c>
      <c r="G100" s="12">
        <f t="shared" si="4"/>
        <v>232.05975920605999</v>
      </c>
    </row>
    <row r="101" spans="1:7" x14ac:dyDescent="0.3">
      <c r="A101" s="5">
        <v>42044</v>
      </c>
      <c r="B101" s="9">
        <v>20.8</v>
      </c>
      <c r="D101" s="17">
        <f t="shared" si="3"/>
        <v>42044</v>
      </c>
      <c r="F101" s="2">
        <f t="shared" si="5"/>
        <v>43200</v>
      </c>
      <c r="G101" s="12">
        <f t="shared" si="4"/>
        <v>232.08740831407874</v>
      </c>
    </row>
    <row r="102" spans="1:7" x14ac:dyDescent="0.3">
      <c r="A102" s="5">
        <v>42006</v>
      </c>
      <c r="B102" s="9">
        <v>23.68</v>
      </c>
      <c r="D102" s="17">
        <f t="shared" si="3"/>
        <v>42006</v>
      </c>
      <c r="F102" s="2">
        <f t="shared" si="5"/>
        <v>43201</v>
      </c>
      <c r="G102" s="12">
        <f t="shared" si="4"/>
        <v>232.11505742209749</v>
      </c>
    </row>
    <row r="103" spans="1:7" x14ac:dyDescent="0.3">
      <c r="A103" s="5">
        <v>42671</v>
      </c>
      <c r="B103" s="9">
        <v>93.06</v>
      </c>
      <c r="D103" s="17">
        <f t="shared" si="3"/>
        <v>42671</v>
      </c>
      <c r="F103" s="2">
        <f t="shared" si="5"/>
        <v>43202</v>
      </c>
      <c r="G103" s="12">
        <f t="shared" si="4"/>
        <v>232.14270653011624</v>
      </c>
    </row>
    <row r="104" spans="1:7" x14ac:dyDescent="0.3">
      <c r="A104" s="5">
        <v>42362</v>
      </c>
      <c r="B104" s="9">
        <v>5.5839999999999996</v>
      </c>
      <c r="D104" s="17">
        <f t="shared" si="3"/>
        <v>42362</v>
      </c>
      <c r="F104" s="2">
        <f t="shared" si="5"/>
        <v>43203</v>
      </c>
      <c r="G104" s="12">
        <f t="shared" si="4"/>
        <v>232.17035563813499</v>
      </c>
    </row>
    <row r="105" spans="1:7" x14ac:dyDescent="0.3">
      <c r="A105" s="5">
        <v>42225</v>
      </c>
      <c r="B105" s="9">
        <v>2.2000000000000002</v>
      </c>
      <c r="D105" s="17">
        <f t="shared" si="3"/>
        <v>42225</v>
      </c>
      <c r="F105" s="2">
        <f t="shared" si="5"/>
        <v>43204</v>
      </c>
      <c r="G105" s="12">
        <f t="shared" si="4"/>
        <v>232.19800474615352</v>
      </c>
    </row>
    <row r="106" spans="1:7" x14ac:dyDescent="0.3">
      <c r="A106" s="5">
        <v>42063</v>
      </c>
      <c r="B106" s="9">
        <v>161.56800000000001</v>
      </c>
      <c r="D106" s="17">
        <f t="shared" si="3"/>
        <v>42063</v>
      </c>
      <c r="F106" s="2">
        <f t="shared" si="5"/>
        <v>43205</v>
      </c>
      <c r="G106" s="12">
        <f t="shared" si="4"/>
        <v>232.22565385417226</v>
      </c>
    </row>
    <row r="107" spans="1:7" x14ac:dyDescent="0.3">
      <c r="A107" s="5">
        <v>41895</v>
      </c>
      <c r="B107" s="9">
        <v>18.648</v>
      </c>
      <c r="D107" s="17">
        <f t="shared" si="3"/>
        <v>41895</v>
      </c>
      <c r="F107" s="2">
        <f t="shared" si="5"/>
        <v>43206</v>
      </c>
      <c r="G107" s="12">
        <f t="shared" si="4"/>
        <v>232.25330296219101</v>
      </c>
    </row>
    <row r="108" spans="1:7" x14ac:dyDescent="0.3">
      <c r="A108" s="5">
        <v>43051</v>
      </c>
      <c r="B108" s="9">
        <v>10.56</v>
      </c>
      <c r="D108" s="17">
        <f t="shared" si="3"/>
        <v>43051</v>
      </c>
      <c r="F108" s="2">
        <f t="shared" si="5"/>
        <v>43207</v>
      </c>
      <c r="G108" s="12">
        <f t="shared" si="4"/>
        <v>232.28095207020976</v>
      </c>
    </row>
    <row r="109" spans="1:7" x14ac:dyDescent="0.3">
      <c r="A109" s="5">
        <v>42525</v>
      </c>
      <c r="B109" s="9">
        <v>25.92</v>
      </c>
      <c r="D109" s="17">
        <f t="shared" si="3"/>
        <v>42525</v>
      </c>
      <c r="F109" s="2">
        <f t="shared" si="5"/>
        <v>43208</v>
      </c>
      <c r="G109" s="12">
        <f t="shared" si="4"/>
        <v>232.30860117822851</v>
      </c>
    </row>
    <row r="110" spans="1:7" x14ac:dyDescent="0.3">
      <c r="A110" s="5">
        <v>41791</v>
      </c>
      <c r="B110" s="9">
        <v>2001.86</v>
      </c>
      <c r="D110" s="17">
        <f t="shared" si="3"/>
        <v>41791</v>
      </c>
      <c r="F110" s="2">
        <f t="shared" si="5"/>
        <v>43209</v>
      </c>
      <c r="G110" s="12">
        <f t="shared" si="4"/>
        <v>232.33625028624704</v>
      </c>
    </row>
    <row r="111" spans="1:7" x14ac:dyDescent="0.3">
      <c r="A111" s="5">
        <v>42714</v>
      </c>
      <c r="B111" s="9">
        <v>321.56799999999998</v>
      </c>
      <c r="D111" s="17">
        <f t="shared" si="3"/>
        <v>42714</v>
      </c>
      <c r="F111" s="2">
        <f t="shared" si="5"/>
        <v>43210</v>
      </c>
      <c r="G111" s="12">
        <f t="shared" si="4"/>
        <v>232.36389939426579</v>
      </c>
    </row>
    <row r="112" spans="1:7" x14ac:dyDescent="0.3">
      <c r="A112" s="5">
        <v>42624</v>
      </c>
      <c r="B112" s="9">
        <v>7.61</v>
      </c>
      <c r="D112" s="17">
        <f t="shared" si="3"/>
        <v>42624</v>
      </c>
      <c r="F112" s="2">
        <f t="shared" si="5"/>
        <v>43211</v>
      </c>
      <c r="G112" s="12">
        <f t="shared" si="4"/>
        <v>232.39154850228454</v>
      </c>
    </row>
    <row r="113" spans="1:7" x14ac:dyDescent="0.3">
      <c r="A113" s="5">
        <v>42714</v>
      </c>
      <c r="B113" s="9">
        <v>80.58</v>
      </c>
      <c r="D113" s="17">
        <f t="shared" si="3"/>
        <v>42714</v>
      </c>
      <c r="F113" s="2">
        <f t="shared" si="5"/>
        <v>43212</v>
      </c>
      <c r="G113" s="12">
        <f t="shared" si="4"/>
        <v>232.41919761030329</v>
      </c>
    </row>
    <row r="114" spans="1:7" x14ac:dyDescent="0.3">
      <c r="A114" s="5">
        <v>42336</v>
      </c>
      <c r="B114" s="9">
        <v>12.132</v>
      </c>
      <c r="D114" s="17">
        <f t="shared" si="3"/>
        <v>42336</v>
      </c>
      <c r="F114" s="2">
        <f t="shared" si="5"/>
        <v>43213</v>
      </c>
      <c r="G114" s="12">
        <f t="shared" si="4"/>
        <v>232.44684671832204</v>
      </c>
    </row>
    <row r="115" spans="1:7" x14ac:dyDescent="0.3">
      <c r="A115" s="5">
        <v>43070</v>
      </c>
      <c r="B115" s="9">
        <v>20.37</v>
      </c>
      <c r="D115" s="17">
        <f t="shared" si="3"/>
        <v>43070</v>
      </c>
      <c r="F115" s="2">
        <f t="shared" si="5"/>
        <v>43214</v>
      </c>
      <c r="G115" s="12">
        <f t="shared" si="4"/>
        <v>232.47449582634056</v>
      </c>
    </row>
    <row r="116" spans="1:7" x14ac:dyDescent="0.3">
      <c r="A116" s="5">
        <v>42894</v>
      </c>
      <c r="B116" s="9">
        <v>1.6240000000000001</v>
      </c>
      <c r="D116" s="17">
        <f t="shared" si="3"/>
        <v>42894</v>
      </c>
      <c r="F116" s="2">
        <f t="shared" si="5"/>
        <v>43215</v>
      </c>
      <c r="G116" s="12">
        <f t="shared" si="4"/>
        <v>232.50214493435931</v>
      </c>
    </row>
    <row r="117" spans="1:7" x14ac:dyDescent="0.3">
      <c r="A117" s="5">
        <v>41901</v>
      </c>
      <c r="B117" s="9">
        <v>3059.982</v>
      </c>
      <c r="D117" s="17">
        <f t="shared" si="3"/>
        <v>41901</v>
      </c>
      <c r="F117" s="2">
        <f t="shared" si="5"/>
        <v>43216</v>
      </c>
      <c r="G117" s="12">
        <f t="shared" si="4"/>
        <v>232.52979404237806</v>
      </c>
    </row>
    <row r="118" spans="1:7" x14ac:dyDescent="0.3">
      <c r="A118" s="5">
        <v>42527</v>
      </c>
      <c r="B118" s="9">
        <v>328.22399999999999</v>
      </c>
      <c r="D118" s="17">
        <f t="shared" si="3"/>
        <v>42527</v>
      </c>
      <c r="F118" s="2">
        <f t="shared" si="5"/>
        <v>43217</v>
      </c>
      <c r="G118" s="12">
        <f t="shared" si="4"/>
        <v>232.55744315039681</v>
      </c>
    </row>
    <row r="119" spans="1:7" x14ac:dyDescent="0.3">
      <c r="A119" s="5">
        <v>42318</v>
      </c>
      <c r="B119" s="9">
        <v>79.900000000000006</v>
      </c>
      <c r="D119" s="17">
        <f t="shared" si="3"/>
        <v>42318</v>
      </c>
      <c r="F119" s="2">
        <f t="shared" si="5"/>
        <v>43218</v>
      </c>
      <c r="G119" s="12">
        <f t="shared" si="4"/>
        <v>232.58509225841556</v>
      </c>
    </row>
    <row r="120" spans="1:7" x14ac:dyDescent="0.3">
      <c r="A120" s="5">
        <v>42902</v>
      </c>
      <c r="B120" s="9">
        <v>14.016</v>
      </c>
      <c r="D120" s="17">
        <f t="shared" si="3"/>
        <v>42902</v>
      </c>
      <c r="F120" s="2">
        <f t="shared" si="5"/>
        <v>43219</v>
      </c>
      <c r="G120" s="12">
        <f t="shared" si="4"/>
        <v>232.61274136643408</v>
      </c>
    </row>
    <row r="121" spans="1:7" x14ac:dyDescent="0.3">
      <c r="A121" s="5">
        <v>43078</v>
      </c>
      <c r="B121" s="9">
        <v>37.207999999999998</v>
      </c>
      <c r="D121" s="17">
        <f t="shared" si="3"/>
        <v>43078</v>
      </c>
      <c r="F121" s="2">
        <f t="shared" si="5"/>
        <v>43220</v>
      </c>
      <c r="G121" s="12">
        <f t="shared" si="4"/>
        <v>232.64039047445283</v>
      </c>
    </row>
    <row r="122" spans="1:7" x14ac:dyDescent="0.3">
      <c r="A122" s="5">
        <v>43097</v>
      </c>
      <c r="B122" s="9">
        <v>725.84</v>
      </c>
      <c r="D122" s="17">
        <f t="shared" si="3"/>
        <v>43097</v>
      </c>
      <c r="F122" s="2">
        <f t="shared" si="5"/>
        <v>43221</v>
      </c>
      <c r="G122" s="12">
        <f t="shared" si="4"/>
        <v>232.66803958247158</v>
      </c>
    </row>
    <row r="123" spans="1:7" x14ac:dyDescent="0.3">
      <c r="A123" s="5">
        <v>42994</v>
      </c>
      <c r="B123" s="9">
        <v>8.82</v>
      </c>
      <c r="D123" s="17">
        <f t="shared" si="3"/>
        <v>42994</v>
      </c>
      <c r="F123" s="2">
        <f t="shared" si="5"/>
        <v>43222</v>
      </c>
      <c r="G123" s="12">
        <f t="shared" si="4"/>
        <v>232.69568869049033</v>
      </c>
    </row>
    <row r="124" spans="1:7" x14ac:dyDescent="0.3">
      <c r="A124" s="5">
        <v>43021</v>
      </c>
      <c r="B124" s="9">
        <v>11.648</v>
      </c>
      <c r="D124" s="17">
        <f t="shared" si="3"/>
        <v>43021</v>
      </c>
      <c r="F124" s="2">
        <f t="shared" si="5"/>
        <v>43223</v>
      </c>
      <c r="G124" s="12">
        <f t="shared" si="4"/>
        <v>232.72333779850908</v>
      </c>
    </row>
    <row r="125" spans="1:7" x14ac:dyDescent="0.3">
      <c r="A125" s="5">
        <v>42310</v>
      </c>
      <c r="B125" s="9">
        <v>1038.8399999999999</v>
      </c>
      <c r="D125" s="17">
        <f t="shared" si="3"/>
        <v>42310</v>
      </c>
      <c r="F125" s="2">
        <f t="shared" si="5"/>
        <v>43224</v>
      </c>
      <c r="G125" s="12">
        <f t="shared" si="4"/>
        <v>232.7509869065276</v>
      </c>
    </row>
    <row r="126" spans="1:7" x14ac:dyDescent="0.3">
      <c r="A126" s="5">
        <v>42722</v>
      </c>
      <c r="B126" s="9">
        <v>254.05799999999999</v>
      </c>
      <c r="D126" s="17">
        <f t="shared" si="3"/>
        <v>42722</v>
      </c>
      <c r="F126" s="2">
        <f t="shared" si="5"/>
        <v>43225</v>
      </c>
      <c r="G126" s="12">
        <f t="shared" si="4"/>
        <v>232.77863601454635</v>
      </c>
    </row>
    <row r="127" spans="1:7" x14ac:dyDescent="0.3">
      <c r="A127" s="5">
        <v>42694</v>
      </c>
      <c r="B127" s="9">
        <v>19.096</v>
      </c>
      <c r="D127" s="17">
        <f t="shared" si="3"/>
        <v>42694</v>
      </c>
      <c r="F127" s="2">
        <f t="shared" si="5"/>
        <v>43226</v>
      </c>
      <c r="G127" s="12">
        <f t="shared" si="4"/>
        <v>232.8062851225651</v>
      </c>
    </row>
    <row r="128" spans="1:7" x14ac:dyDescent="0.3">
      <c r="A128" s="5">
        <v>41999</v>
      </c>
      <c r="B128" s="9">
        <v>300.416</v>
      </c>
      <c r="D128" s="17">
        <f t="shared" si="3"/>
        <v>41999</v>
      </c>
      <c r="F128" s="2">
        <f t="shared" si="5"/>
        <v>43227</v>
      </c>
      <c r="G128" s="12">
        <f t="shared" si="4"/>
        <v>232.83393423058385</v>
      </c>
    </row>
    <row r="129" spans="1:7" x14ac:dyDescent="0.3">
      <c r="A129" s="5">
        <v>42128</v>
      </c>
      <c r="B129" s="9">
        <v>26.8</v>
      </c>
      <c r="D129" s="17">
        <f t="shared" si="3"/>
        <v>42128</v>
      </c>
      <c r="F129" s="2">
        <f t="shared" si="5"/>
        <v>43228</v>
      </c>
      <c r="G129" s="12">
        <f t="shared" si="4"/>
        <v>232.8615833386026</v>
      </c>
    </row>
    <row r="130" spans="1:7" x14ac:dyDescent="0.3">
      <c r="A130" s="5">
        <v>41791</v>
      </c>
      <c r="B130" s="9">
        <v>45.48</v>
      </c>
      <c r="D130" s="17">
        <f t="shared" si="3"/>
        <v>41791</v>
      </c>
      <c r="F130" s="2">
        <f t="shared" si="5"/>
        <v>43229</v>
      </c>
      <c r="G130" s="12">
        <f t="shared" si="4"/>
        <v>232.88923244662112</v>
      </c>
    </row>
    <row r="131" spans="1:7" x14ac:dyDescent="0.3">
      <c r="A131" s="5">
        <v>42840</v>
      </c>
      <c r="B131" s="9">
        <v>4.8899999999999997</v>
      </c>
      <c r="D131" s="17">
        <f t="shared" si="3"/>
        <v>42840</v>
      </c>
      <c r="F131" s="2">
        <f t="shared" si="5"/>
        <v>43230</v>
      </c>
      <c r="G131" s="12">
        <f t="shared" si="4"/>
        <v>232.91688155463987</v>
      </c>
    </row>
    <row r="132" spans="1:7" x14ac:dyDescent="0.3">
      <c r="A132" s="5">
        <v>42625</v>
      </c>
      <c r="B132" s="9">
        <v>15.135999999999999</v>
      </c>
      <c r="D132" s="17">
        <f t="shared" ref="D132:D195" si="6" xml:space="preserve"> A132*1</f>
        <v>42625</v>
      </c>
      <c r="F132" s="2">
        <f t="shared" si="5"/>
        <v>43231</v>
      </c>
      <c r="G132" s="12">
        <f t="shared" ref="G132:G195" si="7">_xlfn.FORECAST.LINEAR(F132, $B$2:$B$794, $D$2:$D$794)</f>
        <v>232.94453066265862</v>
      </c>
    </row>
    <row r="133" spans="1:7" x14ac:dyDescent="0.3">
      <c r="A133" s="5">
        <v>41909</v>
      </c>
      <c r="B133" s="9">
        <v>87.54</v>
      </c>
      <c r="D133" s="17">
        <f t="shared" si="6"/>
        <v>41909</v>
      </c>
      <c r="F133" s="2">
        <f t="shared" ref="F133:F196" si="8">F132+1</f>
        <v>43232</v>
      </c>
      <c r="G133" s="12">
        <f t="shared" si="7"/>
        <v>232.97217977067737</v>
      </c>
    </row>
    <row r="134" spans="1:7" x14ac:dyDescent="0.3">
      <c r="A134" s="5">
        <v>41860</v>
      </c>
      <c r="B134" s="9">
        <v>178.38399999999999</v>
      </c>
      <c r="D134" s="17">
        <f t="shared" si="6"/>
        <v>41860</v>
      </c>
      <c r="F134" s="2">
        <f t="shared" si="8"/>
        <v>43233</v>
      </c>
      <c r="G134" s="12">
        <f t="shared" si="7"/>
        <v>232.99982887869612</v>
      </c>
    </row>
    <row r="135" spans="1:7" x14ac:dyDescent="0.3">
      <c r="A135" s="5">
        <v>42001</v>
      </c>
      <c r="B135" s="9">
        <v>99.135999999999996</v>
      </c>
      <c r="D135" s="17">
        <f t="shared" si="6"/>
        <v>42001</v>
      </c>
      <c r="F135" s="2">
        <f t="shared" si="8"/>
        <v>43234</v>
      </c>
      <c r="G135" s="12">
        <f t="shared" si="7"/>
        <v>233.02747798671464</v>
      </c>
    </row>
    <row r="136" spans="1:7" x14ac:dyDescent="0.3">
      <c r="A136" s="5">
        <v>41947</v>
      </c>
      <c r="B136" s="9">
        <v>135.88200000000001</v>
      </c>
      <c r="D136" s="17">
        <f t="shared" si="6"/>
        <v>41947</v>
      </c>
      <c r="F136" s="2">
        <f t="shared" si="8"/>
        <v>43235</v>
      </c>
      <c r="G136" s="12">
        <f t="shared" si="7"/>
        <v>233.05512709473339</v>
      </c>
    </row>
    <row r="137" spans="1:7" x14ac:dyDescent="0.3">
      <c r="A137" s="5">
        <v>41901</v>
      </c>
      <c r="B137" s="9">
        <v>7.16</v>
      </c>
      <c r="D137" s="17">
        <f t="shared" si="6"/>
        <v>41901</v>
      </c>
      <c r="F137" s="2">
        <f t="shared" si="8"/>
        <v>43236</v>
      </c>
      <c r="G137" s="12">
        <f t="shared" si="7"/>
        <v>233.08277620275214</v>
      </c>
    </row>
    <row r="138" spans="1:7" x14ac:dyDescent="0.3">
      <c r="A138" s="5">
        <v>42483</v>
      </c>
      <c r="B138" s="9">
        <v>251.52</v>
      </c>
      <c r="D138" s="17">
        <f t="shared" si="6"/>
        <v>42483</v>
      </c>
      <c r="F138" s="2">
        <f t="shared" si="8"/>
        <v>43237</v>
      </c>
      <c r="G138" s="12">
        <f t="shared" si="7"/>
        <v>233.11042531077089</v>
      </c>
    </row>
    <row r="139" spans="1:7" x14ac:dyDescent="0.3">
      <c r="A139" s="5">
        <v>43042</v>
      </c>
      <c r="B139" s="9">
        <v>15.992000000000001</v>
      </c>
      <c r="D139" s="17">
        <f t="shared" si="6"/>
        <v>43042</v>
      </c>
      <c r="F139" s="2">
        <f t="shared" si="8"/>
        <v>43238</v>
      </c>
      <c r="G139" s="12">
        <f t="shared" si="7"/>
        <v>233.13807441878964</v>
      </c>
    </row>
    <row r="140" spans="1:7" x14ac:dyDescent="0.3">
      <c r="A140" s="5">
        <v>42612</v>
      </c>
      <c r="B140" s="9">
        <v>290.89800000000002</v>
      </c>
      <c r="D140" s="17">
        <f t="shared" si="6"/>
        <v>42612</v>
      </c>
      <c r="F140" s="2">
        <f t="shared" si="8"/>
        <v>43239</v>
      </c>
      <c r="G140" s="12">
        <f t="shared" si="7"/>
        <v>233.16572352680816</v>
      </c>
    </row>
    <row r="141" spans="1:7" x14ac:dyDescent="0.3">
      <c r="A141" s="5">
        <v>42485</v>
      </c>
      <c r="B141" s="9">
        <v>82.8</v>
      </c>
      <c r="D141" s="17">
        <f t="shared" si="6"/>
        <v>42485</v>
      </c>
      <c r="F141" s="2">
        <f t="shared" si="8"/>
        <v>43240</v>
      </c>
      <c r="G141" s="12">
        <f t="shared" si="7"/>
        <v>233.19337263482691</v>
      </c>
    </row>
    <row r="142" spans="1:7" x14ac:dyDescent="0.3">
      <c r="A142" s="5">
        <v>42248</v>
      </c>
      <c r="B142" s="9">
        <v>4.7519999999999998</v>
      </c>
      <c r="D142" s="17">
        <f t="shared" si="6"/>
        <v>42248</v>
      </c>
      <c r="F142" s="2">
        <f t="shared" si="8"/>
        <v>43241</v>
      </c>
      <c r="G142" s="12">
        <f t="shared" si="7"/>
        <v>233.22102174284566</v>
      </c>
    </row>
    <row r="143" spans="1:7" x14ac:dyDescent="0.3">
      <c r="A143" s="5">
        <v>41832</v>
      </c>
      <c r="B143" s="9">
        <v>7.7119999999999997</v>
      </c>
      <c r="D143" s="17">
        <f t="shared" si="6"/>
        <v>41832</v>
      </c>
      <c r="F143" s="2">
        <f t="shared" si="8"/>
        <v>43242</v>
      </c>
      <c r="G143" s="12">
        <f t="shared" si="7"/>
        <v>233.24867085086441</v>
      </c>
    </row>
    <row r="144" spans="1:7" x14ac:dyDescent="0.3">
      <c r="A144" s="5">
        <v>42901</v>
      </c>
      <c r="B144" s="9">
        <v>47.975999999999999</v>
      </c>
      <c r="D144" s="17">
        <f t="shared" si="6"/>
        <v>42901</v>
      </c>
      <c r="F144" s="2">
        <f t="shared" si="8"/>
        <v>43243</v>
      </c>
      <c r="G144" s="12">
        <f t="shared" si="7"/>
        <v>233.27631995888316</v>
      </c>
    </row>
    <row r="145" spans="1:7" x14ac:dyDescent="0.3">
      <c r="A145" s="5">
        <v>42924</v>
      </c>
      <c r="B145" s="9">
        <v>7.56</v>
      </c>
      <c r="D145" s="17">
        <f t="shared" si="6"/>
        <v>42924</v>
      </c>
      <c r="F145" s="2">
        <f t="shared" si="8"/>
        <v>43244</v>
      </c>
      <c r="G145" s="12">
        <f t="shared" si="7"/>
        <v>233.30396906690169</v>
      </c>
    </row>
    <row r="146" spans="1:7" x14ac:dyDescent="0.3">
      <c r="A146" s="5">
        <v>42614</v>
      </c>
      <c r="B146" s="9">
        <v>6.79</v>
      </c>
      <c r="D146" s="17">
        <f t="shared" si="6"/>
        <v>42614</v>
      </c>
      <c r="F146" s="2">
        <f t="shared" si="8"/>
        <v>43245</v>
      </c>
      <c r="G146" s="12">
        <f t="shared" si="7"/>
        <v>233.33161817492044</v>
      </c>
    </row>
    <row r="147" spans="1:7" x14ac:dyDescent="0.3">
      <c r="A147" s="5">
        <v>42468</v>
      </c>
      <c r="B147" s="9">
        <v>388.70400000000001</v>
      </c>
      <c r="D147" s="17">
        <f t="shared" si="6"/>
        <v>42468</v>
      </c>
      <c r="F147" s="2">
        <f t="shared" si="8"/>
        <v>43246</v>
      </c>
      <c r="G147" s="12">
        <f t="shared" si="7"/>
        <v>233.35926728293919</v>
      </c>
    </row>
    <row r="148" spans="1:7" x14ac:dyDescent="0.3">
      <c r="A148" s="5">
        <v>42802</v>
      </c>
      <c r="B148" s="9">
        <v>647.84</v>
      </c>
      <c r="D148" s="17">
        <f t="shared" si="6"/>
        <v>42802</v>
      </c>
      <c r="F148" s="2">
        <f t="shared" si="8"/>
        <v>43247</v>
      </c>
      <c r="G148" s="12">
        <f t="shared" si="7"/>
        <v>233.38691639095794</v>
      </c>
    </row>
    <row r="149" spans="1:7" x14ac:dyDescent="0.3">
      <c r="A149" s="5">
        <v>43003</v>
      </c>
      <c r="B149" s="9">
        <v>20.7</v>
      </c>
      <c r="D149" s="17">
        <f t="shared" si="6"/>
        <v>43003</v>
      </c>
      <c r="F149" s="2">
        <f t="shared" si="8"/>
        <v>43248</v>
      </c>
      <c r="G149" s="12">
        <f t="shared" si="7"/>
        <v>233.41456549897669</v>
      </c>
    </row>
    <row r="150" spans="1:7" x14ac:dyDescent="0.3">
      <c r="A150" s="5">
        <v>41906</v>
      </c>
      <c r="B150" s="9">
        <v>211.96</v>
      </c>
      <c r="D150" s="17">
        <f t="shared" si="6"/>
        <v>41906</v>
      </c>
      <c r="F150" s="2">
        <f t="shared" si="8"/>
        <v>43249</v>
      </c>
      <c r="G150" s="12">
        <f t="shared" si="7"/>
        <v>233.44221460699521</v>
      </c>
    </row>
    <row r="151" spans="1:7" x14ac:dyDescent="0.3">
      <c r="A151" s="5">
        <v>42664</v>
      </c>
      <c r="B151" s="9">
        <v>23.2</v>
      </c>
      <c r="D151" s="17">
        <f t="shared" si="6"/>
        <v>42664</v>
      </c>
      <c r="F151" s="2">
        <f t="shared" si="8"/>
        <v>43250</v>
      </c>
      <c r="G151" s="12">
        <f t="shared" si="7"/>
        <v>233.46986371501396</v>
      </c>
    </row>
    <row r="152" spans="1:7" x14ac:dyDescent="0.3">
      <c r="A152" s="5">
        <v>42884</v>
      </c>
      <c r="B152" s="9">
        <v>25.92</v>
      </c>
      <c r="D152" s="17">
        <f t="shared" si="6"/>
        <v>42884</v>
      </c>
      <c r="F152" s="2">
        <f t="shared" si="8"/>
        <v>43251</v>
      </c>
      <c r="G152" s="12">
        <f t="shared" si="7"/>
        <v>233.49751282303271</v>
      </c>
    </row>
    <row r="153" spans="1:7" x14ac:dyDescent="0.3">
      <c r="A153" s="5">
        <v>41843</v>
      </c>
      <c r="B153" s="9">
        <v>8.16</v>
      </c>
      <c r="D153" s="17">
        <f t="shared" si="6"/>
        <v>41843</v>
      </c>
      <c r="F153" s="2">
        <f t="shared" si="8"/>
        <v>43252</v>
      </c>
      <c r="G153" s="12">
        <f t="shared" si="7"/>
        <v>233.52516193105146</v>
      </c>
    </row>
    <row r="154" spans="1:7" x14ac:dyDescent="0.3">
      <c r="A154" s="5">
        <v>42641</v>
      </c>
      <c r="B154" s="9">
        <v>99.135999999999996</v>
      </c>
      <c r="D154" s="17">
        <f t="shared" si="6"/>
        <v>42641</v>
      </c>
      <c r="F154" s="2">
        <f t="shared" si="8"/>
        <v>43253</v>
      </c>
      <c r="G154" s="12">
        <f t="shared" si="7"/>
        <v>233.55281103907021</v>
      </c>
    </row>
    <row r="155" spans="1:7" x14ac:dyDescent="0.3">
      <c r="A155" s="5">
        <v>42974</v>
      </c>
      <c r="B155" s="9">
        <v>1488.424</v>
      </c>
      <c r="D155" s="17">
        <f t="shared" si="6"/>
        <v>42974</v>
      </c>
      <c r="F155" s="2">
        <f t="shared" si="8"/>
        <v>43254</v>
      </c>
      <c r="G155" s="12">
        <f t="shared" si="7"/>
        <v>233.58046014708873</v>
      </c>
    </row>
    <row r="156" spans="1:7" x14ac:dyDescent="0.3">
      <c r="A156" s="5">
        <v>42122</v>
      </c>
      <c r="B156" s="9">
        <v>8.6519999999999992</v>
      </c>
      <c r="D156" s="17">
        <f t="shared" si="6"/>
        <v>42122</v>
      </c>
      <c r="F156" s="2">
        <f t="shared" si="8"/>
        <v>43255</v>
      </c>
      <c r="G156" s="12">
        <f t="shared" si="7"/>
        <v>233.60810925510748</v>
      </c>
    </row>
    <row r="157" spans="1:7" x14ac:dyDescent="0.3">
      <c r="A157" s="5">
        <v>42671</v>
      </c>
      <c r="B157" s="9">
        <v>50.96</v>
      </c>
      <c r="D157" s="17">
        <f t="shared" si="6"/>
        <v>42671</v>
      </c>
      <c r="F157" s="2">
        <f t="shared" si="8"/>
        <v>43256</v>
      </c>
      <c r="G157" s="12">
        <f t="shared" si="7"/>
        <v>233.63575836312623</v>
      </c>
    </row>
    <row r="158" spans="1:7" x14ac:dyDescent="0.3">
      <c r="A158" s="5">
        <v>42181</v>
      </c>
      <c r="B158" s="9">
        <v>41.9</v>
      </c>
      <c r="D158" s="17">
        <f t="shared" si="6"/>
        <v>42181</v>
      </c>
      <c r="F158" s="2">
        <f t="shared" si="8"/>
        <v>43257</v>
      </c>
      <c r="G158" s="12">
        <f t="shared" si="7"/>
        <v>233.66340747114498</v>
      </c>
    </row>
    <row r="159" spans="1:7" x14ac:dyDescent="0.3">
      <c r="A159" s="5">
        <v>42335</v>
      </c>
      <c r="B159" s="9">
        <v>375.45749999999998</v>
      </c>
      <c r="D159" s="17">
        <f t="shared" si="6"/>
        <v>42335</v>
      </c>
      <c r="F159" s="2">
        <f t="shared" si="8"/>
        <v>43258</v>
      </c>
      <c r="G159" s="12">
        <f t="shared" si="7"/>
        <v>233.69105657916373</v>
      </c>
    </row>
    <row r="160" spans="1:7" x14ac:dyDescent="0.3">
      <c r="A160" s="5">
        <v>42341</v>
      </c>
      <c r="B160" s="9">
        <v>482.34</v>
      </c>
      <c r="D160" s="17">
        <f t="shared" si="6"/>
        <v>42341</v>
      </c>
      <c r="F160" s="2">
        <f t="shared" si="8"/>
        <v>43259</v>
      </c>
      <c r="G160" s="12">
        <f t="shared" si="7"/>
        <v>233.71870568718225</v>
      </c>
    </row>
    <row r="161" spans="1:7" x14ac:dyDescent="0.3">
      <c r="A161" s="5">
        <v>41967</v>
      </c>
      <c r="B161" s="9">
        <v>2.6240000000000001</v>
      </c>
      <c r="D161" s="17">
        <f t="shared" si="6"/>
        <v>41967</v>
      </c>
      <c r="F161" s="2">
        <f t="shared" si="8"/>
        <v>43260</v>
      </c>
      <c r="G161" s="12">
        <f t="shared" si="7"/>
        <v>233.746354795201</v>
      </c>
    </row>
    <row r="162" spans="1:7" x14ac:dyDescent="0.3">
      <c r="A162" s="5">
        <v>43080</v>
      </c>
      <c r="B162" s="9">
        <v>23.36</v>
      </c>
      <c r="D162" s="17">
        <f t="shared" si="6"/>
        <v>43080</v>
      </c>
      <c r="F162" s="2">
        <f t="shared" si="8"/>
        <v>43261</v>
      </c>
      <c r="G162" s="12">
        <f t="shared" si="7"/>
        <v>233.77400390321975</v>
      </c>
    </row>
    <row r="163" spans="1:7" x14ac:dyDescent="0.3">
      <c r="A163" s="5">
        <v>41903</v>
      </c>
      <c r="B163" s="9">
        <v>246.38399999999999</v>
      </c>
      <c r="D163" s="17">
        <f t="shared" si="6"/>
        <v>41903</v>
      </c>
      <c r="F163" s="2">
        <f t="shared" si="8"/>
        <v>43262</v>
      </c>
      <c r="G163" s="12">
        <f t="shared" si="7"/>
        <v>233.8016530112385</v>
      </c>
    </row>
    <row r="164" spans="1:7" x14ac:dyDescent="0.3">
      <c r="A164" s="5">
        <v>41797</v>
      </c>
      <c r="B164" s="9">
        <v>12.462</v>
      </c>
      <c r="D164" s="17">
        <f t="shared" si="6"/>
        <v>41797</v>
      </c>
      <c r="F164" s="2">
        <f t="shared" si="8"/>
        <v>43263</v>
      </c>
      <c r="G164" s="12">
        <f t="shared" si="7"/>
        <v>233.82930211925702</v>
      </c>
    </row>
    <row r="165" spans="1:7" x14ac:dyDescent="0.3">
      <c r="A165" s="5">
        <v>42916</v>
      </c>
      <c r="B165" s="9">
        <v>75.792000000000002</v>
      </c>
      <c r="D165" s="17">
        <f t="shared" si="6"/>
        <v>42916</v>
      </c>
      <c r="F165" s="2">
        <f t="shared" si="8"/>
        <v>43264</v>
      </c>
      <c r="G165" s="12">
        <f t="shared" si="7"/>
        <v>233.85695122727577</v>
      </c>
    </row>
    <row r="166" spans="1:7" x14ac:dyDescent="0.3">
      <c r="A166" s="5">
        <v>43025</v>
      </c>
      <c r="B166" s="9">
        <v>49.96</v>
      </c>
      <c r="D166" s="17">
        <f t="shared" si="6"/>
        <v>43025</v>
      </c>
      <c r="F166" s="2">
        <f t="shared" si="8"/>
        <v>43265</v>
      </c>
      <c r="G166" s="12">
        <f t="shared" si="7"/>
        <v>233.88460033529452</v>
      </c>
    </row>
    <row r="167" spans="1:7" x14ac:dyDescent="0.3">
      <c r="A167" s="5">
        <v>42621</v>
      </c>
      <c r="B167" s="9">
        <v>35.951999999999998</v>
      </c>
      <c r="D167" s="17">
        <f t="shared" si="6"/>
        <v>42621</v>
      </c>
      <c r="F167" s="2">
        <f t="shared" si="8"/>
        <v>43266</v>
      </c>
      <c r="G167" s="12">
        <f t="shared" si="7"/>
        <v>233.91224944331327</v>
      </c>
    </row>
    <row r="168" spans="1:7" x14ac:dyDescent="0.3">
      <c r="A168" s="5">
        <v>41997</v>
      </c>
      <c r="B168" s="9">
        <v>9.5679999999999996</v>
      </c>
      <c r="D168" s="17">
        <f t="shared" si="6"/>
        <v>41997</v>
      </c>
      <c r="F168" s="2">
        <f t="shared" si="8"/>
        <v>43267</v>
      </c>
      <c r="G168" s="12">
        <f t="shared" si="7"/>
        <v>233.93989855133202</v>
      </c>
    </row>
    <row r="169" spans="1:7" x14ac:dyDescent="0.3">
      <c r="A169" s="5">
        <v>43093</v>
      </c>
      <c r="B169" s="9">
        <v>35.909999999999997</v>
      </c>
      <c r="D169" s="17">
        <f t="shared" si="6"/>
        <v>43093</v>
      </c>
      <c r="F169" s="2">
        <f t="shared" si="8"/>
        <v>43268</v>
      </c>
      <c r="G169" s="12">
        <f t="shared" si="7"/>
        <v>233.96754765935054</v>
      </c>
    </row>
    <row r="170" spans="1:7" x14ac:dyDescent="0.3">
      <c r="A170" s="5">
        <v>43077</v>
      </c>
      <c r="B170" s="9">
        <v>179.95</v>
      </c>
      <c r="D170" s="17">
        <f t="shared" si="6"/>
        <v>43077</v>
      </c>
      <c r="F170" s="2">
        <f t="shared" si="8"/>
        <v>43269</v>
      </c>
      <c r="G170" s="12">
        <f t="shared" si="7"/>
        <v>233.99519676736929</v>
      </c>
    </row>
    <row r="171" spans="1:7" x14ac:dyDescent="0.3">
      <c r="A171" s="5">
        <v>43042</v>
      </c>
      <c r="B171" s="9">
        <v>139.86000000000001</v>
      </c>
      <c r="D171" s="17">
        <f t="shared" si="6"/>
        <v>43042</v>
      </c>
      <c r="F171" s="2">
        <f t="shared" si="8"/>
        <v>43270</v>
      </c>
      <c r="G171" s="12">
        <f t="shared" si="7"/>
        <v>234.02284587538804</v>
      </c>
    </row>
    <row r="172" spans="1:7" x14ac:dyDescent="0.3">
      <c r="A172" s="5">
        <v>42910</v>
      </c>
      <c r="B172" s="9">
        <v>95.92</v>
      </c>
      <c r="D172" s="17">
        <f t="shared" si="6"/>
        <v>42910</v>
      </c>
      <c r="F172" s="2">
        <f t="shared" si="8"/>
        <v>43271</v>
      </c>
      <c r="G172" s="12">
        <f t="shared" si="7"/>
        <v>234.05049498340679</v>
      </c>
    </row>
    <row r="173" spans="1:7" x14ac:dyDescent="0.3">
      <c r="A173" s="5">
        <v>42474</v>
      </c>
      <c r="B173" s="9">
        <v>383.8</v>
      </c>
      <c r="D173" s="17">
        <f t="shared" si="6"/>
        <v>42474</v>
      </c>
      <c r="F173" s="2">
        <f t="shared" si="8"/>
        <v>43272</v>
      </c>
      <c r="G173" s="12">
        <f t="shared" si="7"/>
        <v>234.07814409142554</v>
      </c>
    </row>
    <row r="174" spans="1:7" x14ac:dyDescent="0.3">
      <c r="A174" s="5">
        <v>43027</v>
      </c>
      <c r="B174" s="9">
        <v>56.56</v>
      </c>
      <c r="D174" s="17">
        <f t="shared" si="6"/>
        <v>43027</v>
      </c>
      <c r="F174" s="2">
        <f t="shared" si="8"/>
        <v>43273</v>
      </c>
      <c r="G174" s="12">
        <f t="shared" si="7"/>
        <v>234.10579319944407</v>
      </c>
    </row>
    <row r="175" spans="1:7" x14ac:dyDescent="0.3">
      <c r="A175" s="5">
        <v>42968</v>
      </c>
      <c r="B175" s="9">
        <v>866.4</v>
      </c>
      <c r="D175" s="17">
        <f t="shared" si="6"/>
        <v>42968</v>
      </c>
      <c r="F175" s="2">
        <f t="shared" si="8"/>
        <v>43274</v>
      </c>
      <c r="G175" s="12">
        <f t="shared" si="7"/>
        <v>234.13344230746281</v>
      </c>
    </row>
    <row r="176" spans="1:7" x14ac:dyDescent="0.3">
      <c r="A176" s="5">
        <v>41894</v>
      </c>
      <c r="B176" s="9">
        <v>69.989999999999995</v>
      </c>
      <c r="D176" s="17">
        <f t="shared" si="6"/>
        <v>41894</v>
      </c>
      <c r="F176" s="2">
        <f t="shared" si="8"/>
        <v>43275</v>
      </c>
      <c r="G176" s="12">
        <f t="shared" si="7"/>
        <v>234.16109141548156</v>
      </c>
    </row>
    <row r="177" spans="1:7" x14ac:dyDescent="0.3">
      <c r="A177" s="5">
        <v>43009</v>
      </c>
      <c r="B177" s="9">
        <v>6.6719999999999997</v>
      </c>
      <c r="D177" s="17">
        <f t="shared" si="6"/>
        <v>43009</v>
      </c>
      <c r="F177" s="2">
        <f t="shared" si="8"/>
        <v>43276</v>
      </c>
      <c r="G177" s="12">
        <f t="shared" si="7"/>
        <v>234.18874052350031</v>
      </c>
    </row>
    <row r="178" spans="1:7" x14ac:dyDescent="0.3">
      <c r="A178" s="5">
        <v>42475</v>
      </c>
      <c r="B178" s="9">
        <v>189.58799999999999</v>
      </c>
      <c r="D178" s="17">
        <f t="shared" si="6"/>
        <v>42475</v>
      </c>
      <c r="F178" s="2">
        <f t="shared" si="8"/>
        <v>43277</v>
      </c>
      <c r="G178" s="12">
        <f t="shared" si="7"/>
        <v>234.21638963151906</v>
      </c>
    </row>
    <row r="179" spans="1:7" x14ac:dyDescent="0.3">
      <c r="A179" s="5">
        <v>41992</v>
      </c>
      <c r="B179" s="9">
        <v>4.8120000000000003</v>
      </c>
      <c r="D179" s="17">
        <f t="shared" si="6"/>
        <v>41992</v>
      </c>
      <c r="F179" s="2">
        <f t="shared" si="8"/>
        <v>43278</v>
      </c>
      <c r="G179" s="12">
        <f t="shared" si="7"/>
        <v>234.24403873953759</v>
      </c>
    </row>
    <row r="180" spans="1:7" x14ac:dyDescent="0.3">
      <c r="A180" s="5">
        <v>42533</v>
      </c>
      <c r="B180" s="9">
        <v>1007.979</v>
      </c>
      <c r="D180" s="17">
        <f t="shared" si="6"/>
        <v>42533</v>
      </c>
      <c r="F180" s="2">
        <f t="shared" si="8"/>
        <v>43279</v>
      </c>
      <c r="G180" s="12">
        <f t="shared" si="7"/>
        <v>234.27168784755634</v>
      </c>
    </row>
    <row r="181" spans="1:7" x14ac:dyDescent="0.3">
      <c r="A181" s="5">
        <v>42993</v>
      </c>
      <c r="B181" s="9">
        <v>31.872</v>
      </c>
      <c r="D181" s="17">
        <f t="shared" si="6"/>
        <v>42993</v>
      </c>
      <c r="F181" s="2">
        <f t="shared" si="8"/>
        <v>43280</v>
      </c>
      <c r="G181" s="12">
        <f t="shared" si="7"/>
        <v>234.29933695557509</v>
      </c>
    </row>
    <row r="182" spans="1:7" x14ac:dyDescent="0.3">
      <c r="A182" s="5">
        <v>42814</v>
      </c>
      <c r="B182" s="9">
        <v>2.91</v>
      </c>
      <c r="D182" s="17">
        <f t="shared" si="6"/>
        <v>42814</v>
      </c>
      <c r="F182" s="2">
        <f t="shared" si="8"/>
        <v>43281</v>
      </c>
      <c r="G182" s="12">
        <f t="shared" si="7"/>
        <v>234.32698606359384</v>
      </c>
    </row>
    <row r="183" spans="1:7" x14ac:dyDescent="0.3">
      <c r="A183" s="5">
        <v>42461</v>
      </c>
      <c r="B183" s="9">
        <v>59.52</v>
      </c>
      <c r="D183" s="17">
        <f t="shared" si="6"/>
        <v>42461</v>
      </c>
      <c r="F183" s="2">
        <f t="shared" si="8"/>
        <v>43282</v>
      </c>
      <c r="G183" s="12">
        <f t="shared" si="7"/>
        <v>234.35463517161259</v>
      </c>
    </row>
    <row r="184" spans="1:7" x14ac:dyDescent="0.3">
      <c r="A184" s="5">
        <v>43028</v>
      </c>
      <c r="B184" s="9">
        <v>284.36399999999998</v>
      </c>
      <c r="D184" s="17">
        <f t="shared" si="6"/>
        <v>43028</v>
      </c>
      <c r="F184" s="2">
        <f t="shared" si="8"/>
        <v>43283</v>
      </c>
      <c r="G184" s="12">
        <f t="shared" si="7"/>
        <v>234.38228427963111</v>
      </c>
    </row>
    <row r="185" spans="1:7" x14ac:dyDescent="0.3">
      <c r="A185" s="5">
        <v>41682</v>
      </c>
      <c r="B185" s="9">
        <v>129.56800000000001</v>
      </c>
      <c r="D185" s="17">
        <f t="shared" si="6"/>
        <v>41682</v>
      </c>
      <c r="F185" s="2">
        <f t="shared" si="8"/>
        <v>43284</v>
      </c>
      <c r="G185" s="12">
        <f t="shared" si="7"/>
        <v>234.40993338764986</v>
      </c>
    </row>
    <row r="186" spans="1:7" x14ac:dyDescent="0.3">
      <c r="A186" s="5">
        <v>42482</v>
      </c>
      <c r="B186" s="9">
        <v>23.56</v>
      </c>
      <c r="D186" s="17">
        <f t="shared" si="6"/>
        <v>42482</v>
      </c>
      <c r="F186" s="2">
        <f t="shared" si="8"/>
        <v>43285</v>
      </c>
      <c r="G186" s="12">
        <f t="shared" si="7"/>
        <v>234.43758249566861</v>
      </c>
    </row>
    <row r="187" spans="1:7" x14ac:dyDescent="0.3">
      <c r="A187" s="5">
        <v>42021</v>
      </c>
      <c r="B187" s="9">
        <v>254.744</v>
      </c>
      <c r="D187" s="17">
        <f t="shared" si="6"/>
        <v>42021</v>
      </c>
      <c r="F187" s="2">
        <f t="shared" si="8"/>
        <v>43286</v>
      </c>
      <c r="G187" s="12">
        <f t="shared" si="7"/>
        <v>234.46523160368736</v>
      </c>
    </row>
    <row r="188" spans="1:7" x14ac:dyDescent="0.3">
      <c r="A188" s="5">
        <v>42358</v>
      </c>
      <c r="B188" s="9">
        <v>55.48</v>
      </c>
      <c r="D188" s="17">
        <f t="shared" si="6"/>
        <v>42358</v>
      </c>
      <c r="F188" s="2">
        <f t="shared" si="8"/>
        <v>43287</v>
      </c>
      <c r="G188" s="12">
        <f t="shared" si="7"/>
        <v>234.49288071170611</v>
      </c>
    </row>
    <row r="189" spans="1:7" x14ac:dyDescent="0.3">
      <c r="A189" s="5">
        <v>41952</v>
      </c>
      <c r="B189" s="9">
        <v>340.92</v>
      </c>
      <c r="D189" s="17">
        <f t="shared" si="6"/>
        <v>41952</v>
      </c>
      <c r="F189" s="2">
        <f t="shared" si="8"/>
        <v>43288</v>
      </c>
      <c r="G189" s="12">
        <f t="shared" si="7"/>
        <v>234.52052981972463</v>
      </c>
    </row>
    <row r="190" spans="1:7" x14ac:dyDescent="0.3">
      <c r="A190" s="5">
        <v>42670</v>
      </c>
      <c r="B190" s="9">
        <v>40.200000000000003</v>
      </c>
      <c r="D190" s="17">
        <f t="shared" si="6"/>
        <v>42670</v>
      </c>
      <c r="F190" s="2">
        <f t="shared" si="8"/>
        <v>43289</v>
      </c>
      <c r="G190" s="12">
        <f t="shared" si="7"/>
        <v>234.54817892774338</v>
      </c>
    </row>
    <row r="191" spans="1:7" x14ac:dyDescent="0.3">
      <c r="A191" s="5">
        <v>42547</v>
      </c>
      <c r="B191" s="9">
        <v>14.7</v>
      </c>
      <c r="D191" s="17">
        <f t="shared" si="6"/>
        <v>42547</v>
      </c>
      <c r="F191" s="2">
        <f t="shared" si="8"/>
        <v>43290</v>
      </c>
      <c r="G191" s="12">
        <f t="shared" si="7"/>
        <v>234.57582803576213</v>
      </c>
    </row>
    <row r="192" spans="1:7" x14ac:dyDescent="0.3">
      <c r="A192" s="5">
        <v>41918</v>
      </c>
      <c r="B192" s="9">
        <v>9.09</v>
      </c>
      <c r="D192" s="17">
        <f t="shared" si="6"/>
        <v>41918</v>
      </c>
      <c r="F192" s="2">
        <f t="shared" si="8"/>
        <v>43291</v>
      </c>
      <c r="G192" s="12">
        <f t="shared" si="7"/>
        <v>234.60347714378088</v>
      </c>
    </row>
    <row r="193" spans="1:7" x14ac:dyDescent="0.3">
      <c r="A193" s="5">
        <v>41842</v>
      </c>
      <c r="B193" s="9">
        <v>5.96</v>
      </c>
      <c r="D193" s="17">
        <f t="shared" si="6"/>
        <v>41842</v>
      </c>
      <c r="F193" s="2">
        <f t="shared" si="8"/>
        <v>43292</v>
      </c>
      <c r="G193" s="12">
        <f t="shared" si="7"/>
        <v>234.63112625179963</v>
      </c>
    </row>
    <row r="194" spans="1:7" x14ac:dyDescent="0.3">
      <c r="A194" s="5">
        <v>42896</v>
      </c>
      <c r="B194" s="9">
        <v>29.6</v>
      </c>
      <c r="D194" s="17">
        <f t="shared" si="6"/>
        <v>42896</v>
      </c>
      <c r="F194" s="2">
        <f t="shared" si="8"/>
        <v>43293</v>
      </c>
      <c r="G194" s="12">
        <f t="shared" si="7"/>
        <v>234.65877535981815</v>
      </c>
    </row>
    <row r="195" spans="1:7" x14ac:dyDescent="0.3">
      <c r="A195" s="5">
        <v>41941</v>
      </c>
      <c r="B195" s="9">
        <v>2735.9520000000002</v>
      </c>
      <c r="D195" s="17">
        <f t="shared" si="6"/>
        <v>41941</v>
      </c>
      <c r="F195" s="2">
        <f t="shared" si="8"/>
        <v>43294</v>
      </c>
      <c r="G195" s="12">
        <f t="shared" si="7"/>
        <v>234.6864244678369</v>
      </c>
    </row>
    <row r="196" spans="1:7" x14ac:dyDescent="0.3">
      <c r="A196" s="5">
        <v>41799</v>
      </c>
      <c r="B196" s="9">
        <v>7.992</v>
      </c>
      <c r="D196" s="17">
        <f t="shared" ref="D196:D259" si="9" xml:space="preserve"> A196*1</f>
        <v>41799</v>
      </c>
      <c r="F196" s="2">
        <f t="shared" si="8"/>
        <v>43295</v>
      </c>
      <c r="G196" s="12">
        <f t="shared" ref="G196:G259" si="10">_xlfn.FORECAST.LINEAR(F196, $B$2:$B$794, $D$2:$D$794)</f>
        <v>234.71407357585565</v>
      </c>
    </row>
    <row r="197" spans="1:7" x14ac:dyDescent="0.3">
      <c r="A197" s="5">
        <v>41896</v>
      </c>
      <c r="B197" s="9">
        <v>449.15</v>
      </c>
      <c r="D197" s="17">
        <f t="shared" si="9"/>
        <v>41896</v>
      </c>
      <c r="F197" s="2">
        <f t="shared" ref="F197:F260" si="11">F196+1</f>
        <v>43296</v>
      </c>
      <c r="G197" s="12">
        <f t="shared" si="10"/>
        <v>234.7417226838744</v>
      </c>
    </row>
    <row r="198" spans="1:7" x14ac:dyDescent="0.3">
      <c r="A198" s="5">
        <v>42499</v>
      </c>
      <c r="B198" s="9">
        <v>93.98</v>
      </c>
      <c r="D198" s="17">
        <f t="shared" si="9"/>
        <v>42499</v>
      </c>
      <c r="F198" s="2">
        <f t="shared" si="11"/>
        <v>43297</v>
      </c>
      <c r="G198" s="12">
        <f t="shared" si="10"/>
        <v>234.76937179189315</v>
      </c>
    </row>
    <row r="199" spans="1:7" x14ac:dyDescent="0.3">
      <c r="A199" s="5">
        <v>42447</v>
      </c>
      <c r="B199" s="9">
        <v>189.88200000000001</v>
      </c>
      <c r="D199" s="17">
        <f t="shared" si="9"/>
        <v>42447</v>
      </c>
      <c r="F199" s="2">
        <f t="shared" si="11"/>
        <v>43298</v>
      </c>
      <c r="G199" s="12">
        <f t="shared" si="10"/>
        <v>234.79702089991167</v>
      </c>
    </row>
    <row r="200" spans="1:7" x14ac:dyDescent="0.3">
      <c r="A200" s="5">
        <v>42365</v>
      </c>
      <c r="B200" s="9">
        <v>105.42</v>
      </c>
      <c r="D200" s="17">
        <f t="shared" si="9"/>
        <v>42365</v>
      </c>
      <c r="F200" s="2">
        <f t="shared" si="11"/>
        <v>43299</v>
      </c>
      <c r="G200" s="12">
        <f t="shared" si="10"/>
        <v>234.82467000793042</v>
      </c>
    </row>
    <row r="201" spans="1:7" x14ac:dyDescent="0.3">
      <c r="A201" s="5">
        <v>42520</v>
      </c>
      <c r="B201" s="9">
        <v>22.62</v>
      </c>
      <c r="D201" s="17">
        <f t="shared" si="9"/>
        <v>42520</v>
      </c>
      <c r="F201" s="2">
        <f t="shared" si="11"/>
        <v>43300</v>
      </c>
      <c r="G201" s="12">
        <f t="shared" si="10"/>
        <v>234.85231911594917</v>
      </c>
    </row>
    <row r="202" spans="1:7" x14ac:dyDescent="0.3">
      <c r="A202" s="5">
        <v>42079</v>
      </c>
      <c r="B202" s="9">
        <v>2.74</v>
      </c>
      <c r="D202" s="17">
        <f t="shared" si="9"/>
        <v>42079</v>
      </c>
      <c r="F202" s="2">
        <f t="shared" si="11"/>
        <v>43301</v>
      </c>
      <c r="G202" s="12">
        <f t="shared" si="10"/>
        <v>234.87996822396792</v>
      </c>
    </row>
    <row r="203" spans="1:7" x14ac:dyDescent="0.3">
      <c r="A203" s="5">
        <v>43065</v>
      </c>
      <c r="B203" s="9">
        <v>126.3</v>
      </c>
      <c r="D203" s="17">
        <f t="shared" si="9"/>
        <v>43065</v>
      </c>
      <c r="F203" s="2">
        <f t="shared" si="11"/>
        <v>43302</v>
      </c>
      <c r="G203" s="12">
        <f t="shared" si="10"/>
        <v>234.90761733198667</v>
      </c>
    </row>
    <row r="204" spans="1:7" x14ac:dyDescent="0.3">
      <c r="A204" s="5">
        <v>43090</v>
      </c>
      <c r="B204" s="9">
        <v>6.63</v>
      </c>
      <c r="D204" s="17">
        <f t="shared" si="9"/>
        <v>43090</v>
      </c>
      <c r="F204" s="2">
        <f t="shared" si="11"/>
        <v>43303</v>
      </c>
      <c r="G204" s="12">
        <f t="shared" si="10"/>
        <v>234.93526644000519</v>
      </c>
    </row>
    <row r="205" spans="1:7" x14ac:dyDescent="0.3">
      <c r="A205" s="5">
        <v>42085</v>
      </c>
      <c r="B205" s="9">
        <v>18.391999999999999</v>
      </c>
      <c r="D205" s="17">
        <f t="shared" si="9"/>
        <v>42085</v>
      </c>
      <c r="F205" s="2">
        <f t="shared" si="11"/>
        <v>43304</v>
      </c>
      <c r="G205" s="12">
        <f t="shared" si="10"/>
        <v>234.96291554802394</v>
      </c>
    </row>
    <row r="206" spans="1:7" x14ac:dyDescent="0.3">
      <c r="A206" s="5">
        <v>42758</v>
      </c>
      <c r="B206" s="9">
        <v>210.98</v>
      </c>
      <c r="D206" s="17">
        <f t="shared" si="9"/>
        <v>42758</v>
      </c>
      <c r="F206" s="2">
        <f t="shared" si="11"/>
        <v>43305</v>
      </c>
      <c r="G206" s="12">
        <f t="shared" si="10"/>
        <v>234.99056465604269</v>
      </c>
    </row>
    <row r="207" spans="1:7" x14ac:dyDescent="0.3">
      <c r="A207" s="5">
        <v>42364</v>
      </c>
      <c r="B207" s="9">
        <v>22.2</v>
      </c>
      <c r="D207" s="17">
        <f t="shared" si="9"/>
        <v>42364</v>
      </c>
      <c r="F207" s="2">
        <f t="shared" si="11"/>
        <v>43306</v>
      </c>
      <c r="G207" s="12">
        <f t="shared" si="10"/>
        <v>235.01821376406144</v>
      </c>
    </row>
    <row r="208" spans="1:7" x14ac:dyDescent="0.3">
      <c r="A208" s="5">
        <v>43029</v>
      </c>
      <c r="B208" s="9">
        <v>683.952</v>
      </c>
      <c r="D208" s="17">
        <f t="shared" si="9"/>
        <v>43029</v>
      </c>
      <c r="F208" s="2">
        <f t="shared" si="11"/>
        <v>43307</v>
      </c>
      <c r="G208" s="12">
        <f t="shared" si="10"/>
        <v>235.04586287208019</v>
      </c>
    </row>
    <row r="209" spans="1:7" x14ac:dyDescent="0.3">
      <c r="A209" s="5">
        <v>42250</v>
      </c>
      <c r="B209" s="9">
        <v>36.335999999999999</v>
      </c>
      <c r="D209" s="17">
        <f t="shared" si="9"/>
        <v>42250</v>
      </c>
      <c r="F209" s="2">
        <f t="shared" si="11"/>
        <v>43308</v>
      </c>
      <c r="G209" s="12">
        <f t="shared" si="10"/>
        <v>235.07351198009871</v>
      </c>
    </row>
    <row r="210" spans="1:7" x14ac:dyDescent="0.3">
      <c r="A210" s="5">
        <v>42315</v>
      </c>
      <c r="B210" s="9">
        <v>190.72</v>
      </c>
      <c r="D210" s="17">
        <f t="shared" si="9"/>
        <v>42315</v>
      </c>
      <c r="F210" s="2">
        <f t="shared" si="11"/>
        <v>43309</v>
      </c>
      <c r="G210" s="12">
        <f t="shared" si="10"/>
        <v>235.10116108811746</v>
      </c>
    </row>
    <row r="211" spans="1:7" x14ac:dyDescent="0.3">
      <c r="A211" s="5">
        <v>42985</v>
      </c>
      <c r="B211" s="9">
        <v>47.94</v>
      </c>
      <c r="D211" s="17">
        <f t="shared" si="9"/>
        <v>42985</v>
      </c>
      <c r="F211" s="2">
        <f t="shared" si="11"/>
        <v>43310</v>
      </c>
      <c r="G211" s="12">
        <f t="shared" si="10"/>
        <v>235.12881019613621</v>
      </c>
    </row>
    <row r="212" spans="1:7" x14ac:dyDescent="0.3">
      <c r="A212" s="5">
        <v>42519</v>
      </c>
      <c r="B212" s="9">
        <v>979.95</v>
      </c>
      <c r="D212" s="17">
        <f t="shared" si="9"/>
        <v>42519</v>
      </c>
      <c r="F212" s="2">
        <f t="shared" si="11"/>
        <v>43311</v>
      </c>
      <c r="G212" s="12">
        <f t="shared" si="10"/>
        <v>235.15645930415496</v>
      </c>
    </row>
    <row r="213" spans="1:7" x14ac:dyDescent="0.3">
      <c r="A213" s="5">
        <v>42561</v>
      </c>
      <c r="B213" s="9">
        <v>16.768000000000001</v>
      </c>
      <c r="D213" s="17">
        <f t="shared" si="9"/>
        <v>42561</v>
      </c>
      <c r="F213" s="2">
        <f t="shared" si="11"/>
        <v>43312</v>
      </c>
      <c r="G213" s="12">
        <f t="shared" si="10"/>
        <v>235.18410841217371</v>
      </c>
    </row>
    <row r="214" spans="1:7" x14ac:dyDescent="0.3">
      <c r="A214" s="5">
        <v>42981</v>
      </c>
      <c r="B214" s="9">
        <v>42.616</v>
      </c>
      <c r="D214" s="17">
        <f t="shared" si="9"/>
        <v>42981</v>
      </c>
      <c r="F214" s="2">
        <f t="shared" si="11"/>
        <v>43313</v>
      </c>
      <c r="G214" s="12">
        <f t="shared" si="10"/>
        <v>235.21175752019224</v>
      </c>
    </row>
    <row r="215" spans="1:7" x14ac:dyDescent="0.3">
      <c r="A215" s="5">
        <v>42345</v>
      </c>
      <c r="B215" s="9">
        <v>152.94</v>
      </c>
      <c r="D215" s="17">
        <f t="shared" si="9"/>
        <v>42345</v>
      </c>
      <c r="F215" s="2">
        <f t="shared" si="11"/>
        <v>43314</v>
      </c>
      <c r="G215" s="12">
        <f t="shared" si="10"/>
        <v>235.23940662821099</v>
      </c>
    </row>
    <row r="216" spans="1:7" x14ac:dyDescent="0.3">
      <c r="A216" s="5">
        <v>41671</v>
      </c>
      <c r="B216" s="9">
        <v>468.9</v>
      </c>
      <c r="D216" s="17">
        <f t="shared" si="9"/>
        <v>41671</v>
      </c>
      <c r="F216" s="2">
        <f t="shared" si="11"/>
        <v>43315</v>
      </c>
      <c r="G216" s="12">
        <f t="shared" si="10"/>
        <v>235.26705573622974</v>
      </c>
    </row>
    <row r="217" spans="1:7" x14ac:dyDescent="0.3">
      <c r="A217" s="5">
        <v>42356</v>
      </c>
      <c r="B217" s="9">
        <v>646.77599999999995</v>
      </c>
      <c r="D217" s="17">
        <f t="shared" si="9"/>
        <v>42356</v>
      </c>
      <c r="F217" s="2">
        <f t="shared" si="11"/>
        <v>43316</v>
      </c>
      <c r="G217" s="12">
        <f t="shared" si="10"/>
        <v>235.29470484424849</v>
      </c>
    </row>
    <row r="218" spans="1:7" x14ac:dyDescent="0.3">
      <c r="A218" s="5">
        <v>43058</v>
      </c>
      <c r="B218" s="9">
        <v>41.28</v>
      </c>
      <c r="D218" s="17">
        <f t="shared" si="9"/>
        <v>43058</v>
      </c>
      <c r="F218" s="2">
        <f t="shared" si="11"/>
        <v>43317</v>
      </c>
      <c r="G218" s="12">
        <f t="shared" si="10"/>
        <v>235.32235395226724</v>
      </c>
    </row>
    <row r="219" spans="1:7" x14ac:dyDescent="0.3">
      <c r="A219" s="5">
        <v>42475</v>
      </c>
      <c r="B219" s="9">
        <v>1121.568</v>
      </c>
      <c r="D219" s="17">
        <f t="shared" si="9"/>
        <v>42475</v>
      </c>
      <c r="F219" s="2">
        <f t="shared" si="11"/>
        <v>43318</v>
      </c>
      <c r="G219" s="12">
        <f t="shared" si="10"/>
        <v>235.35000306028576</v>
      </c>
    </row>
    <row r="220" spans="1:7" x14ac:dyDescent="0.3">
      <c r="A220" s="5">
        <v>43063</v>
      </c>
      <c r="B220" s="9">
        <v>10.824</v>
      </c>
      <c r="D220" s="17">
        <f t="shared" si="9"/>
        <v>43063</v>
      </c>
      <c r="F220" s="2">
        <f t="shared" si="11"/>
        <v>43319</v>
      </c>
      <c r="G220" s="12">
        <f t="shared" si="10"/>
        <v>235.37765216830451</v>
      </c>
    </row>
    <row r="221" spans="1:7" x14ac:dyDescent="0.3">
      <c r="A221" s="5">
        <v>41701</v>
      </c>
      <c r="B221" s="9">
        <v>19.456</v>
      </c>
      <c r="D221" s="17">
        <f t="shared" si="9"/>
        <v>41701</v>
      </c>
      <c r="F221" s="2">
        <f t="shared" si="11"/>
        <v>43320</v>
      </c>
      <c r="G221" s="12">
        <f t="shared" si="10"/>
        <v>235.40530127632326</v>
      </c>
    </row>
    <row r="222" spans="1:7" x14ac:dyDescent="0.3">
      <c r="A222" s="5">
        <v>42531</v>
      </c>
      <c r="B222" s="9">
        <v>20.7</v>
      </c>
      <c r="D222" s="17">
        <f t="shared" si="9"/>
        <v>42531</v>
      </c>
      <c r="F222" s="2">
        <f t="shared" si="11"/>
        <v>43321</v>
      </c>
      <c r="G222" s="12">
        <f t="shared" si="10"/>
        <v>235.43295038434201</v>
      </c>
    </row>
    <row r="223" spans="1:7" x14ac:dyDescent="0.3">
      <c r="A223" s="5">
        <v>43059</v>
      </c>
      <c r="B223" s="9">
        <v>42.6</v>
      </c>
      <c r="D223" s="17">
        <f t="shared" si="9"/>
        <v>43059</v>
      </c>
      <c r="F223" s="2">
        <f t="shared" si="11"/>
        <v>43322</v>
      </c>
      <c r="G223" s="12">
        <f t="shared" si="10"/>
        <v>235.46059949236076</v>
      </c>
    </row>
    <row r="224" spans="1:7" x14ac:dyDescent="0.3">
      <c r="A224" s="5">
        <v>41896</v>
      </c>
      <c r="B224" s="9">
        <v>13</v>
      </c>
      <c r="D224" s="17">
        <f t="shared" si="9"/>
        <v>41896</v>
      </c>
      <c r="F224" s="2">
        <f t="shared" si="11"/>
        <v>43323</v>
      </c>
      <c r="G224" s="12">
        <f t="shared" si="10"/>
        <v>235.48824860037928</v>
      </c>
    </row>
    <row r="225" spans="1:7" x14ac:dyDescent="0.3">
      <c r="A225" s="5">
        <v>42345</v>
      </c>
      <c r="B225" s="9">
        <v>3.96</v>
      </c>
      <c r="D225" s="17">
        <f t="shared" si="9"/>
        <v>42345</v>
      </c>
      <c r="F225" s="2">
        <f t="shared" si="11"/>
        <v>43324</v>
      </c>
      <c r="G225" s="12">
        <f t="shared" si="10"/>
        <v>235.51589770839803</v>
      </c>
    </row>
    <row r="226" spans="1:7" x14ac:dyDescent="0.3">
      <c r="A226" s="5">
        <v>43076</v>
      </c>
      <c r="B226" s="9">
        <v>374.37599999999998</v>
      </c>
      <c r="D226" s="17">
        <f t="shared" si="9"/>
        <v>43076</v>
      </c>
      <c r="F226" s="2">
        <f t="shared" si="11"/>
        <v>43325</v>
      </c>
      <c r="G226" s="12">
        <f t="shared" si="10"/>
        <v>235.54354681641678</v>
      </c>
    </row>
    <row r="227" spans="1:7" x14ac:dyDescent="0.3">
      <c r="A227" s="5">
        <v>43009</v>
      </c>
      <c r="B227" s="9">
        <v>91.84</v>
      </c>
      <c r="D227" s="17">
        <f t="shared" si="9"/>
        <v>43009</v>
      </c>
      <c r="F227" s="2">
        <f t="shared" si="11"/>
        <v>43326</v>
      </c>
      <c r="G227" s="12">
        <f t="shared" si="10"/>
        <v>235.57119592443553</v>
      </c>
    </row>
    <row r="228" spans="1:7" x14ac:dyDescent="0.3">
      <c r="A228" s="5">
        <v>43097</v>
      </c>
      <c r="B228" s="9">
        <v>72.45</v>
      </c>
      <c r="D228" s="17">
        <f t="shared" si="9"/>
        <v>43097</v>
      </c>
      <c r="F228" s="2">
        <f t="shared" si="11"/>
        <v>43327</v>
      </c>
      <c r="G228" s="12">
        <f t="shared" si="10"/>
        <v>235.59884503245428</v>
      </c>
    </row>
    <row r="229" spans="1:7" x14ac:dyDescent="0.3">
      <c r="A229" s="5">
        <v>42677</v>
      </c>
      <c r="B229" s="9">
        <v>8.82</v>
      </c>
      <c r="D229" s="17">
        <f t="shared" si="9"/>
        <v>42677</v>
      </c>
      <c r="F229" s="2">
        <f t="shared" si="11"/>
        <v>43328</v>
      </c>
      <c r="G229" s="12">
        <f t="shared" si="10"/>
        <v>235.6264941404728</v>
      </c>
    </row>
    <row r="230" spans="1:7" x14ac:dyDescent="0.3">
      <c r="A230" s="5">
        <v>42265</v>
      </c>
      <c r="B230" s="9">
        <v>160.72</v>
      </c>
      <c r="D230" s="17">
        <f t="shared" si="9"/>
        <v>42265</v>
      </c>
      <c r="F230" s="2">
        <f t="shared" si="11"/>
        <v>43329</v>
      </c>
      <c r="G230" s="12">
        <f t="shared" si="10"/>
        <v>235.65414324849155</v>
      </c>
    </row>
    <row r="231" spans="1:7" x14ac:dyDescent="0.3">
      <c r="A231" s="5">
        <v>42936</v>
      </c>
      <c r="B231" s="9">
        <v>69.712000000000003</v>
      </c>
      <c r="D231" s="17">
        <f t="shared" si="9"/>
        <v>42936</v>
      </c>
      <c r="F231" s="2">
        <f t="shared" si="11"/>
        <v>43330</v>
      </c>
      <c r="G231" s="12">
        <f t="shared" si="10"/>
        <v>235.6817923565103</v>
      </c>
    </row>
    <row r="232" spans="1:7" x14ac:dyDescent="0.3">
      <c r="A232" s="5">
        <v>42257</v>
      </c>
      <c r="B232" s="9">
        <v>51.52</v>
      </c>
      <c r="D232" s="17">
        <f t="shared" si="9"/>
        <v>42257</v>
      </c>
      <c r="F232" s="2">
        <f t="shared" si="11"/>
        <v>43331</v>
      </c>
      <c r="G232" s="12">
        <f t="shared" si="10"/>
        <v>235.70944146452905</v>
      </c>
    </row>
    <row r="233" spans="1:7" x14ac:dyDescent="0.3">
      <c r="A233" s="5">
        <v>43070</v>
      </c>
      <c r="B233" s="9">
        <v>470.37599999999998</v>
      </c>
      <c r="D233" s="17">
        <f t="shared" si="9"/>
        <v>43070</v>
      </c>
      <c r="F233" s="2">
        <f t="shared" si="11"/>
        <v>43332</v>
      </c>
      <c r="G233" s="12">
        <f t="shared" si="10"/>
        <v>235.7370905725478</v>
      </c>
    </row>
    <row r="234" spans="1:7" x14ac:dyDescent="0.3">
      <c r="A234" s="5">
        <v>42188</v>
      </c>
      <c r="B234" s="9">
        <v>70.98</v>
      </c>
      <c r="D234" s="17">
        <f t="shared" si="9"/>
        <v>42188</v>
      </c>
      <c r="F234" s="2">
        <f t="shared" si="11"/>
        <v>43333</v>
      </c>
      <c r="G234" s="12">
        <f t="shared" si="10"/>
        <v>235.76473968056632</v>
      </c>
    </row>
    <row r="235" spans="1:7" x14ac:dyDescent="0.3">
      <c r="A235" s="5">
        <v>42449</v>
      </c>
      <c r="B235" s="9">
        <v>84.784000000000006</v>
      </c>
      <c r="D235" s="17">
        <f t="shared" si="9"/>
        <v>42449</v>
      </c>
      <c r="F235" s="2">
        <f t="shared" si="11"/>
        <v>43334</v>
      </c>
      <c r="G235" s="12">
        <f t="shared" si="10"/>
        <v>235.79238878858507</v>
      </c>
    </row>
    <row r="236" spans="1:7" x14ac:dyDescent="0.3">
      <c r="A236" s="5">
        <v>41648</v>
      </c>
      <c r="B236" s="9">
        <v>9.3439999999999994</v>
      </c>
      <c r="D236" s="17">
        <f t="shared" si="9"/>
        <v>41648</v>
      </c>
      <c r="F236" s="2">
        <f t="shared" si="11"/>
        <v>43335</v>
      </c>
      <c r="G236" s="12">
        <f t="shared" si="10"/>
        <v>235.82003789660382</v>
      </c>
    </row>
    <row r="237" spans="1:7" x14ac:dyDescent="0.3">
      <c r="A237" s="5">
        <v>41859</v>
      </c>
      <c r="B237" s="9">
        <v>76.12</v>
      </c>
      <c r="D237" s="17">
        <f t="shared" si="9"/>
        <v>41859</v>
      </c>
      <c r="F237" s="2">
        <f t="shared" si="11"/>
        <v>43336</v>
      </c>
      <c r="G237" s="12">
        <f t="shared" si="10"/>
        <v>235.84768700462257</v>
      </c>
    </row>
    <row r="238" spans="1:7" x14ac:dyDescent="0.3">
      <c r="A238" s="5">
        <v>42565</v>
      </c>
      <c r="B238" s="9">
        <v>11.632</v>
      </c>
      <c r="D238" s="17">
        <f t="shared" si="9"/>
        <v>42565</v>
      </c>
      <c r="F238" s="2">
        <f t="shared" si="11"/>
        <v>43337</v>
      </c>
      <c r="G238" s="12">
        <f t="shared" si="10"/>
        <v>235.87533611264132</v>
      </c>
    </row>
    <row r="239" spans="1:7" x14ac:dyDescent="0.3">
      <c r="A239" s="5">
        <v>42567</v>
      </c>
      <c r="B239" s="9">
        <v>143.982</v>
      </c>
      <c r="D239" s="17">
        <f t="shared" si="9"/>
        <v>42567</v>
      </c>
      <c r="F239" s="2">
        <f t="shared" si="11"/>
        <v>43338</v>
      </c>
      <c r="G239" s="12">
        <f t="shared" si="10"/>
        <v>235.90298522065984</v>
      </c>
    </row>
    <row r="240" spans="1:7" x14ac:dyDescent="0.3">
      <c r="A240" s="5">
        <v>41713</v>
      </c>
      <c r="B240" s="9">
        <v>142.77600000000001</v>
      </c>
      <c r="D240" s="17">
        <f t="shared" si="9"/>
        <v>41713</v>
      </c>
      <c r="F240" s="2">
        <f t="shared" si="11"/>
        <v>43339</v>
      </c>
      <c r="G240" s="12">
        <f t="shared" si="10"/>
        <v>235.93063432867859</v>
      </c>
    </row>
    <row r="241" spans="1:7" x14ac:dyDescent="0.3">
      <c r="A241" s="5">
        <v>41782</v>
      </c>
      <c r="B241" s="9">
        <v>3.282</v>
      </c>
      <c r="D241" s="17">
        <f t="shared" si="9"/>
        <v>41782</v>
      </c>
      <c r="F241" s="2">
        <f t="shared" si="11"/>
        <v>43340</v>
      </c>
      <c r="G241" s="12">
        <f t="shared" si="10"/>
        <v>235.95828343669734</v>
      </c>
    </row>
    <row r="242" spans="1:7" x14ac:dyDescent="0.3">
      <c r="A242" s="5">
        <v>42488</v>
      </c>
      <c r="B242" s="9">
        <v>369.57600000000002</v>
      </c>
      <c r="D242" s="17">
        <f t="shared" si="9"/>
        <v>42488</v>
      </c>
      <c r="F242" s="2">
        <f t="shared" si="11"/>
        <v>43341</v>
      </c>
      <c r="G242" s="12">
        <f t="shared" si="10"/>
        <v>235.98593254471609</v>
      </c>
    </row>
    <row r="243" spans="1:7" x14ac:dyDescent="0.3">
      <c r="A243" s="5">
        <v>42624</v>
      </c>
      <c r="B243" s="9">
        <v>8.4480000000000004</v>
      </c>
      <c r="D243" s="17">
        <f t="shared" si="9"/>
        <v>42624</v>
      </c>
      <c r="F243" s="2">
        <f t="shared" si="11"/>
        <v>43342</v>
      </c>
      <c r="G243" s="12">
        <f t="shared" si="10"/>
        <v>236.01358165273484</v>
      </c>
    </row>
    <row r="244" spans="1:7" x14ac:dyDescent="0.3">
      <c r="A244" s="5">
        <v>43053</v>
      </c>
      <c r="B244" s="9">
        <v>119.94</v>
      </c>
      <c r="D244" s="17">
        <f t="shared" si="9"/>
        <v>43053</v>
      </c>
      <c r="F244" s="2">
        <f t="shared" si="11"/>
        <v>43343</v>
      </c>
      <c r="G244" s="12">
        <f t="shared" si="10"/>
        <v>236.04123076075336</v>
      </c>
    </row>
    <row r="245" spans="1:7" x14ac:dyDescent="0.3">
      <c r="A245" s="5">
        <v>42965</v>
      </c>
      <c r="B245" s="9">
        <v>40.479999999999997</v>
      </c>
      <c r="D245" s="17">
        <f t="shared" si="9"/>
        <v>42965</v>
      </c>
      <c r="F245" s="2">
        <f t="shared" si="11"/>
        <v>43344</v>
      </c>
      <c r="G245" s="12">
        <f t="shared" si="10"/>
        <v>236.06887986877211</v>
      </c>
    </row>
    <row r="246" spans="1:7" x14ac:dyDescent="0.3">
      <c r="A246" s="5">
        <v>41999</v>
      </c>
      <c r="B246" s="9">
        <v>8.69</v>
      </c>
      <c r="D246" s="17">
        <f t="shared" si="9"/>
        <v>41999</v>
      </c>
      <c r="F246" s="2">
        <f t="shared" si="11"/>
        <v>43345</v>
      </c>
      <c r="G246" s="12">
        <f t="shared" si="10"/>
        <v>236.09652897679086</v>
      </c>
    </row>
    <row r="247" spans="1:7" x14ac:dyDescent="0.3">
      <c r="A247" s="5">
        <v>42337</v>
      </c>
      <c r="B247" s="9">
        <v>301.95999999999998</v>
      </c>
      <c r="D247" s="17">
        <f t="shared" si="9"/>
        <v>42337</v>
      </c>
      <c r="F247" s="2">
        <f t="shared" si="11"/>
        <v>43346</v>
      </c>
      <c r="G247" s="12">
        <f t="shared" si="10"/>
        <v>236.12417808480961</v>
      </c>
    </row>
    <row r="248" spans="1:7" x14ac:dyDescent="0.3">
      <c r="A248" s="5">
        <v>42993</v>
      </c>
      <c r="B248" s="9">
        <v>35.56</v>
      </c>
      <c r="D248" s="17">
        <f t="shared" si="9"/>
        <v>42993</v>
      </c>
      <c r="F248" s="2">
        <f t="shared" si="11"/>
        <v>43347</v>
      </c>
      <c r="G248" s="12">
        <f t="shared" si="10"/>
        <v>236.15182719282836</v>
      </c>
    </row>
    <row r="249" spans="1:7" x14ac:dyDescent="0.3">
      <c r="A249" s="5">
        <v>42874</v>
      </c>
      <c r="B249" s="9">
        <v>97.16</v>
      </c>
      <c r="D249" s="17">
        <f t="shared" si="9"/>
        <v>42874</v>
      </c>
      <c r="F249" s="2">
        <f t="shared" si="11"/>
        <v>43348</v>
      </c>
      <c r="G249" s="12">
        <f t="shared" si="10"/>
        <v>236.17947630084689</v>
      </c>
    </row>
    <row r="250" spans="1:7" x14ac:dyDescent="0.3">
      <c r="A250" s="5">
        <v>42715</v>
      </c>
      <c r="B250" s="9">
        <v>243.38399999999999</v>
      </c>
      <c r="D250" s="17">
        <f t="shared" si="9"/>
        <v>42715</v>
      </c>
      <c r="F250" s="2">
        <f t="shared" si="11"/>
        <v>43349</v>
      </c>
      <c r="G250" s="12">
        <f t="shared" si="10"/>
        <v>236.20712540886564</v>
      </c>
    </row>
    <row r="251" spans="1:7" x14ac:dyDescent="0.3">
      <c r="A251" s="5">
        <v>42281</v>
      </c>
      <c r="B251" s="9">
        <v>392.94</v>
      </c>
      <c r="D251" s="17">
        <f t="shared" si="9"/>
        <v>42281</v>
      </c>
      <c r="F251" s="2">
        <f t="shared" si="11"/>
        <v>43350</v>
      </c>
      <c r="G251" s="12">
        <f t="shared" si="10"/>
        <v>236.23477451688439</v>
      </c>
    </row>
    <row r="252" spans="1:7" x14ac:dyDescent="0.3">
      <c r="A252" s="5">
        <v>42597</v>
      </c>
      <c r="B252" s="9">
        <v>18.882000000000001</v>
      </c>
      <c r="D252" s="17">
        <f t="shared" si="9"/>
        <v>42597</v>
      </c>
      <c r="F252" s="2">
        <f t="shared" si="11"/>
        <v>43351</v>
      </c>
      <c r="G252" s="12">
        <f t="shared" si="10"/>
        <v>236.26242362490314</v>
      </c>
    </row>
    <row r="253" spans="1:7" x14ac:dyDescent="0.3">
      <c r="A253" s="5">
        <v>42722</v>
      </c>
      <c r="B253" s="9">
        <v>18.84</v>
      </c>
      <c r="D253" s="17">
        <f t="shared" si="9"/>
        <v>42722</v>
      </c>
      <c r="F253" s="2">
        <f t="shared" si="11"/>
        <v>43352</v>
      </c>
      <c r="G253" s="12">
        <f t="shared" si="10"/>
        <v>236.29007273292166</v>
      </c>
    </row>
    <row r="254" spans="1:7" x14ac:dyDescent="0.3">
      <c r="A254" s="5">
        <v>42946</v>
      </c>
      <c r="B254" s="9">
        <v>330.4</v>
      </c>
      <c r="D254" s="17">
        <f t="shared" si="9"/>
        <v>42946</v>
      </c>
      <c r="F254" s="2">
        <f t="shared" si="11"/>
        <v>43353</v>
      </c>
      <c r="G254" s="12">
        <f t="shared" si="10"/>
        <v>236.31772184094041</v>
      </c>
    </row>
    <row r="255" spans="1:7" x14ac:dyDescent="0.3">
      <c r="A255" s="5">
        <v>42896</v>
      </c>
      <c r="B255" s="9">
        <v>132.52000000000001</v>
      </c>
      <c r="D255" s="17">
        <f t="shared" si="9"/>
        <v>42896</v>
      </c>
      <c r="F255" s="2">
        <f t="shared" si="11"/>
        <v>43354</v>
      </c>
      <c r="G255" s="12">
        <f t="shared" si="10"/>
        <v>236.34537094895916</v>
      </c>
    </row>
    <row r="256" spans="1:7" x14ac:dyDescent="0.3">
      <c r="A256" s="5">
        <v>43099</v>
      </c>
      <c r="B256" s="9">
        <v>209.3</v>
      </c>
      <c r="D256" s="17">
        <f t="shared" si="9"/>
        <v>43099</v>
      </c>
      <c r="F256" s="2">
        <f t="shared" si="11"/>
        <v>43355</v>
      </c>
      <c r="G256" s="12">
        <f t="shared" si="10"/>
        <v>236.37302005697791</v>
      </c>
    </row>
    <row r="257" spans="1:7" x14ac:dyDescent="0.3">
      <c r="A257" s="5">
        <v>42715</v>
      </c>
      <c r="B257" s="9">
        <v>14.8</v>
      </c>
      <c r="D257" s="17">
        <f t="shared" si="9"/>
        <v>42715</v>
      </c>
      <c r="F257" s="2">
        <f t="shared" si="11"/>
        <v>43356</v>
      </c>
      <c r="G257" s="12">
        <f t="shared" si="10"/>
        <v>236.40066916499666</v>
      </c>
    </row>
    <row r="258" spans="1:7" x14ac:dyDescent="0.3">
      <c r="A258" s="5">
        <v>42666</v>
      </c>
      <c r="B258" s="9">
        <v>379.4</v>
      </c>
      <c r="D258" s="17">
        <f t="shared" si="9"/>
        <v>42666</v>
      </c>
      <c r="F258" s="2">
        <f t="shared" si="11"/>
        <v>43357</v>
      </c>
      <c r="G258" s="12">
        <f t="shared" si="10"/>
        <v>236.42831827301518</v>
      </c>
    </row>
    <row r="259" spans="1:7" x14ac:dyDescent="0.3">
      <c r="A259" s="5">
        <v>42604</v>
      </c>
      <c r="B259" s="9">
        <v>113.55200000000001</v>
      </c>
      <c r="D259" s="17">
        <f t="shared" si="9"/>
        <v>42604</v>
      </c>
      <c r="F259" s="2">
        <f t="shared" si="11"/>
        <v>43358</v>
      </c>
      <c r="G259" s="12">
        <f t="shared" si="10"/>
        <v>236.45596738103393</v>
      </c>
    </row>
    <row r="260" spans="1:7" x14ac:dyDescent="0.3">
      <c r="A260" s="5">
        <v>42632</v>
      </c>
      <c r="B260" s="9">
        <v>701.37199999999996</v>
      </c>
      <c r="D260" s="17">
        <f t="shared" ref="D260:D323" si="12" xml:space="preserve"> A260*1</f>
        <v>42632</v>
      </c>
      <c r="F260" s="2">
        <f t="shared" si="11"/>
        <v>43359</v>
      </c>
      <c r="G260" s="12">
        <f t="shared" ref="G260:G323" si="13">_xlfn.FORECAST.LINEAR(F260, $B$2:$B$794, $D$2:$D$794)</f>
        <v>236.48361648905268</v>
      </c>
    </row>
    <row r="261" spans="1:7" x14ac:dyDescent="0.3">
      <c r="A261" s="5">
        <v>42455</v>
      </c>
      <c r="B261" s="9">
        <v>459.95</v>
      </c>
      <c r="D261" s="17">
        <f t="shared" si="12"/>
        <v>42455</v>
      </c>
      <c r="F261" s="2">
        <f t="shared" ref="F261:F324" si="14">F260+1</f>
        <v>43360</v>
      </c>
      <c r="G261" s="12">
        <f t="shared" si="13"/>
        <v>236.51126559707143</v>
      </c>
    </row>
    <row r="262" spans="1:7" x14ac:dyDescent="0.3">
      <c r="A262" s="5">
        <v>42894</v>
      </c>
      <c r="B262" s="9">
        <v>23.76</v>
      </c>
      <c r="D262" s="17">
        <f t="shared" si="12"/>
        <v>42894</v>
      </c>
      <c r="F262" s="2">
        <f t="shared" si="14"/>
        <v>43361</v>
      </c>
      <c r="G262" s="12">
        <f t="shared" si="13"/>
        <v>236.53891470509018</v>
      </c>
    </row>
    <row r="263" spans="1:7" x14ac:dyDescent="0.3">
      <c r="A263" s="5">
        <v>41997</v>
      </c>
      <c r="B263" s="9">
        <v>30.36</v>
      </c>
      <c r="D263" s="17">
        <f t="shared" si="12"/>
        <v>41997</v>
      </c>
      <c r="F263" s="2">
        <f t="shared" si="14"/>
        <v>43362</v>
      </c>
      <c r="G263" s="12">
        <f t="shared" si="13"/>
        <v>236.5665638131087</v>
      </c>
    </row>
    <row r="264" spans="1:7" x14ac:dyDescent="0.3">
      <c r="A264" s="5">
        <v>43074</v>
      </c>
      <c r="B264" s="9">
        <v>61.44</v>
      </c>
      <c r="D264" s="17">
        <f t="shared" si="12"/>
        <v>43074</v>
      </c>
      <c r="F264" s="2">
        <f t="shared" si="14"/>
        <v>43363</v>
      </c>
      <c r="G264" s="12">
        <f t="shared" si="13"/>
        <v>236.59421292112745</v>
      </c>
    </row>
    <row r="265" spans="1:7" x14ac:dyDescent="0.3">
      <c r="A265" s="5">
        <v>42812</v>
      </c>
      <c r="B265" s="9">
        <v>2.6880000000000002</v>
      </c>
      <c r="D265" s="17">
        <f t="shared" si="12"/>
        <v>42812</v>
      </c>
      <c r="F265" s="2">
        <f t="shared" si="14"/>
        <v>43364</v>
      </c>
      <c r="G265" s="12">
        <f t="shared" si="13"/>
        <v>236.6218620291462</v>
      </c>
    </row>
    <row r="266" spans="1:7" x14ac:dyDescent="0.3">
      <c r="A266" s="5">
        <v>42693</v>
      </c>
      <c r="B266" s="9">
        <v>14.352</v>
      </c>
      <c r="D266" s="17">
        <f t="shared" si="12"/>
        <v>42693</v>
      </c>
      <c r="F266" s="2">
        <f t="shared" si="14"/>
        <v>43365</v>
      </c>
      <c r="G266" s="12">
        <f t="shared" si="13"/>
        <v>236.64951113716495</v>
      </c>
    </row>
    <row r="267" spans="1:7" x14ac:dyDescent="0.3">
      <c r="A267" s="5">
        <v>43043</v>
      </c>
      <c r="B267" s="9">
        <v>7999.98</v>
      </c>
      <c r="D267" s="17">
        <f t="shared" si="12"/>
        <v>43043</v>
      </c>
      <c r="F267" s="2">
        <f t="shared" si="14"/>
        <v>43366</v>
      </c>
      <c r="G267" s="12">
        <f t="shared" si="13"/>
        <v>236.6771602451837</v>
      </c>
    </row>
    <row r="268" spans="1:7" x14ac:dyDescent="0.3">
      <c r="A268" s="5">
        <v>41825</v>
      </c>
      <c r="B268" s="9">
        <v>479.97</v>
      </c>
      <c r="D268" s="17">
        <f t="shared" si="12"/>
        <v>41825</v>
      </c>
      <c r="F268" s="2">
        <f t="shared" si="14"/>
        <v>43367</v>
      </c>
      <c r="G268" s="12">
        <f t="shared" si="13"/>
        <v>236.70480935320222</v>
      </c>
    </row>
    <row r="269" spans="1:7" x14ac:dyDescent="0.3">
      <c r="A269" s="5">
        <v>43094</v>
      </c>
      <c r="B269" s="9">
        <v>191.98400000000001</v>
      </c>
      <c r="D269" s="17">
        <f t="shared" si="12"/>
        <v>43094</v>
      </c>
      <c r="F269" s="2">
        <f t="shared" si="14"/>
        <v>43368</v>
      </c>
      <c r="G269" s="12">
        <f t="shared" si="13"/>
        <v>236.73245846122097</v>
      </c>
    </row>
    <row r="270" spans="1:7" x14ac:dyDescent="0.3">
      <c r="A270" s="5">
        <v>41811</v>
      </c>
      <c r="B270" s="9">
        <v>104.01</v>
      </c>
      <c r="D270" s="17">
        <f t="shared" si="12"/>
        <v>41811</v>
      </c>
      <c r="F270" s="2">
        <f t="shared" si="14"/>
        <v>43369</v>
      </c>
      <c r="G270" s="12">
        <f t="shared" si="13"/>
        <v>236.76010756923972</v>
      </c>
    </row>
    <row r="271" spans="1:7" x14ac:dyDescent="0.3">
      <c r="A271" s="5">
        <v>42091</v>
      </c>
      <c r="B271" s="9">
        <v>166.24</v>
      </c>
      <c r="D271" s="17">
        <f t="shared" si="12"/>
        <v>42091</v>
      </c>
      <c r="F271" s="2">
        <f t="shared" si="14"/>
        <v>43370</v>
      </c>
      <c r="G271" s="12">
        <f t="shared" si="13"/>
        <v>236.78775667725847</v>
      </c>
    </row>
    <row r="272" spans="1:7" x14ac:dyDescent="0.3">
      <c r="A272" s="5">
        <v>42138</v>
      </c>
      <c r="B272" s="9">
        <v>198.27199999999999</v>
      </c>
      <c r="D272" s="17">
        <f t="shared" si="12"/>
        <v>42138</v>
      </c>
      <c r="F272" s="2">
        <f t="shared" si="14"/>
        <v>43371</v>
      </c>
      <c r="G272" s="12">
        <f t="shared" si="13"/>
        <v>236.81540578527722</v>
      </c>
    </row>
    <row r="273" spans="1:7" x14ac:dyDescent="0.3">
      <c r="A273" s="5">
        <v>42103</v>
      </c>
      <c r="B273" s="9">
        <v>369.91199999999998</v>
      </c>
      <c r="D273" s="17">
        <f t="shared" si="12"/>
        <v>42103</v>
      </c>
      <c r="F273" s="2">
        <f t="shared" si="14"/>
        <v>43372</v>
      </c>
      <c r="G273" s="12">
        <f t="shared" si="13"/>
        <v>236.84305489329574</v>
      </c>
    </row>
    <row r="274" spans="1:7" x14ac:dyDescent="0.3">
      <c r="A274" s="5">
        <v>41894</v>
      </c>
      <c r="B274" s="9">
        <v>10.368</v>
      </c>
      <c r="D274" s="17">
        <f t="shared" si="12"/>
        <v>41894</v>
      </c>
      <c r="F274" s="2">
        <f t="shared" si="14"/>
        <v>43373</v>
      </c>
      <c r="G274" s="12">
        <f t="shared" si="13"/>
        <v>236.87070400131449</v>
      </c>
    </row>
    <row r="275" spans="1:7" x14ac:dyDescent="0.3">
      <c r="A275" s="5">
        <v>41975</v>
      </c>
      <c r="B275" s="9">
        <v>119.96</v>
      </c>
      <c r="D275" s="17">
        <f t="shared" si="12"/>
        <v>41975</v>
      </c>
      <c r="F275" s="2">
        <f t="shared" si="14"/>
        <v>43374</v>
      </c>
      <c r="G275" s="12">
        <f t="shared" si="13"/>
        <v>236.89835310933324</v>
      </c>
    </row>
    <row r="276" spans="1:7" x14ac:dyDescent="0.3">
      <c r="A276" s="5">
        <v>41734</v>
      </c>
      <c r="B276" s="9">
        <v>55.48</v>
      </c>
      <c r="D276" s="17">
        <f t="shared" si="12"/>
        <v>41734</v>
      </c>
      <c r="F276" s="2">
        <f t="shared" si="14"/>
        <v>43375</v>
      </c>
      <c r="G276" s="12">
        <f t="shared" si="13"/>
        <v>236.92600221735199</v>
      </c>
    </row>
    <row r="277" spans="1:7" x14ac:dyDescent="0.3">
      <c r="A277" s="5">
        <v>42981</v>
      </c>
      <c r="B277" s="9">
        <v>24.448</v>
      </c>
      <c r="D277" s="17">
        <f t="shared" si="12"/>
        <v>42981</v>
      </c>
      <c r="F277" s="2">
        <f t="shared" si="14"/>
        <v>43376</v>
      </c>
      <c r="G277" s="12">
        <f t="shared" si="13"/>
        <v>236.95365132537074</v>
      </c>
    </row>
    <row r="278" spans="1:7" x14ac:dyDescent="0.3">
      <c r="A278" s="5">
        <v>42874</v>
      </c>
      <c r="B278" s="9">
        <v>281.33999999999997</v>
      </c>
      <c r="D278" s="17">
        <f t="shared" si="12"/>
        <v>42874</v>
      </c>
      <c r="F278" s="2">
        <f t="shared" si="14"/>
        <v>43377</v>
      </c>
      <c r="G278" s="12">
        <f t="shared" si="13"/>
        <v>236.98130043338926</v>
      </c>
    </row>
    <row r="279" spans="1:7" x14ac:dyDescent="0.3">
      <c r="A279" s="5">
        <v>41650</v>
      </c>
      <c r="B279" s="9">
        <v>9.94</v>
      </c>
      <c r="D279" s="17">
        <f t="shared" si="12"/>
        <v>41650</v>
      </c>
      <c r="F279" s="2">
        <f t="shared" si="14"/>
        <v>43378</v>
      </c>
      <c r="G279" s="12">
        <f t="shared" si="13"/>
        <v>237.00894954140801</v>
      </c>
    </row>
    <row r="280" spans="1:7" x14ac:dyDescent="0.3">
      <c r="A280" s="5">
        <v>41792</v>
      </c>
      <c r="B280" s="9">
        <v>59.808</v>
      </c>
      <c r="D280" s="17">
        <f t="shared" si="12"/>
        <v>41792</v>
      </c>
      <c r="F280" s="2">
        <f t="shared" si="14"/>
        <v>43379</v>
      </c>
      <c r="G280" s="12">
        <f t="shared" si="13"/>
        <v>237.03659864942676</v>
      </c>
    </row>
    <row r="281" spans="1:7" x14ac:dyDescent="0.3">
      <c r="A281" s="5">
        <v>42413</v>
      </c>
      <c r="B281" s="9">
        <v>146.82</v>
      </c>
      <c r="D281" s="17">
        <f t="shared" si="12"/>
        <v>42413</v>
      </c>
      <c r="F281" s="2">
        <f t="shared" si="14"/>
        <v>43380</v>
      </c>
      <c r="G281" s="12">
        <f t="shared" si="13"/>
        <v>237.06424775744551</v>
      </c>
    </row>
    <row r="282" spans="1:7" x14ac:dyDescent="0.3">
      <c r="A282" s="5">
        <v>41919</v>
      </c>
      <c r="B282" s="9">
        <v>129.91999999999999</v>
      </c>
      <c r="D282" s="17">
        <f t="shared" si="12"/>
        <v>41919</v>
      </c>
      <c r="F282" s="2">
        <f t="shared" si="14"/>
        <v>43381</v>
      </c>
      <c r="G282" s="12">
        <f t="shared" si="13"/>
        <v>237.09189686546426</v>
      </c>
    </row>
    <row r="283" spans="1:7" x14ac:dyDescent="0.3">
      <c r="A283" s="5">
        <v>42558</v>
      </c>
      <c r="B283" s="9">
        <v>45.584000000000003</v>
      </c>
      <c r="D283" s="17">
        <f t="shared" si="12"/>
        <v>42558</v>
      </c>
      <c r="F283" s="2">
        <f t="shared" si="14"/>
        <v>43382</v>
      </c>
      <c r="G283" s="12">
        <f t="shared" si="13"/>
        <v>237.11954597348279</v>
      </c>
    </row>
    <row r="284" spans="1:7" x14ac:dyDescent="0.3">
      <c r="A284" s="5">
        <v>42994</v>
      </c>
      <c r="B284" s="9">
        <v>17.568000000000001</v>
      </c>
      <c r="D284" s="17">
        <f t="shared" si="12"/>
        <v>42994</v>
      </c>
      <c r="F284" s="2">
        <f t="shared" si="14"/>
        <v>43383</v>
      </c>
      <c r="G284" s="12">
        <f t="shared" si="13"/>
        <v>237.14719508150154</v>
      </c>
    </row>
    <row r="285" spans="1:7" x14ac:dyDescent="0.3">
      <c r="A285" s="5">
        <v>42707</v>
      </c>
      <c r="B285" s="9">
        <v>182.72</v>
      </c>
      <c r="D285" s="17">
        <f t="shared" si="12"/>
        <v>42707</v>
      </c>
      <c r="F285" s="2">
        <f t="shared" si="14"/>
        <v>43384</v>
      </c>
      <c r="G285" s="12">
        <f t="shared" si="13"/>
        <v>237.17484418952029</v>
      </c>
    </row>
    <row r="286" spans="1:7" x14ac:dyDescent="0.3">
      <c r="A286" s="5">
        <v>42756</v>
      </c>
      <c r="B286" s="9">
        <v>242.94</v>
      </c>
      <c r="D286" s="17">
        <f t="shared" si="12"/>
        <v>42756</v>
      </c>
      <c r="F286" s="2">
        <f t="shared" si="14"/>
        <v>43385</v>
      </c>
      <c r="G286" s="12">
        <f t="shared" si="13"/>
        <v>237.20249329753904</v>
      </c>
    </row>
    <row r="287" spans="1:7" x14ac:dyDescent="0.3">
      <c r="A287" s="5">
        <v>41643</v>
      </c>
      <c r="B287" s="9">
        <v>11.784000000000001</v>
      </c>
      <c r="D287" s="17">
        <f t="shared" si="12"/>
        <v>41643</v>
      </c>
      <c r="F287" s="2">
        <f t="shared" si="14"/>
        <v>43386</v>
      </c>
      <c r="G287" s="12">
        <f t="shared" si="13"/>
        <v>237.23014240555779</v>
      </c>
    </row>
    <row r="288" spans="1:7" x14ac:dyDescent="0.3">
      <c r="A288" s="5">
        <v>42609</v>
      </c>
      <c r="B288" s="9">
        <v>51.52</v>
      </c>
      <c r="D288" s="17">
        <f t="shared" si="12"/>
        <v>42609</v>
      </c>
      <c r="F288" s="2">
        <f t="shared" si="14"/>
        <v>43387</v>
      </c>
      <c r="G288" s="12">
        <f t="shared" si="13"/>
        <v>237.25779151357631</v>
      </c>
    </row>
    <row r="289" spans="1:7" x14ac:dyDescent="0.3">
      <c r="A289" s="5">
        <v>42449</v>
      </c>
      <c r="B289" s="9">
        <v>11.992000000000001</v>
      </c>
      <c r="D289" s="17">
        <f t="shared" si="12"/>
        <v>42449</v>
      </c>
      <c r="F289" s="2">
        <f t="shared" si="14"/>
        <v>43388</v>
      </c>
      <c r="G289" s="12">
        <f t="shared" si="13"/>
        <v>237.28544062159506</v>
      </c>
    </row>
    <row r="290" spans="1:7" x14ac:dyDescent="0.3">
      <c r="A290" s="5">
        <v>43010</v>
      </c>
      <c r="B290" s="9">
        <v>58.05</v>
      </c>
      <c r="D290" s="17">
        <f t="shared" si="12"/>
        <v>43010</v>
      </c>
      <c r="F290" s="2">
        <f t="shared" si="14"/>
        <v>43389</v>
      </c>
      <c r="G290" s="12">
        <f t="shared" si="13"/>
        <v>237.31308972961381</v>
      </c>
    </row>
    <row r="291" spans="1:7" x14ac:dyDescent="0.3">
      <c r="A291" s="5">
        <v>42467</v>
      </c>
      <c r="B291" s="9">
        <v>1199.9760000000001</v>
      </c>
      <c r="D291" s="17">
        <f t="shared" si="12"/>
        <v>42467</v>
      </c>
      <c r="F291" s="2">
        <f t="shared" si="14"/>
        <v>43390</v>
      </c>
      <c r="G291" s="12">
        <f t="shared" si="13"/>
        <v>237.34073883763256</v>
      </c>
    </row>
    <row r="292" spans="1:7" x14ac:dyDescent="0.3">
      <c r="A292" s="5">
        <v>42002</v>
      </c>
      <c r="B292" s="9">
        <v>24.56</v>
      </c>
      <c r="D292" s="17">
        <f t="shared" si="12"/>
        <v>42002</v>
      </c>
      <c r="F292" s="2">
        <f t="shared" si="14"/>
        <v>43391</v>
      </c>
      <c r="G292" s="12">
        <f t="shared" si="13"/>
        <v>237.36838794565131</v>
      </c>
    </row>
    <row r="293" spans="1:7" x14ac:dyDescent="0.3">
      <c r="A293" s="5">
        <v>42939</v>
      </c>
      <c r="B293" s="9">
        <v>13.128</v>
      </c>
      <c r="D293" s="17">
        <f t="shared" si="12"/>
        <v>42939</v>
      </c>
      <c r="F293" s="2">
        <f t="shared" si="14"/>
        <v>43392</v>
      </c>
      <c r="G293" s="12">
        <f t="shared" si="13"/>
        <v>237.39603705366983</v>
      </c>
    </row>
    <row r="294" spans="1:7" x14ac:dyDescent="0.3">
      <c r="A294" s="5">
        <v>42996</v>
      </c>
      <c r="B294" s="9">
        <v>22.72</v>
      </c>
      <c r="D294" s="17">
        <f t="shared" si="12"/>
        <v>42996</v>
      </c>
      <c r="F294" s="2">
        <f t="shared" si="14"/>
        <v>43393</v>
      </c>
      <c r="G294" s="12">
        <f t="shared" si="13"/>
        <v>237.42368616168858</v>
      </c>
    </row>
    <row r="295" spans="1:7" x14ac:dyDescent="0.3">
      <c r="A295" s="5">
        <v>42043</v>
      </c>
      <c r="B295" s="9">
        <v>107.982</v>
      </c>
      <c r="D295" s="17">
        <f t="shared" si="12"/>
        <v>42043</v>
      </c>
      <c r="F295" s="2">
        <f t="shared" si="14"/>
        <v>43394</v>
      </c>
      <c r="G295" s="12">
        <f t="shared" si="13"/>
        <v>237.45133526970733</v>
      </c>
    </row>
    <row r="296" spans="1:7" x14ac:dyDescent="0.3">
      <c r="A296" s="5">
        <v>41652</v>
      </c>
      <c r="B296" s="9">
        <v>11.36</v>
      </c>
      <c r="D296" s="17">
        <f t="shared" si="12"/>
        <v>41652</v>
      </c>
      <c r="F296" s="2">
        <f t="shared" si="14"/>
        <v>43395</v>
      </c>
      <c r="G296" s="12">
        <f t="shared" si="13"/>
        <v>237.47898437772608</v>
      </c>
    </row>
    <row r="297" spans="1:7" x14ac:dyDescent="0.3">
      <c r="A297" s="5">
        <v>41773</v>
      </c>
      <c r="B297" s="9">
        <v>310.88</v>
      </c>
      <c r="D297" s="17">
        <f t="shared" si="12"/>
        <v>41773</v>
      </c>
      <c r="F297" s="2">
        <f t="shared" si="14"/>
        <v>43396</v>
      </c>
      <c r="G297" s="12">
        <f t="shared" si="13"/>
        <v>237.50663348574483</v>
      </c>
    </row>
    <row r="298" spans="1:7" x14ac:dyDescent="0.3">
      <c r="A298" s="5">
        <v>42765</v>
      </c>
      <c r="B298" s="9">
        <v>18.28</v>
      </c>
      <c r="D298" s="17">
        <f t="shared" si="12"/>
        <v>42765</v>
      </c>
      <c r="F298" s="2">
        <f t="shared" si="14"/>
        <v>43397</v>
      </c>
      <c r="G298" s="12">
        <f t="shared" si="13"/>
        <v>237.53428259376335</v>
      </c>
    </row>
    <row r="299" spans="1:7" x14ac:dyDescent="0.3">
      <c r="A299" s="5">
        <v>41819</v>
      </c>
      <c r="B299" s="9">
        <v>32.76</v>
      </c>
      <c r="D299" s="17">
        <f t="shared" si="12"/>
        <v>41819</v>
      </c>
      <c r="F299" s="2">
        <f t="shared" si="14"/>
        <v>43398</v>
      </c>
      <c r="G299" s="12">
        <f t="shared" si="13"/>
        <v>237.5619317017821</v>
      </c>
    </row>
    <row r="300" spans="1:7" x14ac:dyDescent="0.3">
      <c r="A300" s="5">
        <v>42280</v>
      </c>
      <c r="B300" s="9">
        <v>32.07</v>
      </c>
      <c r="D300" s="17">
        <f t="shared" si="12"/>
        <v>42280</v>
      </c>
      <c r="F300" s="2">
        <f t="shared" si="14"/>
        <v>43399</v>
      </c>
      <c r="G300" s="12">
        <f t="shared" si="13"/>
        <v>237.58958080980085</v>
      </c>
    </row>
    <row r="301" spans="1:7" x14ac:dyDescent="0.3">
      <c r="A301" s="5">
        <v>42350</v>
      </c>
      <c r="B301" s="9">
        <v>348.928</v>
      </c>
      <c r="D301" s="17">
        <f t="shared" si="12"/>
        <v>42350</v>
      </c>
      <c r="F301" s="2">
        <f t="shared" si="14"/>
        <v>43400</v>
      </c>
      <c r="G301" s="12">
        <f t="shared" si="13"/>
        <v>237.6172299178196</v>
      </c>
    </row>
    <row r="302" spans="1:7" x14ac:dyDescent="0.3">
      <c r="A302" s="5">
        <v>42510</v>
      </c>
      <c r="B302" s="9">
        <v>1363.96</v>
      </c>
      <c r="D302" s="17">
        <f t="shared" si="12"/>
        <v>42510</v>
      </c>
      <c r="F302" s="2">
        <f t="shared" si="14"/>
        <v>43401</v>
      </c>
      <c r="G302" s="12">
        <f t="shared" si="13"/>
        <v>237.64487902583835</v>
      </c>
    </row>
    <row r="303" spans="1:7" x14ac:dyDescent="0.3">
      <c r="A303" s="5">
        <v>41902</v>
      </c>
      <c r="B303" s="9">
        <v>9.9600000000000009</v>
      </c>
      <c r="D303" s="17">
        <f t="shared" si="12"/>
        <v>41902</v>
      </c>
      <c r="F303" s="2">
        <f t="shared" si="14"/>
        <v>43402</v>
      </c>
      <c r="G303" s="12">
        <f t="shared" si="13"/>
        <v>237.67252813385687</v>
      </c>
    </row>
    <row r="304" spans="1:7" x14ac:dyDescent="0.3">
      <c r="A304" s="5">
        <v>42999</v>
      </c>
      <c r="B304" s="9">
        <v>20.16</v>
      </c>
      <c r="D304" s="17">
        <f t="shared" si="12"/>
        <v>42999</v>
      </c>
      <c r="F304" s="2">
        <f t="shared" si="14"/>
        <v>43403</v>
      </c>
      <c r="G304" s="12">
        <f t="shared" si="13"/>
        <v>237.70017724187562</v>
      </c>
    </row>
    <row r="305" spans="1:7" x14ac:dyDescent="0.3">
      <c r="A305" s="5">
        <v>42335</v>
      </c>
      <c r="B305" s="9">
        <v>283.92</v>
      </c>
      <c r="D305" s="17">
        <f t="shared" si="12"/>
        <v>42335</v>
      </c>
      <c r="F305" s="2">
        <f t="shared" si="14"/>
        <v>43404</v>
      </c>
      <c r="G305" s="12">
        <f t="shared" si="13"/>
        <v>237.72782634989437</v>
      </c>
    </row>
    <row r="306" spans="1:7" x14ac:dyDescent="0.3">
      <c r="A306" s="5">
        <v>42786</v>
      </c>
      <c r="B306" s="9">
        <v>22.23</v>
      </c>
      <c r="D306" s="17">
        <f t="shared" si="12"/>
        <v>42786</v>
      </c>
      <c r="F306" s="2">
        <f t="shared" si="14"/>
        <v>43405</v>
      </c>
      <c r="G306" s="12">
        <f t="shared" si="13"/>
        <v>237.75547545791312</v>
      </c>
    </row>
    <row r="307" spans="1:7" x14ac:dyDescent="0.3">
      <c r="A307" s="5">
        <v>42441</v>
      </c>
      <c r="B307" s="9">
        <v>12.96</v>
      </c>
      <c r="D307" s="17">
        <f t="shared" si="12"/>
        <v>42441</v>
      </c>
      <c r="F307" s="2">
        <f t="shared" si="14"/>
        <v>43406</v>
      </c>
      <c r="G307" s="12">
        <f t="shared" si="13"/>
        <v>237.78312456593187</v>
      </c>
    </row>
    <row r="308" spans="1:7" x14ac:dyDescent="0.3">
      <c r="A308" s="5">
        <v>42847</v>
      </c>
      <c r="B308" s="9">
        <v>18.28</v>
      </c>
      <c r="D308" s="17">
        <f t="shared" si="12"/>
        <v>42847</v>
      </c>
      <c r="F308" s="2">
        <f t="shared" si="14"/>
        <v>43407</v>
      </c>
      <c r="G308" s="12">
        <f t="shared" si="13"/>
        <v>237.81077367395039</v>
      </c>
    </row>
    <row r="309" spans="1:7" x14ac:dyDescent="0.3">
      <c r="A309" s="5">
        <v>42869</v>
      </c>
      <c r="B309" s="9">
        <v>18.28</v>
      </c>
      <c r="D309" s="17">
        <f t="shared" si="12"/>
        <v>42869</v>
      </c>
      <c r="F309" s="2">
        <f t="shared" si="14"/>
        <v>43408</v>
      </c>
      <c r="G309" s="12">
        <f t="shared" si="13"/>
        <v>237.83842278196914</v>
      </c>
    </row>
    <row r="310" spans="1:7" x14ac:dyDescent="0.3">
      <c r="A310" s="5">
        <v>42083</v>
      </c>
      <c r="B310" s="9">
        <v>51.84</v>
      </c>
      <c r="D310" s="17">
        <f t="shared" si="12"/>
        <v>42083</v>
      </c>
      <c r="F310" s="2">
        <f t="shared" si="14"/>
        <v>43409</v>
      </c>
      <c r="G310" s="12">
        <f t="shared" si="13"/>
        <v>237.86607188998789</v>
      </c>
    </row>
    <row r="311" spans="1:7" x14ac:dyDescent="0.3">
      <c r="A311" s="5">
        <v>42906</v>
      </c>
      <c r="B311" s="9">
        <v>239.97</v>
      </c>
      <c r="D311" s="17">
        <f t="shared" si="12"/>
        <v>42906</v>
      </c>
      <c r="F311" s="2">
        <f t="shared" si="14"/>
        <v>43410</v>
      </c>
      <c r="G311" s="12">
        <f t="shared" si="13"/>
        <v>237.89372099800664</v>
      </c>
    </row>
    <row r="312" spans="1:7" x14ac:dyDescent="0.3">
      <c r="A312" s="5">
        <v>41768</v>
      </c>
      <c r="B312" s="9">
        <v>67.8</v>
      </c>
      <c r="D312" s="17">
        <f t="shared" si="12"/>
        <v>41768</v>
      </c>
      <c r="F312" s="2">
        <f t="shared" si="14"/>
        <v>43411</v>
      </c>
      <c r="G312" s="12">
        <f t="shared" si="13"/>
        <v>237.92137010602539</v>
      </c>
    </row>
    <row r="313" spans="1:7" x14ac:dyDescent="0.3">
      <c r="A313" s="5">
        <v>43043</v>
      </c>
      <c r="B313" s="9">
        <v>9.6639999999999997</v>
      </c>
      <c r="D313" s="17">
        <f t="shared" si="12"/>
        <v>43043</v>
      </c>
      <c r="F313" s="2">
        <f t="shared" si="14"/>
        <v>43412</v>
      </c>
      <c r="G313" s="12">
        <f t="shared" si="13"/>
        <v>237.94901921404391</v>
      </c>
    </row>
    <row r="314" spans="1:7" x14ac:dyDescent="0.3">
      <c r="A314" s="5">
        <v>42328</v>
      </c>
      <c r="B314" s="9">
        <v>60.45</v>
      </c>
      <c r="D314" s="17">
        <f t="shared" si="12"/>
        <v>42328</v>
      </c>
      <c r="F314" s="2">
        <f t="shared" si="14"/>
        <v>43413</v>
      </c>
      <c r="G314" s="12">
        <f t="shared" si="13"/>
        <v>237.97666832206266</v>
      </c>
    </row>
    <row r="315" spans="1:7" x14ac:dyDescent="0.3">
      <c r="A315" s="5">
        <v>42681</v>
      </c>
      <c r="B315" s="9">
        <v>37.44</v>
      </c>
      <c r="D315" s="17">
        <f t="shared" si="12"/>
        <v>42681</v>
      </c>
      <c r="F315" s="2">
        <f t="shared" si="14"/>
        <v>43414</v>
      </c>
      <c r="G315" s="12">
        <f t="shared" si="13"/>
        <v>238.00431743008141</v>
      </c>
    </row>
    <row r="316" spans="1:7" x14ac:dyDescent="0.3">
      <c r="A316" s="5">
        <v>42290</v>
      </c>
      <c r="B316" s="9">
        <v>83.72</v>
      </c>
      <c r="D316" s="17">
        <f t="shared" si="12"/>
        <v>42290</v>
      </c>
      <c r="F316" s="2">
        <f t="shared" si="14"/>
        <v>43415</v>
      </c>
      <c r="G316" s="12">
        <f t="shared" si="13"/>
        <v>238.03196653810016</v>
      </c>
    </row>
    <row r="317" spans="1:7" x14ac:dyDescent="0.3">
      <c r="A317" s="5">
        <v>42736</v>
      </c>
      <c r="B317" s="9">
        <v>48.896000000000001</v>
      </c>
      <c r="D317" s="17">
        <f t="shared" si="12"/>
        <v>42736</v>
      </c>
      <c r="F317" s="2">
        <f t="shared" si="14"/>
        <v>43416</v>
      </c>
      <c r="G317" s="12">
        <f t="shared" si="13"/>
        <v>238.05961564611891</v>
      </c>
    </row>
    <row r="318" spans="1:7" x14ac:dyDescent="0.3">
      <c r="A318" s="5">
        <v>41677</v>
      </c>
      <c r="B318" s="9">
        <v>115.36</v>
      </c>
      <c r="D318" s="17">
        <f t="shared" si="12"/>
        <v>41677</v>
      </c>
      <c r="F318" s="2">
        <f t="shared" si="14"/>
        <v>43417</v>
      </c>
      <c r="G318" s="12">
        <f t="shared" si="13"/>
        <v>238.08726475413744</v>
      </c>
    </row>
    <row r="319" spans="1:7" x14ac:dyDescent="0.3">
      <c r="A319" s="5">
        <v>42541</v>
      </c>
      <c r="B319" s="9">
        <v>5.16</v>
      </c>
      <c r="D319" s="17">
        <f t="shared" si="12"/>
        <v>42541</v>
      </c>
      <c r="F319" s="2">
        <f t="shared" si="14"/>
        <v>43418</v>
      </c>
      <c r="G319" s="12">
        <f t="shared" si="13"/>
        <v>238.11491386215619</v>
      </c>
    </row>
    <row r="320" spans="1:7" x14ac:dyDescent="0.3">
      <c r="A320" s="5">
        <v>41854</v>
      </c>
      <c r="B320" s="9">
        <v>39.96</v>
      </c>
      <c r="D320" s="17">
        <f t="shared" si="12"/>
        <v>41854</v>
      </c>
      <c r="F320" s="2">
        <f t="shared" si="14"/>
        <v>43419</v>
      </c>
      <c r="G320" s="12">
        <f t="shared" si="13"/>
        <v>238.14256297017494</v>
      </c>
    </row>
    <row r="321" spans="1:7" x14ac:dyDescent="0.3">
      <c r="A321" s="5">
        <v>42835</v>
      </c>
      <c r="B321" s="9">
        <v>7.61</v>
      </c>
      <c r="D321" s="17">
        <f t="shared" si="12"/>
        <v>42835</v>
      </c>
      <c r="F321" s="2">
        <f t="shared" si="14"/>
        <v>43420</v>
      </c>
      <c r="G321" s="12">
        <f t="shared" si="13"/>
        <v>238.17021207819369</v>
      </c>
    </row>
    <row r="322" spans="1:7" x14ac:dyDescent="0.3">
      <c r="A322" s="5">
        <v>41799</v>
      </c>
      <c r="B322" s="9">
        <v>7.36</v>
      </c>
      <c r="D322" s="17">
        <f t="shared" si="12"/>
        <v>41799</v>
      </c>
      <c r="F322" s="2">
        <f t="shared" si="14"/>
        <v>43421</v>
      </c>
      <c r="G322" s="12">
        <f t="shared" si="13"/>
        <v>238.19786118621244</v>
      </c>
    </row>
    <row r="323" spans="1:7" x14ac:dyDescent="0.3">
      <c r="A323" s="5">
        <v>41649</v>
      </c>
      <c r="B323" s="9">
        <v>2.89</v>
      </c>
      <c r="D323" s="17">
        <f t="shared" si="12"/>
        <v>41649</v>
      </c>
      <c r="F323" s="2">
        <f t="shared" si="14"/>
        <v>43422</v>
      </c>
      <c r="G323" s="12">
        <f t="shared" si="13"/>
        <v>238.22551029423096</v>
      </c>
    </row>
    <row r="324" spans="1:7" x14ac:dyDescent="0.3">
      <c r="A324" s="5">
        <v>42642</v>
      </c>
      <c r="B324" s="9">
        <v>15.936</v>
      </c>
      <c r="D324" s="17">
        <f t="shared" ref="D324:D387" si="15" xml:space="preserve"> A324*1</f>
        <v>42642</v>
      </c>
      <c r="F324" s="2">
        <f t="shared" si="14"/>
        <v>43423</v>
      </c>
      <c r="G324" s="12">
        <f t="shared" ref="G324:G387" si="16">_xlfn.FORECAST.LINEAR(F324, $B$2:$B$794, $D$2:$D$794)</f>
        <v>238.25315940224971</v>
      </c>
    </row>
    <row r="325" spans="1:7" x14ac:dyDescent="0.3">
      <c r="A325" s="5">
        <v>41735</v>
      </c>
      <c r="B325" s="9">
        <v>44.91</v>
      </c>
      <c r="D325" s="17">
        <f t="shared" si="15"/>
        <v>41735</v>
      </c>
      <c r="F325" s="2">
        <f t="shared" ref="F325:F388" si="17">F324+1</f>
        <v>43424</v>
      </c>
      <c r="G325" s="12">
        <f t="shared" si="16"/>
        <v>238.28080851026846</v>
      </c>
    </row>
    <row r="326" spans="1:7" x14ac:dyDescent="0.3">
      <c r="A326" s="5">
        <v>42616</v>
      </c>
      <c r="B326" s="9">
        <v>1141.47</v>
      </c>
      <c r="D326" s="17">
        <f t="shared" si="15"/>
        <v>42616</v>
      </c>
      <c r="F326" s="2">
        <f t="shared" si="17"/>
        <v>43425</v>
      </c>
      <c r="G326" s="12">
        <f t="shared" si="16"/>
        <v>238.30845761828721</v>
      </c>
    </row>
    <row r="327" spans="1:7" x14ac:dyDescent="0.3">
      <c r="A327" s="5">
        <v>41983</v>
      </c>
      <c r="B327" s="9">
        <v>11.36</v>
      </c>
      <c r="D327" s="17">
        <f t="shared" si="15"/>
        <v>41983</v>
      </c>
      <c r="F327" s="2">
        <f t="shared" si="17"/>
        <v>43426</v>
      </c>
      <c r="G327" s="12">
        <f t="shared" si="16"/>
        <v>238.33610672630596</v>
      </c>
    </row>
    <row r="328" spans="1:7" x14ac:dyDescent="0.3">
      <c r="A328" s="5">
        <v>41899</v>
      </c>
      <c r="B328" s="9">
        <v>5.8920000000000003</v>
      </c>
      <c r="D328" s="17">
        <f t="shared" si="15"/>
        <v>41899</v>
      </c>
      <c r="F328" s="2">
        <f t="shared" si="17"/>
        <v>43427</v>
      </c>
      <c r="G328" s="12">
        <f t="shared" si="16"/>
        <v>238.36375583432448</v>
      </c>
    </row>
    <row r="329" spans="1:7" x14ac:dyDescent="0.3">
      <c r="A329" s="5">
        <v>42665</v>
      </c>
      <c r="B329" s="9">
        <v>31.4</v>
      </c>
      <c r="D329" s="17">
        <f t="shared" si="15"/>
        <v>42665</v>
      </c>
      <c r="F329" s="2">
        <f t="shared" si="17"/>
        <v>43428</v>
      </c>
      <c r="G329" s="12">
        <f t="shared" si="16"/>
        <v>238.39140494234323</v>
      </c>
    </row>
    <row r="330" spans="1:7" x14ac:dyDescent="0.3">
      <c r="A330" s="5">
        <v>41758</v>
      </c>
      <c r="B330" s="9">
        <v>17.46</v>
      </c>
      <c r="D330" s="17">
        <f t="shared" si="15"/>
        <v>41758</v>
      </c>
      <c r="F330" s="2">
        <f t="shared" si="17"/>
        <v>43429</v>
      </c>
      <c r="G330" s="12">
        <f t="shared" si="16"/>
        <v>238.41905405036198</v>
      </c>
    </row>
    <row r="331" spans="1:7" x14ac:dyDescent="0.3">
      <c r="A331" s="5">
        <v>42119</v>
      </c>
      <c r="B331" s="9">
        <v>13.944000000000001</v>
      </c>
      <c r="D331" s="17">
        <f t="shared" si="15"/>
        <v>42119</v>
      </c>
      <c r="F331" s="2">
        <f t="shared" si="17"/>
        <v>43430</v>
      </c>
      <c r="G331" s="12">
        <f t="shared" si="16"/>
        <v>238.44670315838073</v>
      </c>
    </row>
    <row r="332" spans="1:7" x14ac:dyDescent="0.3">
      <c r="A332" s="5">
        <v>43022</v>
      </c>
      <c r="B332" s="9">
        <v>37.659999999999997</v>
      </c>
      <c r="D332" s="17">
        <f t="shared" si="15"/>
        <v>43022</v>
      </c>
      <c r="F332" s="2">
        <f t="shared" si="17"/>
        <v>43431</v>
      </c>
      <c r="G332" s="12">
        <f t="shared" si="16"/>
        <v>238.47435226639948</v>
      </c>
    </row>
    <row r="333" spans="1:7" x14ac:dyDescent="0.3">
      <c r="A333" s="5">
        <v>42684</v>
      </c>
      <c r="B333" s="9">
        <v>155.82</v>
      </c>
      <c r="D333" s="17">
        <f t="shared" si="15"/>
        <v>42684</v>
      </c>
      <c r="F333" s="2">
        <f t="shared" si="17"/>
        <v>43432</v>
      </c>
      <c r="G333" s="12">
        <f t="shared" si="16"/>
        <v>238.502001374418</v>
      </c>
    </row>
    <row r="334" spans="1:7" x14ac:dyDescent="0.3">
      <c r="A334" s="5">
        <v>42646</v>
      </c>
      <c r="B334" s="9">
        <v>15.648</v>
      </c>
      <c r="D334" s="17">
        <f t="shared" si="15"/>
        <v>42646</v>
      </c>
      <c r="F334" s="2">
        <f t="shared" si="17"/>
        <v>43433</v>
      </c>
      <c r="G334" s="12">
        <f t="shared" si="16"/>
        <v>238.52965048243675</v>
      </c>
    </row>
    <row r="335" spans="1:7" x14ac:dyDescent="0.3">
      <c r="A335" s="5">
        <v>41891</v>
      </c>
      <c r="B335" s="9">
        <v>103.6</v>
      </c>
      <c r="D335" s="17">
        <f t="shared" si="15"/>
        <v>41891</v>
      </c>
      <c r="F335" s="2">
        <f t="shared" si="17"/>
        <v>43434</v>
      </c>
      <c r="G335" s="12">
        <f t="shared" si="16"/>
        <v>238.5572995904555</v>
      </c>
    </row>
    <row r="336" spans="1:7" x14ac:dyDescent="0.3">
      <c r="A336" s="5">
        <v>43037</v>
      </c>
      <c r="B336" s="9">
        <v>46.96</v>
      </c>
      <c r="D336" s="17">
        <f t="shared" si="15"/>
        <v>43037</v>
      </c>
      <c r="F336" s="2">
        <f t="shared" si="17"/>
        <v>43435</v>
      </c>
      <c r="G336" s="12">
        <f t="shared" si="16"/>
        <v>238.58494869847425</v>
      </c>
    </row>
    <row r="337" spans="1:7" x14ac:dyDescent="0.3">
      <c r="A337" s="5">
        <v>42470</v>
      </c>
      <c r="B337" s="9">
        <v>8.9039999999999999</v>
      </c>
      <c r="D337" s="17">
        <f t="shared" si="15"/>
        <v>42470</v>
      </c>
      <c r="F337" s="2">
        <f t="shared" si="17"/>
        <v>43436</v>
      </c>
      <c r="G337" s="12">
        <f t="shared" si="16"/>
        <v>238.612597806493</v>
      </c>
    </row>
    <row r="338" spans="1:7" x14ac:dyDescent="0.3">
      <c r="A338" s="5">
        <v>42980</v>
      </c>
      <c r="B338" s="9">
        <v>1199.8</v>
      </c>
      <c r="D338" s="17">
        <f t="shared" si="15"/>
        <v>42980</v>
      </c>
      <c r="F338" s="2">
        <f t="shared" si="17"/>
        <v>43437</v>
      </c>
      <c r="G338" s="12">
        <f t="shared" si="16"/>
        <v>238.64024691451152</v>
      </c>
    </row>
    <row r="339" spans="1:7" x14ac:dyDescent="0.3">
      <c r="A339" s="5">
        <v>42155</v>
      </c>
      <c r="B339" s="9">
        <v>22.2</v>
      </c>
      <c r="D339" s="17">
        <f t="shared" si="15"/>
        <v>42155</v>
      </c>
      <c r="F339" s="2">
        <f t="shared" si="17"/>
        <v>43438</v>
      </c>
      <c r="G339" s="12">
        <f t="shared" si="16"/>
        <v>238.66789602253027</v>
      </c>
    </row>
    <row r="340" spans="1:7" x14ac:dyDescent="0.3">
      <c r="A340" s="5">
        <v>42434</v>
      </c>
      <c r="B340" s="9">
        <v>149.352</v>
      </c>
      <c r="D340" s="17">
        <f t="shared" si="15"/>
        <v>42434</v>
      </c>
      <c r="F340" s="2">
        <f t="shared" si="17"/>
        <v>43439</v>
      </c>
      <c r="G340" s="12">
        <f t="shared" si="16"/>
        <v>238.69554513054902</v>
      </c>
    </row>
    <row r="341" spans="1:7" x14ac:dyDescent="0.3">
      <c r="A341" s="5">
        <v>42105</v>
      </c>
      <c r="B341" s="9">
        <v>85.14</v>
      </c>
      <c r="D341" s="17">
        <f t="shared" si="15"/>
        <v>42105</v>
      </c>
      <c r="F341" s="2">
        <f t="shared" si="17"/>
        <v>43440</v>
      </c>
      <c r="G341" s="12">
        <f t="shared" si="16"/>
        <v>238.72319423856777</v>
      </c>
    </row>
    <row r="342" spans="1:7" x14ac:dyDescent="0.3">
      <c r="A342" s="5">
        <v>42628</v>
      </c>
      <c r="B342" s="9">
        <v>841.56799999999998</v>
      </c>
      <c r="D342" s="17">
        <f t="shared" si="15"/>
        <v>42628</v>
      </c>
      <c r="F342" s="2">
        <f t="shared" si="17"/>
        <v>43441</v>
      </c>
      <c r="G342" s="12">
        <f t="shared" si="16"/>
        <v>238.75084334658629</v>
      </c>
    </row>
    <row r="343" spans="1:7" x14ac:dyDescent="0.3">
      <c r="A343" s="5">
        <v>41895</v>
      </c>
      <c r="B343" s="9">
        <v>15.552</v>
      </c>
      <c r="D343" s="17">
        <f t="shared" si="15"/>
        <v>41895</v>
      </c>
      <c r="F343" s="2">
        <f t="shared" si="17"/>
        <v>43442</v>
      </c>
      <c r="G343" s="12">
        <f t="shared" si="16"/>
        <v>238.77849245460504</v>
      </c>
    </row>
    <row r="344" spans="1:7" x14ac:dyDescent="0.3">
      <c r="A344" s="5">
        <v>42282</v>
      </c>
      <c r="B344" s="9">
        <v>46.2</v>
      </c>
      <c r="D344" s="17">
        <f t="shared" si="15"/>
        <v>42282</v>
      </c>
      <c r="F344" s="2">
        <f t="shared" si="17"/>
        <v>43443</v>
      </c>
      <c r="G344" s="12">
        <f t="shared" si="16"/>
        <v>238.80614156262379</v>
      </c>
    </row>
    <row r="345" spans="1:7" x14ac:dyDescent="0.3">
      <c r="A345" s="5">
        <v>42980</v>
      </c>
      <c r="B345" s="9">
        <v>12.192</v>
      </c>
      <c r="D345" s="17">
        <f t="shared" si="15"/>
        <v>42980</v>
      </c>
      <c r="F345" s="2">
        <f t="shared" si="17"/>
        <v>43444</v>
      </c>
      <c r="G345" s="12">
        <f t="shared" si="16"/>
        <v>238.83379067064254</v>
      </c>
    </row>
    <row r="346" spans="1:7" x14ac:dyDescent="0.3">
      <c r="A346" s="5">
        <v>42541</v>
      </c>
      <c r="B346" s="9">
        <v>45.055999999999997</v>
      </c>
      <c r="D346" s="17">
        <f t="shared" si="15"/>
        <v>42541</v>
      </c>
      <c r="F346" s="2">
        <f t="shared" si="17"/>
        <v>43445</v>
      </c>
      <c r="G346" s="12">
        <f t="shared" si="16"/>
        <v>238.86143977866129</v>
      </c>
    </row>
    <row r="347" spans="1:7" x14ac:dyDescent="0.3">
      <c r="A347" s="5">
        <v>42351</v>
      </c>
      <c r="B347" s="9">
        <v>12.96</v>
      </c>
      <c r="D347" s="17">
        <f t="shared" si="15"/>
        <v>42351</v>
      </c>
      <c r="F347" s="2">
        <f t="shared" si="17"/>
        <v>43446</v>
      </c>
      <c r="G347" s="12">
        <f t="shared" si="16"/>
        <v>238.88908888667982</v>
      </c>
    </row>
    <row r="348" spans="1:7" x14ac:dyDescent="0.3">
      <c r="A348" s="5">
        <v>42540</v>
      </c>
      <c r="B348" s="9">
        <v>17.12</v>
      </c>
      <c r="D348" s="17">
        <f t="shared" si="15"/>
        <v>42540</v>
      </c>
      <c r="F348" s="2">
        <f t="shared" si="17"/>
        <v>43447</v>
      </c>
      <c r="G348" s="12">
        <f t="shared" si="16"/>
        <v>238.91673799469856</v>
      </c>
    </row>
    <row r="349" spans="1:7" x14ac:dyDescent="0.3">
      <c r="A349" s="5">
        <v>42828</v>
      </c>
      <c r="B349" s="9">
        <v>25.472000000000001</v>
      </c>
      <c r="D349" s="17">
        <f t="shared" si="15"/>
        <v>42828</v>
      </c>
      <c r="F349" s="2">
        <f t="shared" si="17"/>
        <v>43448</v>
      </c>
      <c r="G349" s="12">
        <f t="shared" si="16"/>
        <v>238.94438710271731</v>
      </c>
    </row>
    <row r="350" spans="1:7" x14ac:dyDescent="0.3">
      <c r="A350" s="5">
        <v>43097</v>
      </c>
      <c r="B350" s="9">
        <v>27.167999999999999</v>
      </c>
      <c r="D350" s="17">
        <f t="shared" si="15"/>
        <v>43097</v>
      </c>
      <c r="F350" s="2">
        <f t="shared" si="17"/>
        <v>43449</v>
      </c>
      <c r="G350" s="12">
        <f t="shared" si="16"/>
        <v>238.97203621073606</v>
      </c>
    </row>
    <row r="351" spans="1:7" x14ac:dyDescent="0.3">
      <c r="A351" s="5">
        <v>43069</v>
      </c>
      <c r="B351" s="9">
        <v>173.8</v>
      </c>
      <c r="D351" s="17">
        <f t="shared" si="15"/>
        <v>43069</v>
      </c>
      <c r="F351" s="2">
        <f t="shared" si="17"/>
        <v>43450</v>
      </c>
      <c r="G351" s="12">
        <f t="shared" si="16"/>
        <v>238.99968531875481</v>
      </c>
    </row>
    <row r="352" spans="1:7" x14ac:dyDescent="0.3">
      <c r="A352" s="5">
        <v>42870</v>
      </c>
      <c r="B352" s="9">
        <v>29.591999999999999</v>
      </c>
      <c r="D352" s="17">
        <f t="shared" si="15"/>
        <v>42870</v>
      </c>
      <c r="F352" s="2">
        <f t="shared" si="17"/>
        <v>43451</v>
      </c>
      <c r="G352" s="12">
        <f t="shared" si="16"/>
        <v>239.02733442677334</v>
      </c>
    </row>
    <row r="353" spans="1:7" x14ac:dyDescent="0.3">
      <c r="A353" s="5">
        <v>42269</v>
      </c>
      <c r="B353" s="9">
        <v>204.6</v>
      </c>
      <c r="D353" s="17">
        <f t="shared" si="15"/>
        <v>42269</v>
      </c>
      <c r="F353" s="2">
        <f t="shared" si="17"/>
        <v>43452</v>
      </c>
      <c r="G353" s="12">
        <f t="shared" si="16"/>
        <v>239.05498353479209</v>
      </c>
    </row>
    <row r="354" spans="1:7" x14ac:dyDescent="0.3">
      <c r="A354" s="5">
        <v>43053</v>
      </c>
      <c r="B354" s="9">
        <v>321.56799999999998</v>
      </c>
      <c r="D354" s="17">
        <f t="shared" si="15"/>
        <v>43053</v>
      </c>
      <c r="F354" s="2">
        <f t="shared" si="17"/>
        <v>43453</v>
      </c>
      <c r="G354" s="12">
        <f t="shared" si="16"/>
        <v>239.08263264281084</v>
      </c>
    </row>
    <row r="355" spans="1:7" x14ac:dyDescent="0.3">
      <c r="A355" s="5">
        <v>42335</v>
      </c>
      <c r="B355" s="9">
        <v>6.24</v>
      </c>
      <c r="D355" s="17">
        <f t="shared" si="15"/>
        <v>42335</v>
      </c>
      <c r="F355" s="2">
        <f t="shared" si="17"/>
        <v>43454</v>
      </c>
      <c r="G355" s="12">
        <f t="shared" si="16"/>
        <v>239.11028175082959</v>
      </c>
    </row>
    <row r="356" spans="1:7" x14ac:dyDescent="0.3">
      <c r="A356" s="5">
        <v>42834</v>
      </c>
      <c r="B356" s="9">
        <v>9.82</v>
      </c>
      <c r="D356" s="17">
        <f t="shared" si="15"/>
        <v>42834</v>
      </c>
      <c r="F356" s="2">
        <f t="shared" si="17"/>
        <v>43455</v>
      </c>
      <c r="G356" s="12">
        <f t="shared" si="16"/>
        <v>239.13793085884834</v>
      </c>
    </row>
    <row r="357" spans="1:7" x14ac:dyDescent="0.3">
      <c r="A357" s="5">
        <v>42520</v>
      </c>
      <c r="B357" s="9">
        <v>3.282</v>
      </c>
      <c r="D357" s="17">
        <f t="shared" si="15"/>
        <v>42520</v>
      </c>
      <c r="F357" s="2">
        <f t="shared" si="17"/>
        <v>43456</v>
      </c>
      <c r="G357" s="12">
        <f t="shared" si="16"/>
        <v>239.16557996686686</v>
      </c>
    </row>
    <row r="358" spans="1:7" x14ac:dyDescent="0.3">
      <c r="A358" s="5">
        <v>41954</v>
      </c>
      <c r="B358" s="9">
        <v>3.3919999999999999</v>
      </c>
      <c r="D358" s="17">
        <f t="shared" si="15"/>
        <v>41954</v>
      </c>
      <c r="F358" s="2">
        <f t="shared" si="17"/>
        <v>43457</v>
      </c>
      <c r="G358" s="12">
        <f t="shared" si="16"/>
        <v>239.19322907488561</v>
      </c>
    </row>
    <row r="359" spans="1:7" x14ac:dyDescent="0.3">
      <c r="A359" s="5">
        <v>43007</v>
      </c>
      <c r="B359" s="9">
        <v>7.968</v>
      </c>
      <c r="D359" s="17">
        <f t="shared" si="15"/>
        <v>43007</v>
      </c>
      <c r="F359" s="2">
        <f t="shared" si="17"/>
        <v>43458</v>
      </c>
      <c r="G359" s="12">
        <f t="shared" si="16"/>
        <v>239.22087818290436</v>
      </c>
    </row>
    <row r="360" spans="1:7" x14ac:dyDescent="0.3">
      <c r="A360" s="5">
        <v>42073</v>
      </c>
      <c r="B360" s="9">
        <v>1.1120000000000001</v>
      </c>
      <c r="D360" s="17">
        <f t="shared" si="15"/>
        <v>42073</v>
      </c>
      <c r="F360" s="2">
        <f t="shared" si="17"/>
        <v>43459</v>
      </c>
      <c r="G360" s="12">
        <f t="shared" si="16"/>
        <v>239.24852729092311</v>
      </c>
    </row>
    <row r="361" spans="1:7" x14ac:dyDescent="0.3">
      <c r="A361" s="5">
        <v>42092</v>
      </c>
      <c r="B361" s="9">
        <v>1166.92</v>
      </c>
      <c r="D361" s="17">
        <f t="shared" si="15"/>
        <v>42092</v>
      </c>
      <c r="F361" s="2">
        <f t="shared" si="17"/>
        <v>43460</v>
      </c>
      <c r="G361" s="12">
        <f t="shared" si="16"/>
        <v>239.27617639894186</v>
      </c>
    </row>
    <row r="362" spans="1:7" x14ac:dyDescent="0.3">
      <c r="A362" s="5">
        <v>41780</v>
      </c>
      <c r="B362" s="9">
        <v>2715.93</v>
      </c>
      <c r="D362" s="17">
        <f t="shared" si="15"/>
        <v>41780</v>
      </c>
      <c r="F362" s="2">
        <f t="shared" si="17"/>
        <v>43461</v>
      </c>
      <c r="G362" s="12">
        <f t="shared" si="16"/>
        <v>239.30382550696038</v>
      </c>
    </row>
    <row r="363" spans="1:7" x14ac:dyDescent="0.3">
      <c r="A363" s="5">
        <v>42305</v>
      </c>
      <c r="B363" s="9">
        <v>10.67</v>
      </c>
      <c r="D363" s="17">
        <f t="shared" si="15"/>
        <v>42305</v>
      </c>
      <c r="F363" s="2">
        <f t="shared" si="17"/>
        <v>43462</v>
      </c>
      <c r="G363" s="12">
        <f t="shared" si="16"/>
        <v>239.33147461497913</v>
      </c>
    </row>
    <row r="364" spans="1:7" x14ac:dyDescent="0.3">
      <c r="A364" s="5">
        <v>42243</v>
      </c>
      <c r="B364" s="9">
        <v>484.65</v>
      </c>
      <c r="D364" s="17">
        <f t="shared" si="15"/>
        <v>42243</v>
      </c>
      <c r="F364" s="2">
        <f t="shared" si="17"/>
        <v>43463</v>
      </c>
      <c r="G364" s="12">
        <f t="shared" si="16"/>
        <v>239.35912372299788</v>
      </c>
    </row>
    <row r="365" spans="1:7" x14ac:dyDescent="0.3">
      <c r="A365" s="5">
        <v>42314</v>
      </c>
      <c r="B365" s="9">
        <v>7.08</v>
      </c>
      <c r="D365" s="17">
        <f t="shared" si="15"/>
        <v>42314</v>
      </c>
      <c r="F365" s="2">
        <f t="shared" si="17"/>
        <v>43464</v>
      </c>
      <c r="G365" s="12">
        <f t="shared" si="16"/>
        <v>239.38677283101663</v>
      </c>
    </row>
    <row r="366" spans="1:7" x14ac:dyDescent="0.3">
      <c r="A366" s="5">
        <v>41967</v>
      </c>
      <c r="B366" s="9">
        <v>151.72</v>
      </c>
      <c r="D366" s="17">
        <f t="shared" si="15"/>
        <v>41967</v>
      </c>
      <c r="F366" s="2">
        <f t="shared" si="17"/>
        <v>43465</v>
      </c>
      <c r="G366" s="12">
        <f t="shared" si="16"/>
        <v>239.41442193903538</v>
      </c>
    </row>
    <row r="367" spans="1:7" x14ac:dyDescent="0.3">
      <c r="A367" s="5">
        <v>42359</v>
      </c>
      <c r="B367" s="9">
        <v>1618.37</v>
      </c>
      <c r="D367" s="17">
        <f t="shared" si="15"/>
        <v>42359</v>
      </c>
      <c r="F367" s="2">
        <f t="shared" si="17"/>
        <v>43466</v>
      </c>
      <c r="G367" s="12">
        <f t="shared" si="16"/>
        <v>239.4420710470539</v>
      </c>
    </row>
    <row r="368" spans="1:7" x14ac:dyDescent="0.3">
      <c r="A368" s="5">
        <v>42191</v>
      </c>
      <c r="B368" s="9">
        <v>13.96</v>
      </c>
      <c r="D368" s="17">
        <f t="shared" si="15"/>
        <v>42191</v>
      </c>
      <c r="F368" s="2">
        <f t="shared" si="17"/>
        <v>43467</v>
      </c>
      <c r="G368" s="12">
        <f t="shared" si="16"/>
        <v>239.46972015507265</v>
      </c>
    </row>
    <row r="369" spans="1:7" x14ac:dyDescent="0.3">
      <c r="A369" s="5">
        <v>43086</v>
      </c>
      <c r="B369" s="9">
        <v>11.808</v>
      </c>
      <c r="D369" s="17">
        <f t="shared" si="15"/>
        <v>43086</v>
      </c>
      <c r="F369" s="2">
        <f t="shared" si="17"/>
        <v>43468</v>
      </c>
      <c r="G369" s="12">
        <f t="shared" si="16"/>
        <v>239.4973692630914</v>
      </c>
    </row>
    <row r="370" spans="1:7" x14ac:dyDescent="0.3">
      <c r="A370" s="5">
        <v>42380</v>
      </c>
      <c r="B370" s="9">
        <v>15.552</v>
      </c>
      <c r="D370" s="17">
        <f t="shared" si="15"/>
        <v>42380</v>
      </c>
      <c r="F370" s="2">
        <f t="shared" si="17"/>
        <v>43469</v>
      </c>
      <c r="G370" s="12">
        <f t="shared" si="16"/>
        <v>239.52501837111015</v>
      </c>
    </row>
    <row r="371" spans="1:7" x14ac:dyDescent="0.3">
      <c r="A371" s="5">
        <v>42694</v>
      </c>
      <c r="B371" s="9">
        <v>15.696</v>
      </c>
      <c r="D371" s="17">
        <f t="shared" si="15"/>
        <v>42694</v>
      </c>
      <c r="F371" s="2">
        <f t="shared" si="17"/>
        <v>43470</v>
      </c>
      <c r="G371" s="12">
        <f t="shared" si="16"/>
        <v>239.5526674791289</v>
      </c>
    </row>
    <row r="372" spans="1:7" x14ac:dyDescent="0.3">
      <c r="A372" s="5">
        <v>42168</v>
      </c>
      <c r="B372" s="9">
        <v>36.624000000000002</v>
      </c>
      <c r="D372" s="17">
        <f t="shared" si="15"/>
        <v>42168</v>
      </c>
      <c r="F372" s="2">
        <f t="shared" si="17"/>
        <v>43471</v>
      </c>
      <c r="G372" s="12">
        <f t="shared" si="16"/>
        <v>239.58031658714742</v>
      </c>
    </row>
    <row r="373" spans="1:7" x14ac:dyDescent="0.3">
      <c r="A373" s="5">
        <v>43059</v>
      </c>
      <c r="B373" s="9">
        <v>23.968</v>
      </c>
      <c r="D373" s="17">
        <f t="shared" si="15"/>
        <v>43059</v>
      </c>
      <c r="F373" s="2">
        <f t="shared" si="17"/>
        <v>43472</v>
      </c>
      <c r="G373" s="12">
        <f t="shared" si="16"/>
        <v>239.60796569516617</v>
      </c>
    </row>
    <row r="374" spans="1:7" x14ac:dyDescent="0.3">
      <c r="A374" s="5">
        <v>42449</v>
      </c>
      <c r="B374" s="9">
        <v>697.16</v>
      </c>
      <c r="D374" s="17">
        <f t="shared" si="15"/>
        <v>42449</v>
      </c>
      <c r="F374" s="2">
        <f t="shared" si="17"/>
        <v>43473</v>
      </c>
      <c r="G374" s="12">
        <f t="shared" si="16"/>
        <v>239.63561480318492</v>
      </c>
    </row>
    <row r="375" spans="1:7" x14ac:dyDescent="0.3">
      <c r="A375" s="5">
        <v>42619</v>
      </c>
      <c r="B375" s="9">
        <v>31.86</v>
      </c>
      <c r="D375" s="17">
        <f t="shared" si="15"/>
        <v>42619</v>
      </c>
      <c r="F375" s="2">
        <f t="shared" si="17"/>
        <v>43474</v>
      </c>
      <c r="G375" s="12">
        <f t="shared" si="16"/>
        <v>239.66326391120367</v>
      </c>
    </row>
    <row r="376" spans="1:7" x14ac:dyDescent="0.3">
      <c r="A376" s="5">
        <v>42925</v>
      </c>
      <c r="B376" s="9">
        <v>8.84</v>
      </c>
      <c r="D376" s="17">
        <f t="shared" si="15"/>
        <v>42925</v>
      </c>
      <c r="F376" s="2">
        <f t="shared" si="17"/>
        <v>43475</v>
      </c>
      <c r="G376" s="12">
        <f t="shared" si="16"/>
        <v>239.69091301922242</v>
      </c>
    </row>
    <row r="377" spans="1:7" x14ac:dyDescent="0.3">
      <c r="A377" s="5">
        <v>42188</v>
      </c>
      <c r="B377" s="9">
        <v>168.464</v>
      </c>
      <c r="D377" s="17">
        <f t="shared" si="15"/>
        <v>42188</v>
      </c>
      <c r="F377" s="2">
        <f t="shared" si="17"/>
        <v>43476</v>
      </c>
      <c r="G377" s="12">
        <f t="shared" si="16"/>
        <v>239.71856212724094</v>
      </c>
    </row>
    <row r="378" spans="1:7" x14ac:dyDescent="0.3">
      <c r="A378" s="5">
        <v>42098</v>
      </c>
      <c r="B378" s="9">
        <v>11.16</v>
      </c>
      <c r="D378" s="17">
        <f t="shared" si="15"/>
        <v>42098</v>
      </c>
      <c r="F378" s="2">
        <f t="shared" si="17"/>
        <v>43477</v>
      </c>
      <c r="G378" s="12">
        <f t="shared" si="16"/>
        <v>239.74621123525969</v>
      </c>
    </row>
    <row r="379" spans="1:7" x14ac:dyDescent="0.3">
      <c r="A379" s="5">
        <v>42698</v>
      </c>
      <c r="B379" s="9">
        <v>4.4160000000000004</v>
      </c>
      <c r="D379" s="17">
        <f t="shared" si="15"/>
        <v>42698</v>
      </c>
      <c r="F379" s="2">
        <f t="shared" si="17"/>
        <v>43478</v>
      </c>
      <c r="G379" s="12">
        <f t="shared" si="16"/>
        <v>239.77386034327844</v>
      </c>
    </row>
    <row r="380" spans="1:7" x14ac:dyDescent="0.3">
      <c r="A380" s="5">
        <v>42110</v>
      </c>
      <c r="B380" s="9">
        <v>45.216000000000001</v>
      </c>
      <c r="D380" s="17">
        <f t="shared" si="15"/>
        <v>42110</v>
      </c>
      <c r="F380" s="2">
        <f t="shared" si="17"/>
        <v>43479</v>
      </c>
      <c r="G380" s="12">
        <f t="shared" si="16"/>
        <v>239.80150945129719</v>
      </c>
    </row>
    <row r="381" spans="1:7" x14ac:dyDescent="0.3">
      <c r="A381" s="5">
        <v>42644</v>
      </c>
      <c r="B381" s="9">
        <v>194.84800000000001</v>
      </c>
      <c r="D381" s="17">
        <f t="shared" si="15"/>
        <v>42644</v>
      </c>
      <c r="F381" s="2">
        <f t="shared" si="17"/>
        <v>43480</v>
      </c>
      <c r="G381" s="12">
        <f t="shared" si="16"/>
        <v>239.82915855931594</v>
      </c>
    </row>
    <row r="382" spans="1:7" x14ac:dyDescent="0.3">
      <c r="A382" s="5">
        <v>43006</v>
      </c>
      <c r="B382" s="9">
        <v>1.744</v>
      </c>
      <c r="D382" s="17">
        <f t="shared" si="15"/>
        <v>43006</v>
      </c>
      <c r="F382" s="2">
        <f t="shared" si="17"/>
        <v>43481</v>
      </c>
      <c r="G382" s="12">
        <f t="shared" si="16"/>
        <v>239.85680766733446</v>
      </c>
    </row>
    <row r="383" spans="1:7" x14ac:dyDescent="0.3">
      <c r="A383" s="5">
        <v>42328</v>
      </c>
      <c r="B383" s="9">
        <v>19.46</v>
      </c>
      <c r="D383" s="17">
        <f t="shared" si="15"/>
        <v>42328</v>
      </c>
      <c r="F383" s="2">
        <f t="shared" si="17"/>
        <v>43482</v>
      </c>
      <c r="G383" s="12">
        <f t="shared" si="16"/>
        <v>239.88445677535321</v>
      </c>
    </row>
    <row r="384" spans="1:7" x14ac:dyDescent="0.3">
      <c r="A384" s="5">
        <v>42488</v>
      </c>
      <c r="B384" s="9">
        <v>29.472000000000001</v>
      </c>
      <c r="D384" s="17">
        <f t="shared" si="15"/>
        <v>42488</v>
      </c>
      <c r="F384" s="2">
        <f t="shared" si="17"/>
        <v>43483</v>
      </c>
      <c r="G384" s="12">
        <f t="shared" si="16"/>
        <v>239.91210588337196</v>
      </c>
    </row>
    <row r="385" spans="1:7" x14ac:dyDescent="0.3">
      <c r="A385" s="5">
        <v>43053</v>
      </c>
      <c r="B385" s="9">
        <v>8.64</v>
      </c>
      <c r="D385" s="17">
        <f t="shared" si="15"/>
        <v>43053</v>
      </c>
      <c r="F385" s="2">
        <f t="shared" si="17"/>
        <v>43484</v>
      </c>
      <c r="G385" s="12">
        <f t="shared" si="16"/>
        <v>239.93975499139071</v>
      </c>
    </row>
    <row r="386" spans="1:7" x14ac:dyDescent="0.3">
      <c r="A386" s="5">
        <v>42686</v>
      </c>
      <c r="B386" s="9">
        <v>6.27</v>
      </c>
      <c r="D386" s="17">
        <f t="shared" si="15"/>
        <v>42686</v>
      </c>
      <c r="F386" s="2">
        <f t="shared" si="17"/>
        <v>43485</v>
      </c>
      <c r="G386" s="12">
        <f t="shared" si="16"/>
        <v>239.96740409940946</v>
      </c>
    </row>
    <row r="387" spans="1:7" x14ac:dyDescent="0.3">
      <c r="A387" s="5">
        <v>42642</v>
      </c>
      <c r="B387" s="9">
        <v>40.880000000000003</v>
      </c>
      <c r="D387" s="17">
        <f t="shared" si="15"/>
        <v>42642</v>
      </c>
      <c r="F387" s="2">
        <f t="shared" si="17"/>
        <v>43486</v>
      </c>
      <c r="G387" s="12">
        <f t="shared" si="16"/>
        <v>239.99505320742799</v>
      </c>
    </row>
    <row r="388" spans="1:7" x14ac:dyDescent="0.3">
      <c r="A388" s="5">
        <v>43001</v>
      </c>
      <c r="B388" s="9">
        <v>119.96</v>
      </c>
      <c r="D388" s="17">
        <f t="shared" ref="D388:D451" si="18" xml:space="preserve"> A388*1</f>
        <v>43001</v>
      </c>
      <c r="F388" s="2">
        <f t="shared" si="17"/>
        <v>43487</v>
      </c>
      <c r="G388" s="12">
        <f t="shared" ref="G388:G451" si="19">_xlfn.FORECAST.LINEAR(F388, $B$2:$B$794, $D$2:$D$794)</f>
        <v>240.02270231544674</v>
      </c>
    </row>
    <row r="389" spans="1:7" x14ac:dyDescent="0.3">
      <c r="A389" s="5">
        <v>42337</v>
      </c>
      <c r="B389" s="9">
        <v>19.920000000000002</v>
      </c>
      <c r="D389" s="17">
        <f t="shared" si="18"/>
        <v>42337</v>
      </c>
      <c r="F389" s="2">
        <f t="shared" ref="F389:F452" si="20">F388+1</f>
        <v>43488</v>
      </c>
      <c r="G389" s="12">
        <f t="shared" si="19"/>
        <v>240.05035142346549</v>
      </c>
    </row>
    <row r="390" spans="1:7" x14ac:dyDescent="0.3">
      <c r="A390" s="5">
        <v>42597</v>
      </c>
      <c r="B390" s="9">
        <v>71.975999999999999</v>
      </c>
      <c r="D390" s="17">
        <f t="shared" si="18"/>
        <v>42597</v>
      </c>
      <c r="F390" s="2">
        <f t="shared" si="20"/>
        <v>43489</v>
      </c>
      <c r="G390" s="12">
        <f t="shared" si="19"/>
        <v>240.07800053148424</v>
      </c>
    </row>
    <row r="391" spans="1:7" x14ac:dyDescent="0.3">
      <c r="A391" s="5">
        <v>42365</v>
      </c>
      <c r="B391" s="9">
        <v>28.9</v>
      </c>
      <c r="D391" s="17">
        <f t="shared" si="18"/>
        <v>42365</v>
      </c>
      <c r="F391" s="2">
        <f t="shared" si="20"/>
        <v>43490</v>
      </c>
      <c r="G391" s="12">
        <f t="shared" si="19"/>
        <v>240.10564963950299</v>
      </c>
    </row>
    <row r="392" spans="1:7" x14ac:dyDescent="0.3">
      <c r="A392" s="5">
        <v>42756</v>
      </c>
      <c r="B392" s="9">
        <v>348.20800000000003</v>
      </c>
      <c r="D392" s="17">
        <f t="shared" si="18"/>
        <v>42756</v>
      </c>
      <c r="F392" s="2">
        <f t="shared" si="20"/>
        <v>43491</v>
      </c>
      <c r="G392" s="12">
        <f t="shared" si="19"/>
        <v>240.13329874752151</v>
      </c>
    </row>
    <row r="393" spans="1:7" x14ac:dyDescent="0.3">
      <c r="A393" s="5">
        <v>42535</v>
      </c>
      <c r="B393" s="9">
        <v>7.04</v>
      </c>
      <c r="D393" s="17">
        <f t="shared" si="18"/>
        <v>42535</v>
      </c>
      <c r="F393" s="2">
        <f t="shared" si="20"/>
        <v>43492</v>
      </c>
      <c r="G393" s="12">
        <f t="shared" si="19"/>
        <v>240.16094785554026</v>
      </c>
    </row>
    <row r="394" spans="1:7" x14ac:dyDescent="0.3">
      <c r="A394" s="5">
        <v>42664</v>
      </c>
      <c r="B394" s="9">
        <v>22.92</v>
      </c>
      <c r="D394" s="17">
        <f t="shared" si="18"/>
        <v>42664</v>
      </c>
      <c r="F394" s="2">
        <f t="shared" si="20"/>
        <v>43493</v>
      </c>
      <c r="G394" s="12">
        <f t="shared" si="19"/>
        <v>240.18859696355901</v>
      </c>
    </row>
    <row r="395" spans="1:7" x14ac:dyDescent="0.3">
      <c r="A395" s="5">
        <v>42573</v>
      </c>
      <c r="B395" s="9">
        <v>6.3</v>
      </c>
      <c r="D395" s="17">
        <f t="shared" si="18"/>
        <v>42573</v>
      </c>
      <c r="F395" s="2">
        <f t="shared" si="20"/>
        <v>43494</v>
      </c>
      <c r="G395" s="12">
        <f t="shared" si="19"/>
        <v>240.21624607157776</v>
      </c>
    </row>
    <row r="396" spans="1:7" x14ac:dyDescent="0.3">
      <c r="A396" s="5">
        <v>42251</v>
      </c>
      <c r="B396" s="9">
        <v>279.89999999999998</v>
      </c>
      <c r="D396" s="17">
        <f t="shared" si="18"/>
        <v>42251</v>
      </c>
      <c r="F396" s="2">
        <f t="shared" si="20"/>
        <v>43495</v>
      </c>
      <c r="G396" s="12">
        <f t="shared" si="19"/>
        <v>240.24389517959651</v>
      </c>
    </row>
    <row r="397" spans="1:7" x14ac:dyDescent="0.3">
      <c r="A397" s="5">
        <v>42686</v>
      </c>
      <c r="B397" s="9">
        <v>287.52</v>
      </c>
      <c r="D397" s="17">
        <f t="shared" si="18"/>
        <v>42686</v>
      </c>
      <c r="F397" s="2">
        <f t="shared" si="20"/>
        <v>43496</v>
      </c>
      <c r="G397" s="12">
        <f t="shared" si="19"/>
        <v>240.27154428761503</v>
      </c>
    </row>
    <row r="398" spans="1:7" x14ac:dyDescent="0.3">
      <c r="A398" s="5">
        <v>42098</v>
      </c>
      <c r="B398" s="9">
        <v>644.07600000000002</v>
      </c>
      <c r="D398" s="17">
        <f t="shared" si="18"/>
        <v>42098</v>
      </c>
      <c r="F398" s="2">
        <f t="shared" si="20"/>
        <v>43497</v>
      </c>
      <c r="G398" s="12">
        <f t="shared" si="19"/>
        <v>240.29919339563378</v>
      </c>
    </row>
    <row r="399" spans="1:7" x14ac:dyDescent="0.3">
      <c r="A399" s="5">
        <v>42915</v>
      </c>
      <c r="B399" s="9">
        <v>362.94</v>
      </c>
      <c r="D399" s="17">
        <f t="shared" si="18"/>
        <v>42915</v>
      </c>
      <c r="F399" s="2">
        <f t="shared" si="20"/>
        <v>43498</v>
      </c>
      <c r="G399" s="12">
        <f t="shared" si="19"/>
        <v>240.32684250365253</v>
      </c>
    </row>
    <row r="400" spans="1:7" x14ac:dyDescent="0.3">
      <c r="A400" s="5">
        <v>41883</v>
      </c>
      <c r="B400" s="9">
        <v>53.94</v>
      </c>
      <c r="D400" s="17">
        <f t="shared" si="18"/>
        <v>41883</v>
      </c>
      <c r="F400" s="2">
        <f t="shared" si="20"/>
        <v>43499</v>
      </c>
      <c r="G400" s="12">
        <f t="shared" si="19"/>
        <v>240.35449161167128</v>
      </c>
    </row>
    <row r="401" spans="1:7" x14ac:dyDescent="0.3">
      <c r="A401" s="5">
        <v>41701</v>
      </c>
      <c r="B401" s="9">
        <v>9.99</v>
      </c>
      <c r="D401" s="17">
        <f t="shared" si="18"/>
        <v>41701</v>
      </c>
      <c r="F401" s="2">
        <f t="shared" si="20"/>
        <v>43500</v>
      </c>
      <c r="G401" s="12">
        <f t="shared" si="19"/>
        <v>240.38214071969003</v>
      </c>
    </row>
    <row r="402" spans="1:7" x14ac:dyDescent="0.3">
      <c r="A402" s="5">
        <v>41763</v>
      </c>
      <c r="B402" s="9">
        <v>46.8</v>
      </c>
      <c r="D402" s="17">
        <f t="shared" si="18"/>
        <v>41763</v>
      </c>
      <c r="F402" s="2">
        <f t="shared" si="20"/>
        <v>43501</v>
      </c>
      <c r="G402" s="12">
        <f t="shared" si="19"/>
        <v>240.40978982770855</v>
      </c>
    </row>
    <row r="403" spans="1:7" x14ac:dyDescent="0.3">
      <c r="A403" s="5">
        <v>42000</v>
      </c>
      <c r="B403" s="9">
        <v>11.56</v>
      </c>
      <c r="D403" s="17">
        <f t="shared" si="18"/>
        <v>42000</v>
      </c>
      <c r="F403" s="2">
        <f t="shared" si="20"/>
        <v>43502</v>
      </c>
      <c r="G403" s="12">
        <f t="shared" si="19"/>
        <v>240.4374389357273</v>
      </c>
    </row>
    <row r="404" spans="1:7" x14ac:dyDescent="0.3">
      <c r="A404" s="5">
        <v>42484</v>
      </c>
      <c r="B404" s="9">
        <v>258.69600000000003</v>
      </c>
      <c r="D404" s="17">
        <f t="shared" si="18"/>
        <v>42484</v>
      </c>
      <c r="F404" s="2">
        <f t="shared" si="20"/>
        <v>43503</v>
      </c>
      <c r="G404" s="12">
        <f t="shared" si="19"/>
        <v>240.46508804374605</v>
      </c>
    </row>
    <row r="405" spans="1:7" x14ac:dyDescent="0.3">
      <c r="A405" s="5">
        <v>41967</v>
      </c>
      <c r="B405" s="9">
        <v>12.096</v>
      </c>
      <c r="D405" s="17">
        <f t="shared" si="18"/>
        <v>41967</v>
      </c>
      <c r="F405" s="2">
        <f t="shared" si="20"/>
        <v>43504</v>
      </c>
      <c r="G405" s="12">
        <f t="shared" si="19"/>
        <v>240.4927371517648</v>
      </c>
    </row>
    <row r="406" spans="1:7" x14ac:dyDescent="0.3">
      <c r="A406" s="5">
        <v>42792</v>
      </c>
      <c r="B406" s="9">
        <v>81.92</v>
      </c>
      <c r="D406" s="17">
        <f t="shared" si="18"/>
        <v>42792</v>
      </c>
      <c r="F406" s="2">
        <f t="shared" si="20"/>
        <v>43505</v>
      </c>
      <c r="G406" s="12">
        <f t="shared" si="19"/>
        <v>240.52038625978355</v>
      </c>
    </row>
    <row r="407" spans="1:7" x14ac:dyDescent="0.3">
      <c r="A407" s="5">
        <v>42948</v>
      </c>
      <c r="B407" s="9">
        <v>271.95999999999998</v>
      </c>
      <c r="D407" s="17">
        <f t="shared" si="18"/>
        <v>42948</v>
      </c>
      <c r="F407" s="2">
        <f t="shared" si="20"/>
        <v>43506</v>
      </c>
      <c r="G407" s="12">
        <f t="shared" si="19"/>
        <v>240.54803536780207</v>
      </c>
    </row>
    <row r="408" spans="1:7" x14ac:dyDescent="0.3">
      <c r="A408" s="5">
        <v>42565</v>
      </c>
      <c r="B408" s="9">
        <v>11.21</v>
      </c>
      <c r="D408" s="17">
        <f t="shared" si="18"/>
        <v>42565</v>
      </c>
      <c r="F408" s="2">
        <f t="shared" si="20"/>
        <v>43507</v>
      </c>
      <c r="G408" s="12">
        <f t="shared" si="19"/>
        <v>240.57568447582082</v>
      </c>
    </row>
    <row r="409" spans="1:7" x14ac:dyDescent="0.3">
      <c r="A409" s="5">
        <v>42987</v>
      </c>
      <c r="B409" s="9">
        <v>141.37200000000001</v>
      </c>
      <c r="D409" s="17">
        <f t="shared" si="18"/>
        <v>42987</v>
      </c>
      <c r="F409" s="2">
        <f t="shared" si="20"/>
        <v>43508</v>
      </c>
      <c r="G409" s="12">
        <f t="shared" si="19"/>
        <v>240.60333358383957</v>
      </c>
    </row>
    <row r="410" spans="1:7" x14ac:dyDescent="0.3">
      <c r="A410" s="5">
        <v>41832</v>
      </c>
      <c r="B410" s="9">
        <v>249.75</v>
      </c>
      <c r="D410" s="17">
        <f t="shared" si="18"/>
        <v>41832</v>
      </c>
      <c r="F410" s="2">
        <f t="shared" si="20"/>
        <v>43509</v>
      </c>
      <c r="G410" s="12">
        <f t="shared" si="19"/>
        <v>240.63098269185832</v>
      </c>
    </row>
    <row r="411" spans="1:7" x14ac:dyDescent="0.3">
      <c r="A411" s="5">
        <v>42308</v>
      </c>
      <c r="B411" s="9">
        <v>2.78</v>
      </c>
      <c r="D411" s="17">
        <f t="shared" si="18"/>
        <v>42308</v>
      </c>
      <c r="F411" s="2">
        <f t="shared" si="20"/>
        <v>43510</v>
      </c>
      <c r="G411" s="12">
        <f t="shared" si="19"/>
        <v>240.65863179987707</v>
      </c>
    </row>
    <row r="412" spans="1:7" x14ac:dyDescent="0.3">
      <c r="A412" s="5">
        <v>42520</v>
      </c>
      <c r="B412" s="9">
        <v>839.98800000000006</v>
      </c>
      <c r="D412" s="17">
        <f t="shared" si="18"/>
        <v>42520</v>
      </c>
      <c r="F412" s="2">
        <f t="shared" si="20"/>
        <v>43511</v>
      </c>
      <c r="G412" s="12">
        <f t="shared" si="19"/>
        <v>240.68628090789559</v>
      </c>
    </row>
    <row r="413" spans="1:7" x14ac:dyDescent="0.3">
      <c r="A413" s="5">
        <v>41862</v>
      </c>
      <c r="B413" s="9">
        <v>12.35</v>
      </c>
      <c r="D413" s="17">
        <f t="shared" si="18"/>
        <v>41862</v>
      </c>
      <c r="F413" s="2">
        <f t="shared" si="20"/>
        <v>43512</v>
      </c>
      <c r="G413" s="12">
        <f t="shared" si="19"/>
        <v>240.71393001591434</v>
      </c>
    </row>
    <row r="414" spans="1:7" x14ac:dyDescent="0.3">
      <c r="A414" s="5">
        <v>42869</v>
      </c>
      <c r="B414" s="9">
        <v>48.69</v>
      </c>
      <c r="D414" s="17">
        <f t="shared" si="18"/>
        <v>42869</v>
      </c>
      <c r="F414" s="2">
        <f t="shared" si="20"/>
        <v>43513</v>
      </c>
      <c r="G414" s="12">
        <f t="shared" si="19"/>
        <v>240.74157912393309</v>
      </c>
    </row>
    <row r="415" spans="1:7" x14ac:dyDescent="0.3">
      <c r="A415" s="5">
        <v>41985</v>
      </c>
      <c r="B415" s="9">
        <v>764.68799999999999</v>
      </c>
      <c r="D415" s="17">
        <f t="shared" si="18"/>
        <v>41985</v>
      </c>
      <c r="F415" s="2">
        <f t="shared" si="20"/>
        <v>43514</v>
      </c>
      <c r="G415" s="12">
        <f t="shared" si="19"/>
        <v>240.76922823195184</v>
      </c>
    </row>
    <row r="416" spans="1:7" x14ac:dyDescent="0.3">
      <c r="A416" s="5">
        <v>42804</v>
      </c>
      <c r="B416" s="9">
        <v>5.2480000000000002</v>
      </c>
      <c r="D416" s="17">
        <f t="shared" si="18"/>
        <v>42804</v>
      </c>
      <c r="F416" s="2">
        <f t="shared" si="20"/>
        <v>43515</v>
      </c>
      <c r="G416" s="12">
        <f t="shared" si="19"/>
        <v>240.79687733997059</v>
      </c>
    </row>
    <row r="417" spans="1:7" x14ac:dyDescent="0.3">
      <c r="A417" s="5">
        <v>43031</v>
      </c>
      <c r="B417" s="9">
        <v>863.88</v>
      </c>
      <c r="D417" s="17">
        <f t="shared" si="18"/>
        <v>43031</v>
      </c>
      <c r="F417" s="2">
        <f t="shared" si="20"/>
        <v>43516</v>
      </c>
      <c r="G417" s="12">
        <f t="shared" si="19"/>
        <v>240.82452644798911</v>
      </c>
    </row>
    <row r="418" spans="1:7" x14ac:dyDescent="0.3">
      <c r="A418" s="5">
        <v>42671</v>
      </c>
      <c r="B418" s="9">
        <v>17.616</v>
      </c>
      <c r="D418" s="17">
        <f t="shared" si="18"/>
        <v>42671</v>
      </c>
      <c r="F418" s="2">
        <f t="shared" si="20"/>
        <v>43517</v>
      </c>
      <c r="G418" s="12">
        <f t="shared" si="19"/>
        <v>240.85217555600786</v>
      </c>
    </row>
    <row r="419" spans="1:7" x14ac:dyDescent="0.3">
      <c r="A419" s="5">
        <v>42644</v>
      </c>
      <c r="B419" s="9">
        <v>69.900000000000006</v>
      </c>
      <c r="D419" s="17">
        <f t="shared" si="18"/>
        <v>42644</v>
      </c>
      <c r="F419" s="2">
        <f t="shared" si="20"/>
        <v>43518</v>
      </c>
      <c r="G419" s="12">
        <f t="shared" si="19"/>
        <v>240.87982466402661</v>
      </c>
    </row>
    <row r="420" spans="1:7" x14ac:dyDescent="0.3">
      <c r="A420" s="5">
        <v>42980</v>
      </c>
      <c r="B420" s="9">
        <v>6.57</v>
      </c>
      <c r="D420" s="17">
        <f t="shared" si="18"/>
        <v>42980</v>
      </c>
      <c r="F420" s="2">
        <f t="shared" si="20"/>
        <v>43519</v>
      </c>
      <c r="G420" s="12">
        <f t="shared" si="19"/>
        <v>240.90747377204536</v>
      </c>
    </row>
    <row r="421" spans="1:7" x14ac:dyDescent="0.3">
      <c r="A421" s="5">
        <v>42890</v>
      </c>
      <c r="B421" s="9">
        <v>12.48</v>
      </c>
      <c r="D421" s="17">
        <f t="shared" si="18"/>
        <v>42890</v>
      </c>
      <c r="F421" s="2">
        <f t="shared" si="20"/>
        <v>43520</v>
      </c>
      <c r="G421" s="12">
        <f t="shared" si="19"/>
        <v>240.93512288006411</v>
      </c>
    </row>
    <row r="422" spans="1:7" x14ac:dyDescent="0.3">
      <c r="A422" s="5">
        <v>42492</v>
      </c>
      <c r="B422" s="9">
        <v>86.352000000000004</v>
      </c>
      <c r="D422" s="17">
        <f t="shared" si="18"/>
        <v>42492</v>
      </c>
      <c r="F422" s="2">
        <f t="shared" si="20"/>
        <v>43521</v>
      </c>
      <c r="G422" s="12">
        <f t="shared" si="19"/>
        <v>240.96277198808264</v>
      </c>
    </row>
    <row r="423" spans="1:7" x14ac:dyDescent="0.3">
      <c r="A423" s="5">
        <v>42547</v>
      </c>
      <c r="B423" s="9">
        <v>14.9</v>
      </c>
      <c r="D423" s="17">
        <f t="shared" si="18"/>
        <v>42547</v>
      </c>
      <c r="F423" s="2">
        <f t="shared" si="20"/>
        <v>43522</v>
      </c>
      <c r="G423" s="12">
        <f t="shared" si="19"/>
        <v>240.99042109610139</v>
      </c>
    </row>
    <row r="424" spans="1:7" x14ac:dyDescent="0.3">
      <c r="A424" s="5">
        <v>42696</v>
      </c>
      <c r="B424" s="9">
        <v>39.880000000000003</v>
      </c>
      <c r="D424" s="17">
        <f t="shared" si="18"/>
        <v>42696</v>
      </c>
      <c r="F424" s="2">
        <f t="shared" si="20"/>
        <v>43523</v>
      </c>
      <c r="G424" s="12">
        <f t="shared" si="19"/>
        <v>241.01807020412014</v>
      </c>
    </row>
    <row r="425" spans="1:7" x14ac:dyDescent="0.3">
      <c r="A425" s="5">
        <v>42149</v>
      </c>
      <c r="B425" s="9">
        <v>845.72799999999995</v>
      </c>
      <c r="D425" s="17">
        <f t="shared" si="18"/>
        <v>42149</v>
      </c>
      <c r="F425" s="2">
        <f t="shared" si="20"/>
        <v>43524</v>
      </c>
      <c r="G425" s="12">
        <f t="shared" si="19"/>
        <v>241.04571931213889</v>
      </c>
    </row>
    <row r="426" spans="1:7" x14ac:dyDescent="0.3">
      <c r="A426" s="5">
        <v>43099</v>
      </c>
      <c r="B426" s="9">
        <v>13.904</v>
      </c>
      <c r="D426" s="17">
        <f t="shared" si="18"/>
        <v>43099</v>
      </c>
      <c r="F426" s="2">
        <f t="shared" si="20"/>
        <v>43525</v>
      </c>
      <c r="G426" s="12">
        <f t="shared" si="19"/>
        <v>241.07336842015764</v>
      </c>
    </row>
    <row r="427" spans="1:7" x14ac:dyDescent="0.3">
      <c r="A427" s="5">
        <v>42712</v>
      </c>
      <c r="B427" s="9">
        <v>114.95</v>
      </c>
      <c r="D427" s="17">
        <f t="shared" si="18"/>
        <v>42712</v>
      </c>
      <c r="F427" s="2">
        <f t="shared" si="20"/>
        <v>43526</v>
      </c>
      <c r="G427" s="12">
        <f t="shared" si="19"/>
        <v>241.10101752817616</v>
      </c>
    </row>
    <row r="428" spans="1:7" x14ac:dyDescent="0.3">
      <c r="A428" s="5">
        <v>42266</v>
      </c>
      <c r="B428" s="9">
        <v>61.96</v>
      </c>
      <c r="D428" s="17">
        <f t="shared" si="18"/>
        <v>42266</v>
      </c>
      <c r="F428" s="2">
        <f t="shared" si="20"/>
        <v>43527</v>
      </c>
      <c r="G428" s="12">
        <f t="shared" si="19"/>
        <v>241.12866663619491</v>
      </c>
    </row>
    <row r="429" spans="1:7" x14ac:dyDescent="0.3">
      <c r="A429" s="5">
        <v>42919</v>
      </c>
      <c r="B429" s="9">
        <v>23.99</v>
      </c>
      <c r="D429" s="17">
        <f t="shared" si="18"/>
        <v>42919</v>
      </c>
      <c r="F429" s="2">
        <f t="shared" si="20"/>
        <v>43528</v>
      </c>
      <c r="G429" s="12">
        <f t="shared" si="19"/>
        <v>241.15631574421366</v>
      </c>
    </row>
    <row r="430" spans="1:7" x14ac:dyDescent="0.3">
      <c r="A430" s="5">
        <v>42722</v>
      </c>
      <c r="B430" s="9">
        <v>38.880000000000003</v>
      </c>
      <c r="D430" s="17">
        <f t="shared" si="18"/>
        <v>42722</v>
      </c>
      <c r="F430" s="2">
        <f t="shared" si="20"/>
        <v>43529</v>
      </c>
      <c r="G430" s="12">
        <f t="shared" si="19"/>
        <v>241.18396485223241</v>
      </c>
    </row>
    <row r="431" spans="1:7" x14ac:dyDescent="0.3">
      <c r="A431" s="5">
        <v>41821</v>
      </c>
      <c r="B431" s="9">
        <v>575.91999999999996</v>
      </c>
      <c r="D431" s="17">
        <f t="shared" si="18"/>
        <v>41821</v>
      </c>
      <c r="F431" s="2">
        <f t="shared" si="20"/>
        <v>43530</v>
      </c>
      <c r="G431" s="12">
        <f t="shared" si="19"/>
        <v>241.21161396025093</v>
      </c>
    </row>
    <row r="432" spans="1:7" x14ac:dyDescent="0.3">
      <c r="A432" s="5">
        <v>42769</v>
      </c>
      <c r="B432" s="9">
        <v>5.2290000000000001</v>
      </c>
      <c r="D432" s="17">
        <f t="shared" si="18"/>
        <v>42769</v>
      </c>
      <c r="F432" s="2">
        <f t="shared" si="20"/>
        <v>43531</v>
      </c>
      <c r="G432" s="12">
        <f t="shared" si="19"/>
        <v>241.23926306826968</v>
      </c>
    </row>
    <row r="433" spans="1:7" x14ac:dyDescent="0.3">
      <c r="A433" s="5">
        <v>42797</v>
      </c>
      <c r="B433" s="9">
        <v>72.8</v>
      </c>
      <c r="D433" s="17">
        <f t="shared" si="18"/>
        <v>42797</v>
      </c>
      <c r="F433" s="2">
        <f t="shared" si="20"/>
        <v>43532</v>
      </c>
      <c r="G433" s="12">
        <f t="shared" si="19"/>
        <v>241.26691217628843</v>
      </c>
    </row>
    <row r="434" spans="1:7" x14ac:dyDescent="0.3">
      <c r="A434" s="5">
        <v>43017</v>
      </c>
      <c r="B434" s="9">
        <v>10.816000000000001</v>
      </c>
      <c r="D434" s="17">
        <f t="shared" si="18"/>
        <v>43017</v>
      </c>
      <c r="F434" s="2">
        <f t="shared" si="20"/>
        <v>43533</v>
      </c>
      <c r="G434" s="12">
        <f t="shared" si="19"/>
        <v>241.29456128430718</v>
      </c>
    </row>
    <row r="435" spans="1:7" x14ac:dyDescent="0.3">
      <c r="A435" s="5">
        <v>41910</v>
      </c>
      <c r="B435" s="9">
        <v>46.26</v>
      </c>
      <c r="D435" s="17">
        <f t="shared" si="18"/>
        <v>41910</v>
      </c>
      <c r="F435" s="2">
        <f t="shared" si="20"/>
        <v>43534</v>
      </c>
      <c r="G435" s="12">
        <f t="shared" si="19"/>
        <v>241.32221039232593</v>
      </c>
    </row>
    <row r="436" spans="1:7" x14ac:dyDescent="0.3">
      <c r="A436" s="5">
        <v>42459</v>
      </c>
      <c r="B436" s="9">
        <v>11.34</v>
      </c>
      <c r="D436" s="17">
        <f t="shared" si="18"/>
        <v>42459</v>
      </c>
      <c r="F436" s="2">
        <f t="shared" si="20"/>
        <v>43535</v>
      </c>
      <c r="G436" s="12">
        <f t="shared" si="19"/>
        <v>241.34985950034445</v>
      </c>
    </row>
    <row r="437" spans="1:7" x14ac:dyDescent="0.3">
      <c r="A437" s="5">
        <v>43023</v>
      </c>
      <c r="B437" s="9">
        <v>87.92</v>
      </c>
      <c r="D437" s="17">
        <f t="shared" si="18"/>
        <v>43023</v>
      </c>
      <c r="F437" s="2">
        <f t="shared" si="20"/>
        <v>43536</v>
      </c>
      <c r="G437" s="12">
        <f t="shared" si="19"/>
        <v>241.3775086083632</v>
      </c>
    </row>
    <row r="438" spans="1:7" x14ac:dyDescent="0.3">
      <c r="A438" s="5">
        <v>42513</v>
      </c>
      <c r="B438" s="9">
        <v>37.049999999999997</v>
      </c>
      <c r="D438" s="17">
        <f t="shared" si="18"/>
        <v>42513</v>
      </c>
      <c r="F438" s="2">
        <f t="shared" si="20"/>
        <v>43537</v>
      </c>
      <c r="G438" s="12">
        <f t="shared" si="19"/>
        <v>241.40515771638195</v>
      </c>
    </row>
    <row r="439" spans="1:7" x14ac:dyDescent="0.3">
      <c r="A439" s="5">
        <v>42888</v>
      </c>
      <c r="B439" s="9">
        <v>2.97</v>
      </c>
      <c r="D439" s="17">
        <f t="shared" si="18"/>
        <v>42888</v>
      </c>
      <c r="F439" s="2">
        <f t="shared" si="20"/>
        <v>43538</v>
      </c>
      <c r="G439" s="12">
        <f t="shared" si="19"/>
        <v>241.4328068244007</v>
      </c>
    </row>
    <row r="440" spans="1:7" x14ac:dyDescent="0.3">
      <c r="A440" s="5">
        <v>41686</v>
      </c>
      <c r="B440" s="9">
        <v>1.08</v>
      </c>
      <c r="D440" s="17">
        <f t="shared" si="18"/>
        <v>41686</v>
      </c>
      <c r="F440" s="2">
        <f t="shared" si="20"/>
        <v>43539</v>
      </c>
      <c r="G440" s="12">
        <f t="shared" si="19"/>
        <v>241.46045593241945</v>
      </c>
    </row>
    <row r="441" spans="1:7" x14ac:dyDescent="0.3">
      <c r="A441" s="5">
        <v>42506</v>
      </c>
      <c r="B441" s="9">
        <v>552.55999999999995</v>
      </c>
      <c r="D441" s="17">
        <f t="shared" si="18"/>
        <v>42506</v>
      </c>
      <c r="F441" s="2">
        <f t="shared" si="20"/>
        <v>43540</v>
      </c>
      <c r="G441" s="12">
        <f t="shared" si="19"/>
        <v>241.48810504043797</v>
      </c>
    </row>
    <row r="442" spans="1:7" x14ac:dyDescent="0.3">
      <c r="A442" s="5">
        <v>42827</v>
      </c>
      <c r="B442" s="9">
        <v>25.11</v>
      </c>
      <c r="D442" s="17">
        <f t="shared" si="18"/>
        <v>42827</v>
      </c>
      <c r="F442" s="2">
        <f t="shared" si="20"/>
        <v>43541</v>
      </c>
      <c r="G442" s="12">
        <f t="shared" si="19"/>
        <v>241.51575414845672</v>
      </c>
    </row>
    <row r="443" spans="1:7" x14ac:dyDescent="0.3">
      <c r="A443" s="5">
        <v>42825</v>
      </c>
      <c r="B443" s="9">
        <v>29.78</v>
      </c>
      <c r="D443" s="17">
        <f t="shared" si="18"/>
        <v>42825</v>
      </c>
      <c r="F443" s="2">
        <f t="shared" si="20"/>
        <v>43542</v>
      </c>
      <c r="G443" s="12">
        <f t="shared" si="19"/>
        <v>241.54340325647547</v>
      </c>
    </row>
    <row r="444" spans="1:7" x14ac:dyDescent="0.3">
      <c r="A444" s="5">
        <v>42737</v>
      </c>
      <c r="B444" s="9">
        <v>695.7</v>
      </c>
      <c r="D444" s="17">
        <f t="shared" si="18"/>
        <v>42737</v>
      </c>
      <c r="F444" s="2">
        <f t="shared" si="20"/>
        <v>43543</v>
      </c>
      <c r="G444" s="12">
        <f t="shared" si="19"/>
        <v>241.57105236449422</v>
      </c>
    </row>
    <row r="445" spans="1:7" x14ac:dyDescent="0.3">
      <c r="A445" s="5">
        <v>41915</v>
      </c>
      <c r="B445" s="9">
        <v>258.279</v>
      </c>
      <c r="D445" s="17">
        <f t="shared" si="18"/>
        <v>41915</v>
      </c>
      <c r="F445" s="2">
        <f t="shared" si="20"/>
        <v>43544</v>
      </c>
      <c r="G445" s="12">
        <f t="shared" si="19"/>
        <v>241.59870147251297</v>
      </c>
    </row>
    <row r="446" spans="1:7" x14ac:dyDescent="0.3">
      <c r="A446" s="5">
        <v>42495</v>
      </c>
      <c r="B446" s="9">
        <v>79.14</v>
      </c>
      <c r="D446" s="17">
        <f t="shared" si="18"/>
        <v>42495</v>
      </c>
      <c r="F446" s="2">
        <f t="shared" si="20"/>
        <v>43545</v>
      </c>
      <c r="G446" s="12">
        <f t="shared" si="19"/>
        <v>241.62635058053149</v>
      </c>
    </row>
    <row r="447" spans="1:7" x14ac:dyDescent="0.3">
      <c r="A447" s="5">
        <v>42851</v>
      </c>
      <c r="B447" s="9">
        <v>1.988</v>
      </c>
      <c r="D447" s="17">
        <f t="shared" si="18"/>
        <v>42851</v>
      </c>
      <c r="F447" s="2">
        <f t="shared" si="20"/>
        <v>43546</v>
      </c>
      <c r="G447" s="12">
        <f t="shared" si="19"/>
        <v>241.65399968855024</v>
      </c>
    </row>
    <row r="448" spans="1:7" x14ac:dyDescent="0.3">
      <c r="A448" s="5">
        <v>41908</v>
      </c>
      <c r="B448" s="9">
        <v>145.56800000000001</v>
      </c>
      <c r="D448" s="17">
        <f t="shared" si="18"/>
        <v>41908</v>
      </c>
      <c r="F448" s="2">
        <f t="shared" si="20"/>
        <v>43547</v>
      </c>
      <c r="G448" s="12">
        <f t="shared" si="19"/>
        <v>241.68164879656899</v>
      </c>
    </row>
    <row r="449" spans="1:7" x14ac:dyDescent="0.3">
      <c r="A449" s="5">
        <v>43027</v>
      </c>
      <c r="B449" s="9">
        <v>123.256</v>
      </c>
      <c r="D449" s="17">
        <f t="shared" si="18"/>
        <v>43027</v>
      </c>
      <c r="F449" s="2">
        <f t="shared" si="20"/>
        <v>43548</v>
      </c>
      <c r="G449" s="12">
        <f t="shared" si="19"/>
        <v>241.70929790458774</v>
      </c>
    </row>
    <row r="450" spans="1:7" x14ac:dyDescent="0.3">
      <c r="A450" s="5">
        <v>43049</v>
      </c>
      <c r="B450" s="9">
        <v>38.387999999999998</v>
      </c>
      <c r="D450" s="17">
        <f t="shared" si="18"/>
        <v>43049</v>
      </c>
      <c r="F450" s="2">
        <f t="shared" si="20"/>
        <v>43549</v>
      </c>
      <c r="G450" s="12">
        <f t="shared" si="19"/>
        <v>241.73694701260649</v>
      </c>
    </row>
    <row r="451" spans="1:7" x14ac:dyDescent="0.3">
      <c r="A451" s="5">
        <v>42924</v>
      </c>
      <c r="B451" s="9">
        <v>145.9</v>
      </c>
      <c r="D451" s="17">
        <f t="shared" si="18"/>
        <v>42924</v>
      </c>
      <c r="F451" s="2">
        <f t="shared" si="20"/>
        <v>43550</v>
      </c>
      <c r="G451" s="12">
        <f t="shared" si="19"/>
        <v>241.76459612062501</v>
      </c>
    </row>
    <row r="452" spans="1:7" x14ac:dyDescent="0.3">
      <c r="A452" s="5">
        <v>42801</v>
      </c>
      <c r="B452" s="9">
        <v>49.08</v>
      </c>
      <c r="D452" s="17">
        <f t="shared" ref="D452:D515" si="21" xml:space="preserve"> A452*1</f>
        <v>42801</v>
      </c>
      <c r="F452" s="2">
        <f t="shared" si="20"/>
        <v>43551</v>
      </c>
      <c r="G452" s="12">
        <f t="shared" ref="G452:G515" si="22">_xlfn.FORECAST.LINEAR(F452, $B$2:$B$794, $D$2:$D$794)</f>
        <v>241.79224522864376</v>
      </c>
    </row>
    <row r="453" spans="1:7" x14ac:dyDescent="0.3">
      <c r="A453" s="5">
        <v>42616</v>
      </c>
      <c r="B453" s="9">
        <v>83.951999999999998</v>
      </c>
      <c r="D453" s="17">
        <f t="shared" si="21"/>
        <v>42616</v>
      </c>
      <c r="F453" s="2">
        <f t="shared" ref="F453:F516" si="23">F452+1</f>
        <v>43552</v>
      </c>
      <c r="G453" s="12">
        <f t="shared" si="22"/>
        <v>241.81989433666251</v>
      </c>
    </row>
    <row r="454" spans="1:7" x14ac:dyDescent="0.3">
      <c r="A454" s="5">
        <v>42405</v>
      </c>
      <c r="B454" s="9">
        <v>80.98</v>
      </c>
      <c r="D454" s="17">
        <f t="shared" si="21"/>
        <v>42405</v>
      </c>
      <c r="F454" s="2">
        <f t="shared" si="23"/>
        <v>43553</v>
      </c>
      <c r="G454" s="12">
        <f t="shared" si="22"/>
        <v>241.84754344468126</v>
      </c>
    </row>
    <row r="455" spans="1:7" x14ac:dyDescent="0.3">
      <c r="A455" s="5">
        <v>42919</v>
      </c>
      <c r="B455" s="9">
        <v>9.5519999999999996</v>
      </c>
      <c r="D455" s="17">
        <f t="shared" si="21"/>
        <v>42919</v>
      </c>
      <c r="F455" s="2">
        <f t="shared" si="23"/>
        <v>43554</v>
      </c>
      <c r="G455" s="12">
        <f t="shared" si="22"/>
        <v>241.87519255270001</v>
      </c>
    </row>
    <row r="456" spans="1:7" x14ac:dyDescent="0.3">
      <c r="A456" s="5">
        <v>42675</v>
      </c>
      <c r="B456" s="9">
        <v>21.8</v>
      </c>
      <c r="D456" s="17">
        <f t="shared" si="21"/>
        <v>42675</v>
      </c>
      <c r="F456" s="2">
        <f t="shared" si="23"/>
        <v>43555</v>
      </c>
      <c r="G456" s="12">
        <f t="shared" si="22"/>
        <v>241.90284166071854</v>
      </c>
    </row>
    <row r="457" spans="1:7" x14ac:dyDescent="0.3">
      <c r="A457" s="5">
        <v>42638</v>
      </c>
      <c r="B457" s="9">
        <v>393.16500000000002</v>
      </c>
      <c r="D457" s="17">
        <f t="shared" si="21"/>
        <v>42638</v>
      </c>
      <c r="F457" s="2">
        <f t="shared" si="23"/>
        <v>43556</v>
      </c>
      <c r="G457" s="12">
        <f t="shared" si="22"/>
        <v>241.93049076873729</v>
      </c>
    </row>
    <row r="458" spans="1:7" x14ac:dyDescent="0.3">
      <c r="A458" s="5">
        <v>41820</v>
      </c>
      <c r="B458" s="9">
        <v>334.76799999999997</v>
      </c>
      <c r="D458" s="17">
        <f t="shared" si="21"/>
        <v>41820</v>
      </c>
      <c r="F458" s="2">
        <f t="shared" si="23"/>
        <v>43557</v>
      </c>
      <c r="G458" s="12">
        <f t="shared" si="22"/>
        <v>241.95813987675604</v>
      </c>
    </row>
    <row r="459" spans="1:7" x14ac:dyDescent="0.3">
      <c r="A459" s="5">
        <v>42763</v>
      </c>
      <c r="B459" s="9">
        <v>239.97</v>
      </c>
      <c r="D459" s="17">
        <f t="shared" si="21"/>
        <v>42763</v>
      </c>
      <c r="F459" s="2">
        <f t="shared" si="23"/>
        <v>43558</v>
      </c>
      <c r="G459" s="12">
        <f t="shared" si="22"/>
        <v>241.98578898477479</v>
      </c>
    </row>
    <row r="460" spans="1:7" x14ac:dyDescent="0.3">
      <c r="A460" s="5">
        <v>42268</v>
      </c>
      <c r="B460" s="9">
        <v>946.34400000000005</v>
      </c>
      <c r="D460" s="17">
        <f t="shared" si="21"/>
        <v>42268</v>
      </c>
      <c r="F460" s="2">
        <f t="shared" si="23"/>
        <v>43559</v>
      </c>
      <c r="G460" s="12">
        <f t="shared" si="22"/>
        <v>242.01343809279354</v>
      </c>
    </row>
    <row r="461" spans="1:7" x14ac:dyDescent="0.3">
      <c r="A461" s="5">
        <v>42273</v>
      </c>
      <c r="B461" s="9">
        <v>86.272000000000006</v>
      </c>
      <c r="D461" s="17">
        <f t="shared" si="21"/>
        <v>42273</v>
      </c>
      <c r="F461" s="2">
        <f t="shared" si="23"/>
        <v>43560</v>
      </c>
      <c r="G461" s="12">
        <f t="shared" si="22"/>
        <v>242.04108720081206</v>
      </c>
    </row>
    <row r="462" spans="1:7" x14ac:dyDescent="0.3">
      <c r="A462" s="5">
        <v>42308</v>
      </c>
      <c r="B462" s="9">
        <v>9.7279999999999998</v>
      </c>
      <c r="D462" s="17">
        <f t="shared" si="21"/>
        <v>42308</v>
      </c>
      <c r="F462" s="2">
        <f t="shared" si="23"/>
        <v>43561</v>
      </c>
      <c r="G462" s="12">
        <f t="shared" si="22"/>
        <v>242.06873630883081</v>
      </c>
    </row>
    <row r="463" spans="1:7" x14ac:dyDescent="0.3">
      <c r="A463" s="5">
        <v>42906</v>
      </c>
      <c r="B463" s="9">
        <v>31.103999999999999</v>
      </c>
      <c r="D463" s="17">
        <f t="shared" si="21"/>
        <v>42906</v>
      </c>
      <c r="F463" s="2">
        <f t="shared" si="23"/>
        <v>43562</v>
      </c>
      <c r="G463" s="12">
        <f t="shared" si="22"/>
        <v>242.09638541684956</v>
      </c>
    </row>
    <row r="464" spans="1:7" x14ac:dyDescent="0.3">
      <c r="A464" s="5">
        <v>43088</v>
      </c>
      <c r="B464" s="9">
        <v>36.671999999999997</v>
      </c>
      <c r="D464" s="17">
        <f t="shared" si="21"/>
        <v>43088</v>
      </c>
      <c r="F464" s="2">
        <f t="shared" si="23"/>
        <v>43563</v>
      </c>
      <c r="G464" s="12">
        <f t="shared" si="22"/>
        <v>242.12403452486831</v>
      </c>
    </row>
    <row r="465" spans="1:7" x14ac:dyDescent="0.3">
      <c r="A465" s="5">
        <v>42952</v>
      </c>
      <c r="B465" s="9">
        <v>13.76</v>
      </c>
      <c r="D465" s="17">
        <f t="shared" si="21"/>
        <v>42952</v>
      </c>
      <c r="F465" s="2">
        <f t="shared" si="23"/>
        <v>43564</v>
      </c>
      <c r="G465" s="12">
        <f t="shared" si="22"/>
        <v>242.15168363288706</v>
      </c>
    </row>
    <row r="466" spans="1:7" x14ac:dyDescent="0.3">
      <c r="A466" s="5">
        <v>42278</v>
      </c>
      <c r="B466" s="9">
        <v>139.42400000000001</v>
      </c>
      <c r="D466" s="17">
        <f t="shared" si="21"/>
        <v>42278</v>
      </c>
      <c r="F466" s="2">
        <f t="shared" si="23"/>
        <v>43565</v>
      </c>
      <c r="G466" s="12">
        <f t="shared" si="22"/>
        <v>242.17933274090558</v>
      </c>
    </row>
    <row r="467" spans="1:7" x14ac:dyDescent="0.3">
      <c r="A467" s="5">
        <v>42204</v>
      </c>
      <c r="B467" s="9">
        <v>2.0249999999999999</v>
      </c>
      <c r="D467" s="17">
        <f t="shared" si="21"/>
        <v>42204</v>
      </c>
      <c r="F467" s="2">
        <f t="shared" si="23"/>
        <v>43566</v>
      </c>
      <c r="G467" s="12">
        <f t="shared" si="22"/>
        <v>242.20698184892433</v>
      </c>
    </row>
    <row r="468" spans="1:7" x14ac:dyDescent="0.3">
      <c r="A468" s="5">
        <v>42700</v>
      </c>
      <c r="B468" s="9">
        <v>70.98</v>
      </c>
      <c r="D468" s="17">
        <f t="shared" si="21"/>
        <v>42700</v>
      </c>
      <c r="F468" s="2">
        <f t="shared" si="23"/>
        <v>43567</v>
      </c>
      <c r="G468" s="12">
        <f t="shared" si="22"/>
        <v>242.23463095694308</v>
      </c>
    </row>
    <row r="469" spans="1:7" x14ac:dyDescent="0.3">
      <c r="A469" s="5">
        <v>42898</v>
      </c>
      <c r="B469" s="9">
        <v>91.2</v>
      </c>
      <c r="D469" s="17">
        <f t="shared" si="21"/>
        <v>42898</v>
      </c>
      <c r="F469" s="2">
        <f t="shared" si="23"/>
        <v>43568</v>
      </c>
      <c r="G469" s="12">
        <f t="shared" si="22"/>
        <v>242.26228006496183</v>
      </c>
    </row>
    <row r="470" spans="1:7" x14ac:dyDescent="0.3">
      <c r="A470" s="5">
        <v>42638</v>
      </c>
      <c r="B470" s="9">
        <v>15.936</v>
      </c>
      <c r="D470" s="17">
        <f t="shared" si="21"/>
        <v>42638</v>
      </c>
      <c r="F470" s="2">
        <f t="shared" si="23"/>
        <v>43569</v>
      </c>
      <c r="G470" s="12">
        <f t="shared" si="22"/>
        <v>242.28992917298058</v>
      </c>
    </row>
    <row r="471" spans="1:7" x14ac:dyDescent="0.3">
      <c r="A471" s="5">
        <v>42440</v>
      </c>
      <c r="B471" s="9">
        <v>244.006</v>
      </c>
      <c r="D471" s="17">
        <f t="shared" si="21"/>
        <v>42440</v>
      </c>
      <c r="F471" s="2">
        <f t="shared" si="23"/>
        <v>43570</v>
      </c>
      <c r="G471" s="12">
        <f t="shared" si="22"/>
        <v>242.3175782809991</v>
      </c>
    </row>
    <row r="472" spans="1:7" x14ac:dyDescent="0.3">
      <c r="A472" s="5">
        <v>42720</v>
      </c>
      <c r="B472" s="9">
        <v>3.68</v>
      </c>
      <c r="D472" s="17">
        <f t="shared" si="21"/>
        <v>42720</v>
      </c>
      <c r="F472" s="2">
        <f t="shared" si="23"/>
        <v>43571</v>
      </c>
      <c r="G472" s="12">
        <f t="shared" si="22"/>
        <v>242.34522738901785</v>
      </c>
    </row>
    <row r="473" spans="1:7" x14ac:dyDescent="0.3">
      <c r="A473" s="5">
        <v>42927</v>
      </c>
      <c r="B473" s="9">
        <v>8.67</v>
      </c>
      <c r="D473" s="17">
        <f t="shared" si="21"/>
        <v>42927</v>
      </c>
      <c r="F473" s="2">
        <f t="shared" si="23"/>
        <v>43572</v>
      </c>
      <c r="G473" s="12">
        <f t="shared" si="22"/>
        <v>242.3728764970366</v>
      </c>
    </row>
    <row r="474" spans="1:7" x14ac:dyDescent="0.3">
      <c r="A474" s="5">
        <v>42693</v>
      </c>
      <c r="B474" s="9">
        <v>17.28</v>
      </c>
      <c r="D474" s="17">
        <f t="shared" si="21"/>
        <v>42693</v>
      </c>
      <c r="F474" s="2">
        <f t="shared" si="23"/>
        <v>43573</v>
      </c>
      <c r="G474" s="12">
        <f t="shared" si="22"/>
        <v>242.40052560505535</v>
      </c>
    </row>
    <row r="475" spans="1:7" x14ac:dyDescent="0.3">
      <c r="A475" s="5">
        <v>42687</v>
      </c>
      <c r="B475" s="9">
        <v>52.136000000000003</v>
      </c>
      <c r="D475" s="17">
        <f t="shared" si="21"/>
        <v>42687</v>
      </c>
      <c r="F475" s="2">
        <f t="shared" si="23"/>
        <v>43574</v>
      </c>
      <c r="G475" s="12">
        <f t="shared" si="22"/>
        <v>242.4281747130741</v>
      </c>
    </row>
    <row r="476" spans="1:7" x14ac:dyDescent="0.3">
      <c r="A476" s="5">
        <v>41970</v>
      </c>
      <c r="B476" s="9">
        <v>3.76</v>
      </c>
      <c r="D476" s="17">
        <f t="shared" si="21"/>
        <v>41970</v>
      </c>
      <c r="F476" s="2">
        <f t="shared" si="23"/>
        <v>43575</v>
      </c>
      <c r="G476" s="12">
        <f t="shared" si="22"/>
        <v>242.45582382109262</v>
      </c>
    </row>
    <row r="477" spans="1:7" x14ac:dyDescent="0.3">
      <c r="A477" s="5">
        <v>42311</v>
      </c>
      <c r="B477" s="9">
        <v>1212.848</v>
      </c>
      <c r="D477" s="17">
        <f t="shared" si="21"/>
        <v>42311</v>
      </c>
      <c r="F477" s="2">
        <f t="shared" si="23"/>
        <v>43576</v>
      </c>
      <c r="G477" s="12">
        <f t="shared" si="22"/>
        <v>242.48347292911137</v>
      </c>
    </row>
    <row r="478" spans="1:7" x14ac:dyDescent="0.3">
      <c r="A478" s="5">
        <v>41972</v>
      </c>
      <c r="B478" s="9">
        <v>5.04</v>
      </c>
      <c r="D478" s="17">
        <f t="shared" si="21"/>
        <v>41972</v>
      </c>
      <c r="F478" s="2">
        <f t="shared" si="23"/>
        <v>43577</v>
      </c>
      <c r="G478" s="12">
        <f t="shared" si="22"/>
        <v>242.51112203713012</v>
      </c>
    </row>
    <row r="479" spans="1:7" x14ac:dyDescent="0.3">
      <c r="A479" s="5">
        <v>43063</v>
      </c>
      <c r="B479" s="9">
        <v>5.88</v>
      </c>
      <c r="D479" s="17">
        <f t="shared" si="21"/>
        <v>43063</v>
      </c>
      <c r="F479" s="2">
        <f t="shared" si="23"/>
        <v>43578</v>
      </c>
      <c r="G479" s="12">
        <f t="shared" si="22"/>
        <v>242.53877114514887</v>
      </c>
    </row>
    <row r="480" spans="1:7" x14ac:dyDescent="0.3">
      <c r="A480" s="5">
        <v>43038</v>
      </c>
      <c r="B480" s="9">
        <v>9.64</v>
      </c>
      <c r="D480" s="17">
        <f t="shared" si="21"/>
        <v>43038</v>
      </c>
      <c r="F480" s="2">
        <f t="shared" si="23"/>
        <v>43579</v>
      </c>
      <c r="G480" s="12">
        <f t="shared" si="22"/>
        <v>242.56642025316762</v>
      </c>
    </row>
    <row r="481" spans="1:7" x14ac:dyDescent="0.3">
      <c r="A481" s="5">
        <v>42982</v>
      </c>
      <c r="B481" s="9">
        <v>10.192</v>
      </c>
      <c r="D481" s="17">
        <f t="shared" si="21"/>
        <v>42982</v>
      </c>
      <c r="F481" s="2">
        <f t="shared" si="23"/>
        <v>43580</v>
      </c>
      <c r="G481" s="12">
        <f t="shared" si="22"/>
        <v>242.59406936118614</v>
      </c>
    </row>
    <row r="482" spans="1:7" x14ac:dyDescent="0.3">
      <c r="A482" s="5">
        <v>42217</v>
      </c>
      <c r="B482" s="9">
        <v>6.72</v>
      </c>
      <c r="D482" s="17">
        <f t="shared" si="21"/>
        <v>42217</v>
      </c>
      <c r="F482" s="2">
        <f t="shared" si="23"/>
        <v>43581</v>
      </c>
      <c r="G482" s="12">
        <f t="shared" si="22"/>
        <v>242.62171846920489</v>
      </c>
    </row>
    <row r="483" spans="1:7" x14ac:dyDescent="0.3">
      <c r="A483" s="5">
        <v>43093</v>
      </c>
      <c r="B483" s="9">
        <v>17.88</v>
      </c>
      <c r="D483" s="17">
        <f t="shared" si="21"/>
        <v>43093</v>
      </c>
      <c r="F483" s="2">
        <f t="shared" si="23"/>
        <v>43582</v>
      </c>
      <c r="G483" s="12">
        <f t="shared" si="22"/>
        <v>242.64936757722364</v>
      </c>
    </row>
    <row r="484" spans="1:7" x14ac:dyDescent="0.3">
      <c r="A484" s="5">
        <v>43080</v>
      </c>
      <c r="B484" s="9">
        <v>63.686</v>
      </c>
      <c r="D484" s="17">
        <f t="shared" si="21"/>
        <v>43080</v>
      </c>
      <c r="F484" s="2">
        <f t="shared" si="23"/>
        <v>43583</v>
      </c>
      <c r="G484" s="12">
        <f t="shared" si="22"/>
        <v>242.67701668524239</v>
      </c>
    </row>
    <row r="485" spans="1:7" x14ac:dyDescent="0.3">
      <c r="A485" s="5">
        <v>41673</v>
      </c>
      <c r="B485" s="9">
        <v>83.84</v>
      </c>
      <c r="D485" s="17">
        <f t="shared" si="21"/>
        <v>41673</v>
      </c>
      <c r="F485" s="2">
        <f t="shared" si="23"/>
        <v>43584</v>
      </c>
      <c r="G485" s="12">
        <f t="shared" si="22"/>
        <v>242.70466579326114</v>
      </c>
    </row>
    <row r="486" spans="1:7" x14ac:dyDescent="0.3">
      <c r="A486" s="5">
        <v>42841</v>
      </c>
      <c r="B486" s="9">
        <v>16.52</v>
      </c>
      <c r="D486" s="17">
        <f t="shared" si="21"/>
        <v>42841</v>
      </c>
      <c r="F486" s="2">
        <f t="shared" si="23"/>
        <v>43585</v>
      </c>
      <c r="G486" s="12">
        <f t="shared" si="22"/>
        <v>242.73231490127966</v>
      </c>
    </row>
    <row r="487" spans="1:7" x14ac:dyDescent="0.3">
      <c r="A487" s="5">
        <v>42344</v>
      </c>
      <c r="B487" s="9">
        <v>206.11199999999999</v>
      </c>
      <c r="D487" s="17">
        <f t="shared" si="21"/>
        <v>42344</v>
      </c>
      <c r="F487" s="2">
        <f t="shared" si="23"/>
        <v>43586</v>
      </c>
      <c r="G487" s="12">
        <f t="shared" si="22"/>
        <v>242.75996400929841</v>
      </c>
    </row>
    <row r="488" spans="1:7" x14ac:dyDescent="0.3">
      <c r="A488" s="5">
        <v>42776</v>
      </c>
      <c r="B488" s="9">
        <v>203.983</v>
      </c>
      <c r="D488" s="17">
        <f t="shared" si="21"/>
        <v>42776</v>
      </c>
      <c r="F488" s="2">
        <f t="shared" si="23"/>
        <v>43587</v>
      </c>
      <c r="G488" s="12">
        <f t="shared" si="22"/>
        <v>242.78761311731716</v>
      </c>
    </row>
    <row r="489" spans="1:7" x14ac:dyDescent="0.3">
      <c r="A489" s="5">
        <v>42672</v>
      </c>
      <c r="B489" s="9">
        <v>40.74</v>
      </c>
      <c r="D489" s="17">
        <f t="shared" si="21"/>
        <v>42672</v>
      </c>
      <c r="F489" s="2">
        <f t="shared" si="23"/>
        <v>43588</v>
      </c>
      <c r="G489" s="12">
        <f t="shared" si="22"/>
        <v>242.81526222533591</v>
      </c>
    </row>
    <row r="490" spans="1:7" x14ac:dyDescent="0.3">
      <c r="A490" s="5">
        <v>42993</v>
      </c>
      <c r="B490" s="9">
        <v>39.99</v>
      </c>
      <c r="D490" s="17">
        <f t="shared" si="21"/>
        <v>42993</v>
      </c>
      <c r="F490" s="2">
        <f t="shared" si="23"/>
        <v>43589</v>
      </c>
      <c r="G490" s="12">
        <f t="shared" si="22"/>
        <v>242.84291133335466</v>
      </c>
    </row>
    <row r="491" spans="1:7" x14ac:dyDescent="0.3">
      <c r="A491" s="5">
        <v>41674</v>
      </c>
      <c r="B491" s="9">
        <v>82.896000000000001</v>
      </c>
      <c r="D491" s="17">
        <f t="shared" si="21"/>
        <v>41674</v>
      </c>
      <c r="F491" s="2">
        <f t="shared" si="23"/>
        <v>43590</v>
      </c>
      <c r="G491" s="12">
        <f t="shared" si="22"/>
        <v>242.87056044137319</v>
      </c>
    </row>
    <row r="492" spans="1:7" x14ac:dyDescent="0.3">
      <c r="A492" s="5">
        <v>42538</v>
      </c>
      <c r="B492" s="9">
        <v>111.96</v>
      </c>
      <c r="D492" s="17">
        <f t="shared" si="21"/>
        <v>42538</v>
      </c>
      <c r="F492" s="2">
        <f t="shared" si="23"/>
        <v>43591</v>
      </c>
      <c r="G492" s="12">
        <f t="shared" si="22"/>
        <v>242.89820954939194</v>
      </c>
    </row>
    <row r="493" spans="1:7" x14ac:dyDescent="0.3">
      <c r="A493" s="5">
        <v>43024</v>
      </c>
      <c r="B493" s="9">
        <v>124.75</v>
      </c>
      <c r="D493" s="17">
        <f t="shared" si="21"/>
        <v>43024</v>
      </c>
      <c r="F493" s="2">
        <f t="shared" si="23"/>
        <v>43592</v>
      </c>
      <c r="G493" s="12">
        <f t="shared" si="22"/>
        <v>242.92585865741069</v>
      </c>
    </row>
    <row r="494" spans="1:7" x14ac:dyDescent="0.3">
      <c r="A494" s="5">
        <v>42982</v>
      </c>
      <c r="B494" s="9">
        <v>91.96</v>
      </c>
      <c r="D494" s="17">
        <f t="shared" si="21"/>
        <v>42982</v>
      </c>
      <c r="F494" s="2">
        <f t="shared" si="23"/>
        <v>43593</v>
      </c>
      <c r="G494" s="12">
        <f t="shared" si="22"/>
        <v>242.95350776542944</v>
      </c>
    </row>
    <row r="495" spans="1:7" x14ac:dyDescent="0.3">
      <c r="A495" s="5">
        <v>42499</v>
      </c>
      <c r="B495" s="9">
        <v>9.3439999999999994</v>
      </c>
      <c r="D495" s="17">
        <f t="shared" si="21"/>
        <v>42499</v>
      </c>
      <c r="F495" s="2">
        <f t="shared" si="23"/>
        <v>43594</v>
      </c>
      <c r="G495" s="12">
        <f t="shared" si="22"/>
        <v>242.98115687344819</v>
      </c>
    </row>
    <row r="496" spans="1:7" x14ac:dyDescent="0.3">
      <c r="A496" s="5">
        <v>42469</v>
      </c>
      <c r="B496" s="9">
        <v>35.351999999999997</v>
      </c>
      <c r="D496" s="17">
        <f t="shared" si="21"/>
        <v>42469</v>
      </c>
      <c r="F496" s="2">
        <f t="shared" si="23"/>
        <v>43595</v>
      </c>
      <c r="G496" s="12">
        <f t="shared" si="22"/>
        <v>243.00880598146671</v>
      </c>
    </row>
    <row r="497" spans="1:7" x14ac:dyDescent="0.3">
      <c r="A497" s="5">
        <v>42916</v>
      </c>
      <c r="B497" s="9">
        <v>1044.6300000000001</v>
      </c>
      <c r="D497" s="17">
        <f t="shared" si="21"/>
        <v>42916</v>
      </c>
      <c r="F497" s="2">
        <f t="shared" si="23"/>
        <v>43596</v>
      </c>
      <c r="G497" s="12">
        <f t="shared" si="22"/>
        <v>243.03645508948546</v>
      </c>
    </row>
    <row r="498" spans="1:7" x14ac:dyDescent="0.3">
      <c r="A498" s="5">
        <v>42317</v>
      </c>
      <c r="B498" s="9">
        <v>11.352</v>
      </c>
      <c r="D498" s="17">
        <f t="shared" si="21"/>
        <v>42317</v>
      </c>
      <c r="F498" s="2">
        <f t="shared" si="23"/>
        <v>43597</v>
      </c>
      <c r="G498" s="12">
        <f t="shared" si="22"/>
        <v>243.06410419750421</v>
      </c>
    </row>
    <row r="499" spans="1:7" x14ac:dyDescent="0.3">
      <c r="A499" s="5">
        <v>42337</v>
      </c>
      <c r="B499" s="9">
        <v>21.48</v>
      </c>
      <c r="D499" s="17">
        <f t="shared" si="21"/>
        <v>42337</v>
      </c>
      <c r="F499" s="2">
        <f t="shared" si="23"/>
        <v>43598</v>
      </c>
      <c r="G499" s="12">
        <f t="shared" si="22"/>
        <v>243.09175330552296</v>
      </c>
    </row>
    <row r="500" spans="1:7" x14ac:dyDescent="0.3">
      <c r="A500" s="5">
        <v>41988</v>
      </c>
      <c r="B500" s="9">
        <v>40.68</v>
      </c>
      <c r="D500" s="17">
        <f t="shared" si="21"/>
        <v>41988</v>
      </c>
      <c r="F500" s="2">
        <f t="shared" si="23"/>
        <v>43599</v>
      </c>
      <c r="G500" s="12">
        <f t="shared" si="22"/>
        <v>243.11940241354171</v>
      </c>
    </row>
    <row r="501" spans="1:7" x14ac:dyDescent="0.3">
      <c r="A501" s="5">
        <v>42482</v>
      </c>
      <c r="B501" s="9">
        <v>23.952000000000002</v>
      </c>
      <c r="D501" s="17">
        <f t="shared" si="21"/>
        <v>42482</v>
      </c>
      <c r="F501" s="2">
        <f t="shared" si="23"/>
        <v>43600</v>
      </c>
      <c r="G501" s="12">
        <f t="shared" si="22"/>
        <v>243.14705152156023</v>
      </c>
    </row>
    <row r="502" spans="1:7" x14ac:dyDescent="0.3">
      <c r="A502" s="5">
        <v>42502</v>
      </c>
      <c r="B502" s="9">
        <v>10.96</v>
      </c>
      <c r="D502" s="17">
        <f t="shared" si="21"/>
        <v>42502</v>
      </c>
      <c r="F502" s="2">
        <f t="shared" si="23"/>
        <v>43601</v>
      </c>
      <c r="G502" s="12">
        <f t="shared" si="22"/>
        <v>243.17470062957898</v>
      </c>
    </row>
    <row r="503" spans="1:7" x14ac:dyDescent="0.3">
      <c r="A503" s="5">
        <v>42475</v>
      </c>
      <c r="B503" s="9">
        <v>33.488</v>
      </c>
      <c r="D503" s="17">
        <f t="shared" si="21"/>
        <v>42475</v>
      </c>
      <c r="F503" s="2">
        <f t="shared" si="23"/>
        <v>43602</v>
      </c>
      <c r="G503" s="12">
        <f t="shared" si="22"/>
        <v>243.20234973759773</v>
      </c>
    </row>
    <row r="504" spans="1:7" x14ac:dyDescent="0.3">
      <c r="A504" s="5">
        <v>42178</v>
      </c>
      <c r="B504" s="9">
        <v>201.56800000000001</v>
      </c>
      <c r="D504" s="17">
        <f t="shared" si="21"/>
        <v>42178</v>
      </c>
      <c r="F504" s="2">
        <f t="shared" si="23"/>
        <v>43603</v>
      </c>
      <c r="G504" s="12">
        <f t="shared" si="22"/>
        <v>243.22999884561648</v>
      </c>
    </row>
    <row r="505" spans="1:7" x14ac:dyDescent="0.3">
      <c r="A505" s="5">
        <v>42087</v>
      </c>
      <c r="B505" s="9">
        <v>359.05799999999999</v>
      </c>
      <c r="D505" s="17">
        <f t="shared" si="21"/>
        <v>42087</v>
      </c>
      <c r="F505" s="2">
        <f t="shared" si="23"/>
        <v>43604</v>
      </c>
      <c r="G505" s="12">
        <f t="shared" si="22"/>
        <v>243.25764795363523</v>
      </c>
    </row>
    <row r="506" spans="1:7" x14ac:dyDescent="0.3">
      <c r="A506" s="5">
        <v>41785</v>
      </c>
      <c r="B506" s="9">
        <v>290.666</v>
      </c>
      <c r="D506" s="17">
        <f t="shared" si="21"/>
        <v>41785</v>
      </c>
      <c r="F506" s="2">
        <f t="shared" si="23"/>
        <v>43605</v>
      </c>
      <c r="G506" s="12">
        <f t="shared" si="22"/>
        <v>243.28529706165375</v>
      </c>
    </row>
    <row r="507" spans="1:7" x14ac:dyDescent="0.3">
      <c r="A507" s="5">
        <v>42924</v>
      </c>
      <c r="B507" s="9">
        <v>198.46</v>
      </c>
      <c r="D507" s="17">
        <f t="shared" si="21"/>
        <v>42924</v>
      </c>
      <c r="F507" s="2">
        <f t="shared" si="23"/>
        <v>43606</v>
      </c>
      <c r="G507" s="12">
        <f t="shared" si="22"/>
        <v>243.3129461696725</v>
      </c>
    </row>
    <row r="508" spans="1:7" x14ac:dyDescent="0.3">
      <c r="A508" s="5">
        <v>42357</v>
      </c>
      <c r="B508" s="9">
        <v>675.96</v>
      </c>
      <c r="D508" s="17">
        <f t="shared" si="21"/>
        <v>42357</v>
      </c>
      <c r="F508" s="2">
        <f t="shared" si="23"/>
        <v>43607</v>
      </c>
      <c r="G508" s="12">
        <f t="shared" si="22"/>
        <v>243.34059527769125</v>
      </c>
    </row>
    <row r="509" spans="1:7" x14ac:dyDescent="0.3">
      <c r="A509" s="5">
        <v>42271</v>
      </c>
      <c r="B509" s="9">
        <v>517.5</v>
      </c>
      <c r="D509" s="17">
        <f t="shared" si="21"/>
        <v>42271</v>
      </c>
      <c r="F509" s="2">
        <f t="shared" si="23"/>
        <v>43608</v>
      </c>
      <c r="G509" s="12">
        <f t="shared" si="22"/>
        <v>243.36824438571</v>
      </c>
    </row>
    <row r="510" spans="1:7" x14ac:dyDescent="0.3">
      <c r="A510" s="5">
        <v>41969</v>
      </c>
      <c r="B510" s="9">
        <v>15.552</v>
      </c>
      <c r="D510" s="17">
        <f t="shared" si="21"/>
        <v>41969</v>
      </c>
      <c r="F510" s="2">
        <f t="shared" si="23"/>
        <v>43609</v>
      </c>
      <c r="G510" s="12">
        <f t="shared" si="22"/>
        <v>243.39589349372875</v>
      </c>
    </row>
    <row r="511" spans="1:7" x14ac:dyDescent="0.3">
      <c r="A511" s="5">
        <v>42516</v>
      </c>
      <c r="B511" s="9">
        <v>19.440000000000001</v>
      </c>
      <c r="D511" s="17">
        <f t="shared" si="21"/>
        <v>42516</v>
      </c>
      <c r="F511" s="2">
        <f t="shared" si="23"/>
        <v>43610</v>
      </c>
      <c r="G511" s="12">
        <f t="shared" si="22"/>
        <v>243.42354260174727</v>
      </c>
    </row>
    <row r="512" spans="1:7" x14ac:dyDescent="0.3">
      <c r="A512" s="5">
        <v>41972</v>
      </c>
      <c r="B512" s="9">
        <v>12.624000000000001</v>
      </c>
      <c r="D512" s="17">
        <f t="shared" si="21"/>
        <v>41972</v>
      </c>
      <c r="F512" s="2">
        <f t="shared" si="23"/>
        <v>43611</v>
      </c>
      <c r="G512" s="12">
        <f t="shared" si="22"/>
        <v>243.45119170976602</v>
      </c>
    </row>
    <row r="513" spans="1:7" x14ac:dyDescent="0.3">
      <c r="A513" s="5">
        <v>41880</v>
      </c>
      <c r="B513" s="9">
        <v>109.92</v>
      </c>
      <c r="D513" s="17">
        <f t="shared" si="21"/>
        <v>41880</v>
      </c>
      <c r="F513" s="2">
        <f t="shared" si="23"/>
        <v>43612</v>
      </c>
      <c r="G513" s="12">
        <f t="shared" si="22"/>
        <v>243.47884081778477</v>
      </c>
    </row>
    <row r="514" spans="1:7" x14ac:dyDescent="0.3">
      <c r="A514" s="5">
        <v>43057</v>
      </c>
      <c r="B514" s="9">
        <v>169.68</v>
      </c>
      <c r="D514" s="17">
        <f t="shared" si="21"/>
        <v>43057</v>
      </c>
      <c r="F514" s="2">
        <f t="shared" si="23"/>
        <v>43613</v>
      </c>
      <c r="G514" s="12">
        <f t="shared" si="22"/>
        <v>243.50648992580352</v>
      </c>
    </row>
    <row r="515" spans="1:7" x14ac:dyDescent="0.3">
      <c r="A515" s="5">
        <v>42755</v>
      </c>
      <c r="B515" s="9">
        <v>160.77600000000001</v>
      </c>
      <c r="D515" s="17">
        <f t="shared" si="21"/>
        <v>42755</v>
      </c>
      <c r="F515" s="2">
        <f t="shared" si="23"/>
        <v>43614</v>
      </c>
      <c r="G515" s="12">
        <f t="shared" si="22"/>
        <v>243.53413903382227</v>
      </c>
    </row>
    <row r="516" spans="1:7" x14ac:dyDescent="0.3">
      <c r="A516" s="5">
        <v>43038</v>
      </c>
      <c r="B516" s="9">
        <v>88.751999999999995</v>
      </c>
      <c r="D516" s="17">
        <f t="shared" ref="D516:D579" si="24" xml:space="preserve"> A516*1</f>
        <v>43038</v>
      </c>
      <c r="F516" s="2">
        <f t="shared" si="23"/>
        <v>43615</v>
      </c>
      <c r="G516" s="12">
        <f t="shared" ref="G516:G579" si="25">_xlfn.FORECAST.LINEAR(F516, $B$2:$B$794, $D$2:$D$794)</f>
        <v>243.56178814184079</v>
      </c>
    </row>
    <row r="517" spans="1:7" x14ac:dyDescent="0.3">
      <c r="A517" s="5">
        <v>42698</v>
      </c>
      <c r="B517" s="9">
        <v>41.92</v>
      </c>
      <c r="D517" s="17">
        <f t="shared" si="24"/>
        <v>42698</v>
      </c>
      <c r="F517" s="2">
        <f t="shared" ref="F517:F580" si="26">F516+1</f>
        <v>43616</v>
      </c>
      <c r="G517" s="12">
        <f t="shared" si="25"/>
        <v>243.58943724985954</v>
      </c>
    </row>
    <row r="518" spans="1:7" x14ac:dyDescent="0.3">
      <c r="A518" s="5">
        <v>42451</v>
      </c>
      <c r="B518" s="9">
        <v>58.58</v>
      </c>
      <c r="D518" s="17">
        <f t="shared" si="24"/>
        <v>42451</v>
      </c>
      <c r="F518" s="2">
        <f t="shared" si="26"/>
        <v>43617</v>
      </c>
      <c r="G518" s="12">
        <f t="shared" si="25"/>
        <v>243.61708635787829</v>
      </c>
    </row>
    <row r="519" spans="1:7" x14ac:dyDescent="0.3">
      <c r="A519" s="5">
        <v>42349</v>
      </c>
      <c r="B519" s="9">
        <v>196.62</v>
      </c>
      <c r="D519" s="17">
        <f t="shared" si="24"/>
        <v>42349</v>
      </c>
      <c r="F519" s="2">
        <f t="shared" si="26"/>
        <v>43618</v>
      </c>
      <c r="G519" s="12">
        <f t="shared" si="25"/>
        <v>243.64473546589704</v>
      </c>
    </row>
    <row r="520" spans="1:7" x14ac:dyDescent="0.3">
      <c r="A520" s="5">
        <v>42508</v>
      </c>
      <c r="B520" s="9">
        <v>104.28</v>
      </c>
      <c r="D520" s="17">
        <f t="shared" si="24"/>
        <v>42508</v>
      </c>
      <c r="F520" s="2">
        <f t="shared" si="26"/>
        <v>43619</v>
      </c>
      <c r="G520" s="12">
        <f t="shared" si="25"/>
        <v>243.67238457391556</v>
      </c>
    </row>
    <row r="521" spans="1:7" x14ac:dyDescent="0.3">
      <c r="A521" s="5">
        <v>42642</v>
      </c>
      <c r="B521" s="9">
        <v>18.97</v>
      </c>
      <c r="D521" s="17">
        <f t="shared" si="24"/>
        <v>42642</v>
      </c>
      <c r="F521" s="2">
        <f t="shared" si="26"/>
        <v>43620</v>
      </c>
      <c r="G521" s="12">
        <f t="shared" si="25"/>
        <v>243.70003368193431</v>
      </c>
    </row>
    <row r="522" spans="1:7" x14ac:dyDescent="0.3">
      <c r="A522" s="5">
        <v>43078</v>
      </c>
      <c r="B522" s="9">
        <v>33.450000000000003</v>
      </c>
      <c r="D522" s="17">
        <f t="shared" si="24"/>
        <v>43078</v>
      </c>
      <c r="F522" s="2">
        <f t="shared" si="26"/>
        <v>43621</v>
      </c>
      <c r="G522" s="12">
        <f t="shared" si="25"/>
        <v>243.72768278995306</v>
      </c>
    </row>
    <row r="523" spans="1:7" x14ac:dyDescent="0.3">
      <c r="A523" s="5">
        <v>42443</v>
      </c>
      <c r="B523" s="9">
        <v>21.88</v>
      </c>
      <c r="D523" s="17">
        <f t="shared" si="24"/>
        <v>42443</v>
      </c>
      <c r="F523" s="2">
        <f t="shared" si="26"/>
        <v>43622</v>
      </c>
      <c r="G523" s="12">
        <f t="shared" si="25"/>
        <v>243.75533189797181</v>
      </c>
    </row>
    <row r="524" spans="1:7" x14ac:dyDescent="0.3">
      <c r="A524" s="5">
        <v>41672</v>
      </c>
      <c r="B524" s="9">
        <v>12.35</v>
      </c>
      <c r="D524" s="17">
        <f t="shared" si="24"/>
        <v>41672</v>
      </c>
      <c r="F524" s="2">
        <f t="shared" si="26"/>
        <v>43623</v>
      </c>
      <c r="G524" s="12">
        <f t="shared" si="25"/>
        <v>243.78298100599056</v>
      </c>
    </row>
    <row r="525" spans="1:7" x14ac:dyDescent="0.3">
      <c r="A525" s="5">
        <v>43038</v>
      </c>
      <c r="B525" s="9">
        <v>43.86</v>
      </c>
      <c r="D525" s="17">
        <f t="shared" si="24"/>
        <v>43038</v>
      </c>
      <c r="F525" s="2">
        <f t="shared" si="26"/>
        <v>43624</v>
      </c>
      <c r="G525" s="12">
        <f t="shared" si="25"/>
        <v>243.81063011400909</v>
      </c>
    </row>
    <row r="526" spans="1:7" x14ac:dyDescent="0.3">
      <c r="A526" s="5">
        <v>42854</v>
      </c>
      <c r="B526" s="9">
        <v>1048.3499999999999</v>
      </c>
      <c r="D526" s="17">
        <f t="shared" si="24"/>
        <v>42854</v>
      </c>
      <c r="F526" s="2">
        <f t="shared" si="26"/>
        <v>43625</v>
      </c>
      <c r="G526" s="12">
        <f t="shared" si="25"/>
        <v>243.83827922202784</v>
      </c>
    </row>
    <row r="527" spans="1:7" x14ac:dyDescent="0.3">
      <c r="A527" s="5">
        <v>41860</v>
      </c>
      <c r="B527" s="9">
        <v>20.88</v>
      </c>
      <c r="D527" s="17">
        <f t="shared" si="24"/>
        <v>41860</v>
      </c>
      <c r="F527" s="2">
        <f t="shared" si="26"/>
        <v>43626</v>
      </c>
      <c r="G527" s="12">
        <f t="shared" si="25"/>
        <v>243.86592833004659</v>
      </c>
    </row>
    <row r="528" spans="1:7" x14ac:dyDescent="0.3">
      <c r="A528" s="5">
        <v>41754</v>
      </c>
      <c r="B528" s="9">
        <v>10.368</v>
      </c>
      <c r="D528" s="17">
        <f t="shared" si="24"/>
        <v>41754</v>
      </c>
      <c r="F528" s="2">
        <f t="shared" si="26"/>
        <v>43627</v>
      </c>
      <c r="G528" s="12">
        <f t="shared" si="25"/>
        <v>243.89357743806534</v>
      </c>
    </row>
    <row r="529" spans="1:7" x14ac:dyDescent="0.3">
      <c r="A529" s="5">
        <v>43022</v>
      </c>
      <c r="B529" s="9">
        <v>9.4600000000000009</v>
      </c>
      <c r="D529" s="17">
        <f t="shared" si="24"/>
        <v>43022</v>
      </c>
      <c r="F529" s="2">
        <f t="shared" si="26"/>
        <v>43628</v>
      </c>
      <c r="G529" s="12">
        <f t="shared" si="25"/>
        <v>243.92122654608409</v>
      </c>
    </row>
    <row r="530" spans="1:7" x14ac:dyDescent="0.3">
      <c r="A530" s="5">
        <v>41770</v>
      </c>
      <c r="B530" s="9">
        <v>46.863999999999997</v>
      </c>
      <c r="D530" s="17">
        <f t="shared" si="24"/>
        <v>41770</v>
      </c>
      <c r="F530" s="2">
        <f t="shared" si="26"/>
        <v>43629</v>
      </c>
      <c r="G530" s="12">
        <f t="shared" si="25"/>
        <v>243.94887565410261</v>
      </c>
    </row>
    <row r="531" spans="1:7" x14ac:dyDescent="0.3">
      <c r="A531" s="5">
        <v>42586</v>
      </c>
      <c r="B531" s="9">
        <v>35.06</v>
      </c>
      <c r="D531" s="17">
        <f t="shared" si="24"/>
        <v>42586</v>
      </c>
      <c r="F531" s="2">
        <f t="shared" si="26"/>
        <v>43630</v>
      </c>
      <c r="G531" s="12">
        <f t="shared" si="25"/>
        <v>243.97652476212136</v>
      </c>
    </row>
    <row r="532" spans="1:7" x14ac:dyDescent="0.3">
      <c r="A532" s="5">
        <v>41720</v>
      </c>
      <c r="B532" s="9">
        <v>7.6440000000000001</v>
      </c>
      <c r="D532" s="17">
        <f t="shared" si="24"/>
        <v>41720</v>
      </c>
      <c r="F532" s="2">
        <f t="shared" si="26"/>
        <v>43631</v>
      </c>
      <c r="G532" s="12">
        <f t="shared" si="25"/>
        <v>244.00417387014011</v>
      </c>
    </row>
    <row r="533" spans="1:7" x14ac:dyDescent="0.3">
      <c r="A533" s="5">
        <v>43000</v>
      </c>
      <c r="B533" s="9">
        <v>219.84</v>
      </c>
      <c r="D533" s="17">
        <f t="shared" si="24"/>
        <v>43000</v>
      </c>
      <c r="F533" s="2">
        <f t="shared" si="26"/>
        <v>43632</v>
      </c>
      <c r="G533" s="12">
        <f t="shared" si="25"/>
        <v>244.03182297815886</v>
      </c>
    </row>
    <row r="534" spans="1:7" x14ac:dyDescent="0.3">
      <c r="A534" s="5">
        <v>42050</v>
      </c>
      <c r="B534" s="9">
        <v>134.97</v>
      </c>
      <c r="D534" s="17">
        <f t="shared" si="24"/>
        <v>42050</v>
      </c>
      <c r="F534" s="2">
        <f t="shared" si="26"/>
        <v>43633</v>
      </c>
      <c r="G534" s="12">
        <f t="shared" si="25"/>
        <v>244.05947208617761</v>
      </c>
    </row>
    <row r="535" spans="1:7" x14ac:dyDescent="0.3">
      <c r="A535" s="5">
        <v>41981</v>
      </c>
      <c r="B535" s="9">
        <v>60.415999999999997</v>
      </c>
      <c r="D535" s="17">
        <f t="shared" si="24"/>
        <v>41981</v>
      </c>
      <c r="F535" s="2">
        <f t="shared" si="26"/>
        <v>43634</v>
      </c>
      <c r="G535" s="12">
        <f t="shared" si="25"/>
        <v>244.08712119419613</v>
      </c>
    </row>
    <row r="536" spans="1:7" x14ac:dyDescent="0.3">
      <c r="A536" s="5">
        <v>42618</v>
      </c>
      <c r="B536" s="9">
        <v>107.94</v>
      </c>
      <c r="D536" s="17">
        <f t="shared" si="24"/>
        <v>42618</v>
      </c>
      <c r="F536" s="2">
        <f t="shared" si="26"/>
        <v>43635</v>
      </c>
      <c r="G536" s="12">
        <f t="shared" si="25"/>
        <v>244.11477030221488</v>
      </c>
    </row>
    <row r="537" spans="1:7" x14ac:dyDescent="0.3">
      <c r="A537" s="5">
        <v>42590</v>
      </c>
      <c r="B537" s="9">
        <v>11.167999999999999</v>
      </c>
      <c r="D537" s="17">
        <f t="shared" si="24"/>
        <v>42590</v>
      </c>
      <c r="F537" s="2">
        <f t="shared" si="26"/>
        <v>43636</v>
      </c>
      <c r="G537" s="12">
        <f t="shared" si="25"/>
        <v>244.14241941023363</v>
      </c>
    </row>
    <row r="538" spans="1:7" x14ac:dyDescent="0.3">
      <c r="A538" s="5">
        <v>42411</v>
      </c>
      <c r="B538" s="9">
        <v>69.930000000000007</v>
      </c>
      <c r="D538" s="17">
        <f t="shared" si="24"/>
        <v>42411</v>
      </c>
      <c r="F538" s="2">
        <f t="shared" si="26"/>
        <v>43637</v>
      </c>
      <c r="G538" s="12">
        <f t="shared" si="25"/>
        <v>244.17006851825238</v>
      </c>
    </row>
    <row r="539" spans="1:7" x14ac:dyDescent="0.3">
      <c r="A539" s="5">
        <v>43059</v>
      </c>
      <c r="B539" s="9">
        <v>77.599999999999994</v>
      </c>
      <c r="D539" s="17">
        <f t="shared" si="24"/>
        <v>43059</v>
      </c>
      <c r="F539" s="2">
        <f t="shared" si="26"/>
        <v>43638</v>
      </c>
      <c r="G539" s="12">
        <f t="shared" si="25"/>
        <v>244.19771762627113</v>
      </c>
    </row>
    <row r="540" spans="1:7" x14ac:dyDescent="0.3">
      <c r="A540" s="5">
        <v>41784</v>
      </c>
      <c r="B540" s="9">
        <v>75.599999999999994</v>
      </c>
      <c r="D540" s="17">
        <f t="shared" si="24"/>
        <v>41784</v>
      </c>
      <c r="F540" s="2">
        <f t="shared" si="26"/>
        <v>43639</v>
      </c>
      <c r="G540" s="12">
        <f t="shared" si="25"/>
        <v>244.22536673428965</v>
      </c>
    </row>
    <row r="541" spans="1:7" x14ac:dyDescent="0.3">
      <c r="A541" s="5">
        <v>42408</v>
      </c>
      <c r="B541" s="9">
        <v>1127.9760000000001</v>
      </c>
      <c r="D541" s="17">
        <f t="shared" si="24"/>
        <v>42408</v>
      </c>
      <c r="F541" s="2">
        <f t="shared" si="26"/>
        <v>43640</v>
      </c>
      <c r="G541" s="12">
        <f t="shared" si="25"/>
        <v>244.2530158423084</v>
      </c>
    </row>
    <row r="542" spans="1:7" x14ac:dyDescent="0.3">
      <c r="A542" s="5">
        <v>42198</v>
      </c>
      <c r="B542" s="9">
        <v>38.880000000000003</v>
      </c>
      <c r="D542" s="17">
        <f t="shared" si="24"/>
        <v>42198</v>
      </c>
      <c r="F542" s="2">
        <f t="shared" si="26"/>
        <v>43641</v>
      </c>
      <c r="G542" s="12">
        <f t="shared" si="25"/>
        <v>244.28066495032715</v>
      </c>
    </row>
    <row r="543" spans="1:7" x14ac:dyDescent="0.3">
      <c r="A543" s="5">
        <v>41852</v>
      </c>
      <c r="B543" s="9">
        <v>17.544</v>
      </c>
      <c r="D543" s="17">
        <f t="shared" si="24"/>
        <v>41852</v>
      </c>
      <c r="F543" s="2">
        <f t="shared" si="26"/>
        <v>43642</v>
      </c>
      <c r="G543" s="12">
        <f t="shared" si="25"/>
        <v>244.3083140583459</v>
      </c>
    </row>
    <row r="544" spans="1:7" x14ac:dyDescent="0.3">
      <c r="A544" s="5">
        <v>42569</v>
      </c>
      <c r="B544" s="9">
        <v>140.81</v>
      </c>
      <c r="D544" s="17">
        <f t="shared" si="24"/>
        <v>42569</v>
      </c>
      <c r="F544" s="2">
        <f t="shared" si="26"/>
        <v>43643</v>
      </c>
      <c r="G544" s="12">
        <f t="shared" si="25"/>
        <v>244.33596316636465</v>
      </c>
    </row>
    <row r="545" spans="1:7" x14ac:dyDescent="0.3">
      <c r="A545" s="5">
        <v>42945</v>
      </c>
      <c r="B545" s="9">
        <v>90.57</v>
      </c>
      <c r="D545" s="17">
        <f t="shared" si="24"/>
        <v>42945</v>
      </c>
      <c r="F545" s="2">
        <f t="shared" si="26"/>
        <v>43644</v>
      </c>
      <c r="G545" s="12">
        <f t="shared" si="25"/>
        <v>244.36361227438317</v>
      </c>
    </row>
    <row r="546" spans="1:7" x14ac:dyDescent="0.3">
      <c r="A546" s="5">
        <v>42656</v>
      </c>
      <c r="B546" s="9">
        <v>727.45</v>
      </c>
      <c r="D546" s="17">
        <f t="shared" si="24"/>
        <v>42656</v>
      </c>
      <c r="F546" s="2">
        <f t="shared" si="26"/>
        <v>43645</v>
      </c>
      <c r="G546" s="12">
        <f t="shared" si="25"/>
        <v>244.39126138240192</v>
      </c>
    </row>
    <row r="547" spans="1:7" x14ac:dyDescent="0.3">
      <c r="A547" s="5">
        <v>41841</v>
      </c>
      <c r="B547" s="9">
        <v>99.2</v>
      </c>
      <c r="D547" s="17">
        <f t="shared" si="24"/>
        <v>41841</v>
      </c>
      <c r="F547" s="2">
        <f t="shared" si="26"/>
        <v>43646</v>
      </c>
      <c r="G547" s="12">
        <f t="shared" si="25"/>
        <v>244.41891049042067</v>
      </c>
    </row>
    <row r="548" spans="1:7" x14ac:dyDescent="0.3">
      <c r="A548" s="5">
        <v>43060</v>
      </c>
      <c r="B548" s="9">
        <v>70.98</v>
      </c>
      <c r="D548" s="17">
        <f t="shared" si="24"/>
        <v>43060</v>
      </c>
      <c r="F548" s="2">
        <f t="shared" si="26"/>
        <v>43647</v>
      </c>
      <c r="G548" s="12">
        <f t="shared" si="25"/>
        <v>244.44655959843942</v>
      </c>
    </row>
    <row r="549" spans="1:7" x14ac:dyDescent="0.3">
      <c r="A549" s="5">
        <v>42819</v>
      </c>
      <c r="B549" s="9">
        <v>470.37599999999998</v>
      </c>
      <c r="D549" s="17">
        <f t="shared" si="24"/>
        <v>42819</v>
      </c>
      <c r="F549" s="2">
        <f t="shared" si="26"/>
        <v>43648</v>
      </c>
      <c r="G549" s="12">
        <f t="shared" si="25"/>
        <v>244.47420870645817</v>
      </c>
    </row>
    <row r="550" spans="1:7" x14ac:dyDescent="0.3">
      <c r="A550" s="5">
        <v>43071</v>
      </c>
      <c r="B550" s="9">
        <v>34.65</v>
      </c>
      <c r="D550" s="17">
        <f t="shared" si="24"/>
        <v>43071</v>
      </c>
      <c r="F550" s="2">
        <f t="shared" si="26"/>
        <v>43649</v>
      </c>
      <c r="G550" s="12">
        <f t="shared" si="25"/>
        <v>244.50185781447669</v>
      </c>
    </row>
    <row r="551" spans="1:7" x14ac:dyDescent="0.3">
      <c r="A551" s="5">
        <v>43011</v>
      </c>
      <c r="B551" s="9">
        <v>1793.98</v>
      </c>
      <c r="D551" s="17">
        <f t="shared" si="24"/>
        <v>43011</v>
      </c>
      <c r="F551" s="2">
        <f t="shared" si="26"/>
        <v>43650</v>
      </c>
      <c r="G551" s="12">
        <f t="shared" si="25"/>
        <v>244.52950692249544</v>
      </c>
    </row>
    <row r="552" spans="1:7" x14ac:dyDescent="0.3">
      <c r="A552" s="5">
        <v>43029</v>
      </c>
      <c r="B552" s="9">
        <v>909.12</v>
      </c>
      <c r="D552" s="17">
        <f t="shared" si="24"/>
        <v>43029</v>
      </c>
      <c r="F552" s="2">
        <f t="shared" si="26"/>
        <v>43651</v>
      </c>
      <c r="G552" s="12">
        <f t="shared" si="25"/>
        <v>244.55715603051419</v>
      </c>
    </row>
    <row r="553" spans="1:7" x14ac:dyDescent="0.3">
      <c r="A553" s="5">
        <v>43087</v>
      </c>
      <c r="B553" s="9">
        <v>18.96</v>
      </c>
      <c r="D553" s="17">
        <f t="shared" si="24"/>
        <v>43087</v>
      </c>
      <c r="F553" s="2">
        <f t="shared" si="26"/>
        <v>43652</v>
      </c>
      <c r="G553" s="12">
        <f t="shared" si="25"/>
        <v>244.58480513853294</v>
      </c>
    </row>
    <row r="554" spans="1:7" x14ac:dyDescent="0.3">
      <c r="A554" s="5">
        <v>41654</v>
      </c>
      <c r="B554" s="9">
        <v>149.94999999999999</v>
      </c>
      <c r="D554" s="17">
        <f t="shared" si="24"/>
        <v>41654</v>
      </c>
      <c r="F554" s="2">
        <f t="shared" si="26"/>
        <v>43653</v>
      </c>
      <c r="G554" s="12">
        <f t="shared" si="25"/>
        <v>244.61245424655169</v>
      </c>
    </row>
    <row r="555" spans="1:7" x14ac:dyDescent="0.3">
      <c r="A555" s="5">
        <v>42964</v>
      </c>
      <c r="B555" s="9">
        <v>895.92</v>
      </c>
      <c r="D555" s="17">
        <f t="shared" si="24"/>
        <v>42964</v>
      </c>
      <c r="F555" s="2">
        <f t="shared" si="26"/>
        <v>43654</v>
      </c>
      <c r="G555" s="12">
        <f t="shared" si="25"/>
        <v>244.64010335457021</v>
      </c>
    </row>
    <row r="556" spans="1:7" x14ac:dyDescent="0.3">
      <c r="A556" s="5">
        <v>42559</v>
      </c>
      <c r="B556" s="9">
        <v>863.64</v>
      </c>
      <c r="D556" s="17">
        <f t="shared" si="24"/>
        <v>42559</v>
      </c>
      <c r="F556" s="2">
        <f t="shared" si="26"/>
        <v>43655</v>
      </c>
      <c r="G556" s="12">
        <f t="shared" si="25"/>
        <v>244.66775246258896</v>
      </c>
    </row>
    <row r="557" spans="1:7" x14ac:dyDescent="0.3">
      <c r="A557" s="5">
        <v>42559</v>
      </c>
      <c r="B557" s="9">
        <v>19.968</v>
      </c>
      <c r="D557" s="17">
        <f t="shared" si="24"/>
        <v>42559</v>
      </c>
      <c r="F557" s="2">
        <f t="shared" si="26"/>
        <v>43656</v>
      </c>
      <c r="G557" s="12">
        <f t="shared" si="25"/>
        <v>244.69540157060771</v>
      </c>
    </row>
    <row r="558" spans="1:7" x14ac:dyDescent="0.3">
      <c r="A558" s="5">
        <v>42980</v>
      </c>
      <c r="B558" s="9">
        <v>23.1</v>
      </c>
      <c r="D558" s="17">
        <f t="shared" si="24"/>
        <v>42980</v>
      </c>
      <c r="F558" s="2">
        <f t="shared" si="26"/>
        <v>43657</v>
      </c>
      <c r="G558" s="12">
        <f t="shared" si="25"/>
        <v>244.72305067862646</v>
      </c>
    </row>
    <row r="559" spans="1:7" x14ac:dyDescent="0.3">
      <c r="A559" s="5">
        <v>41987</v>
      </c>
      <c r="B559" s="9">
        <v>5.1040000000000001</v>
      </c>
      <c r="D559" s="17">
        <f t="shared" si="24"/>
        <v>41987</v>
      </c>
      <c r="F559" s="2">
        <f t="shared" si="26"/>
        <v>43658</v>
      </c>
      <c r="G559" s="12">
        <f t="shared" si="25"/>
        <v>244.75069978664521</v>
      </c>
    </row>
    <row r="560" spans="1:7" x14ac:dyDescent="0.3">
      <c r="A560" s="5">
        <v>42576</v>
      </c>
      <c r="B560" s="9">
        <v>1439.9760000000001</v>
      </c>
      <c r="D560" s="17">
        <f t="shared" si="24"/>
        <v>42576</v>
      </c>
      <c r="F560" s="2">
        <f t="shared" si="26"/>
        <v>43659</v>
      </c>
      <c r="G560" s="12">
        <f t="shared" si="25"/>
        <v>244.77834889466374</v>
      </c>
    </row>
    <row r="561" spans="1:7" x14ac:dyDescent="0.3">
      <c r="A561" s="5">
        <v>43071</v>
      </c>
      <c r="B561" s="9">
        <v>294.62</v>
      </c>
      <c r="D561" s="17">
        <f t="shared" si="24"/>
        <v>43071</v>
      </c>
      <c r="F561" s="2">
        <f t="shared" si="26"/>
        <v>43660</v>
      </c>
      <c r="G561" s="12">
        <f t="shared" si="25"/>
        <v>244.80599800268249</v>
      </c>
    </row>
    <row r="562" spans="1:7" x14ac:dyDescent="0.3">
      <c r="A562" s="5">
        <v>42836</v>
      </c>
      <c r="B562" s="9">
        <v>199.95</v>
      </c>
      <c r="D562" s="17">
        <f t="shared" si="24"/>
        <v>42836</v>
      </c>
      <c r="F562" s="2">
        <f t="shared" si="26"/>
        <v>43661</v>
      </c>
      <c r="G562" s="12">
        <f t="shared" si="25"/>
        <v>244.83364711070124</v>
      </c>
    </row>
    <row r="563" spans="1:7" x14ac:dyDescent="0.3">
      <c r="A563" s="5">
        <v>42349</v>
      </c>
      <c r="B563" s="9">
        <v>159.98400000000001</v>
      </c>
      <c r="D563" s="17">
        <f t="shared" si="24"/>
        <v>42349</v>
      </c>
      <c r="F563" s="2">
        <f t="shared" si="26"/>
        <v>43662</v>
      </c>
      <c r="G563" s="12">
        <f t="shared" si="25"/>
        <v>244.86129621871999</v>
      </c>
    </row>
    <row r="564" spans="1:7" x14ac:dyDescent="0.3">
      <c r="A564" s="5">
        <v>42631</v>
      </c>
      <c r="B564" s="9">
        <v>350.98</v>
      </c>
      <c r="D564" s="17">
        <f t="shared" si="24"/>
        <v>42631</v>
      </c>
      <c r="F564" s="2">
        <f t="shared" si="26"/>
        <v>43663</v>
      </c>
      <c r="G564" s="12">
        <f t="shared" si="25"/>
        <v>244.88894532673874</v>
      </c>
    </row>
    <row r="565" spans="1:7" x14ac:dyDescent="0.3">
      <c r="A565" s="5">
        <v>42632</v>
      </c>
      <c r="B565" s="9">
        <v>1606.23</v>
      </c>
      <c r="D565" s="17">
        <f t="shared" si="24"/>
        <v>42632</v>
      </c>
      <c r="F565" s="2">
        <f t="shared" si="26"/>
        <v>43664</v>
      </c>
      <c r="G565" s="12">
        <f t="shared" si="25"/>
        <v>244.91659443475726</v>
      </c>
    </row>
    <row r="566" spans="1:7" x14ac:dyDescent="0.3">
      <c r="A566" s="5">
        <v>43003</v>
      </c>
      <c r="B566" s="9">
        <v>8.26</v>
      </c>
      <c r="D566" s="17">
        <f t="shared" si="24"/>
        <v>43003</v>
      </c>
      <c r="F566" s="2">
        <f t="shared" si="26"/>
        <v>43665</v>
      </c>
      <c r="G566" s="12">
        <f t="shared" si="25"/>
        <v>244.94424354277601</v>
      </c>
    </row>
    <row r="567" spans="1:7" x14ac:dyDescent="0.3">
      <c r="A567" s="5">
        <v>42568</v>
      </c>
      <c r="B567" s="9">
        <v>162.63999999999999</v>
      </c>
      <c r="D567" s="17">
        <f t="shared" si="24"/>
        <v>42568</v>
      </c>
      <c r="F567" s="2">
        <f t="shared" si="26"/>
        <v>43666</v>
      </c>
      <c r="G567" s="12">
        <f t="shared" si="25"/>
        <v>244.97189265079476</v>
      </c>
    </row>
    <row r="568" spans="1:7" x14ac:dyDescent="0.3">
      <c r="A568" s="5">
        <v>42572</v>
      </c>
      <c r="B568" s="9">
        <v>1.9410000000000001</v>
      </c>
      <c r="D568" s="17">
        <f t="shared" si="24"/>
        <v>42572</v>
      </c>
      <c r="F568" s="2">
        <f t="shared" si="26"/>
        <v>43667</v>
      </c>
      <c r="G568" s="12">
        <f t="shared" si="25"/>
        <v>244.99954175881351</v>
      </c>
    </row>
    <row r="569" spans="1:7" x14ac:dyDescent="0.3">
      <c r="A569" s="5">
        <v>43059</v>
      </c>
      <c r="B569" s="9">
        <v>283.92</v>
      </c>
      <c r="D569" s="17">
        <f t="shared" si="24"/>
        <v>43059</v>
      </c>
      <c r="F569" s="2">
        <f t="shared" si="26"/>
        <v>43668</v>
      </c>
      <c r="G569" s="12">
        <f t="shared" si="25"/>
        <v>245.02719086683226</v>
      </c>
    </row>
    <row r="570" spans="1:7" x14ac:dyDescent="0.3">
      <c r="A570" s="5">
        <v>42700</v>
      </c>
      <c r="B570" s="9">
        <v>7.3120000000000003</v>
      </c>
      <c r="D570" s="17">
        <f t="shared" si="24"/>
        <v>42700</v>
      </c>
      <c r="F570" s="2">
        <f t="shared" si="26"/>
        <v>43669</v>
      </c>
      <c r="G570" s="12">
        <f t="shared" si="25"/>
        <v>245.05483997485078</v>
      </c>
    </row>
    <row r="571" spans="1:7" x14ac:dyDescent="0.3">
      <c r="A571" s="5">
        <v>42990</v>
      </c>
      <c r="B571" s="9">
        <v>39.9</v>
      </c>
      <c r="D571" s="17">
        <f t="shared" si="24"/>
        <v>42990</v>
      </c>
      <c r="F571" s="2">
        <f t="shared" si="26"/>
        <v>43670</v>
      </c>
      <c r="G571" s="12">
        <f t="shared" si="25"/>
        <v>245.08248908286953</v>
      </c>
    </row>
    <row r="572" spans="1:7" x14ac:dyDescent="0.3">
      <c r="A572" s="5">
        <v>42931</v>
      </c>
      <c r="B572" s="9">
        <v>26.55</v>
      </c>
      <c r="D572" s="17">
        <f t="shared" si="24"/>
        <v>42931</v>
      </c>
      <c r="F572" s="2">
        <f t="shared" si="26"/>
        <v>43671</v>
      </c>
      <c r="G572" s="12">
        <f t="shared" si="25"/>
        <v>245.11013819088828</v>
      </c>
    </row>
    <row r="573" spans="1:7" x14ac:dyDescent="0.3">
      <c r="A573" s="5">
        <v>41838</v>
      </c>
      <c r="B573" s="9">
        <v>259.13600000000002</v>
      </c>
      <c r="D573" s="17">
        <f t="shared" si="24"/>
        <v>41838</v>
      </c>
      <c r="F573" s="2">
        <f t="shared" si="26"/>
        <v>43672</v>
      </c>
      <c r="G573" s="12">
        <f t="shared" si="25"/>
        <v>245.13778729890703</v>
      </c>
    </row>
    <row r="574" spans="1:7" x14ac:dyDescent="0.3">
      <c r="A574" s="5">
        <v>41912</v>
      </c>
      <c r="B574" s="9">
        <v>15.552</v>
      </c>
      <c r="D574" s="17">
        <f t="shared" si="24"/>
        <v>41912</v>
      </c>
      <c r="F574" s="2">
        <f t="shared" si="26"/>
        <v>43673</v>
      </c>
      <c r="G574" s="12">
        <f t="shared" si="25"/>
        <v>245.16543640692578</v>
      </c>
    </row>
    <row r="575" spans="1:7" x14ac:dyDescent="0.3">
      <c r="A575" s="5">
        <v>42632</v>
      </c>
      <c r="B575" s="9">
        <v>159.88</v>
      </c>
      <c r="D575" s="17">
        <f t="shared" si="24"/>
        <v>42632</v>
      </c>
      <c r="F575" s="2">
        <f t="shared" si="26"/>
        <v>43674</v>
      </c>
      <c r="G575" s="12">
        <f t="shared" si="25"/>
        <v>245.1930855149443</v>
      </c>
    </row>
    <row r="576" spans="1:7" x14ac:dyDescent="0.3">
      <c r="A576" s="5">
        <v>41813</v>
      </c>
      <c r="B576" s="9">
        <v>86.376000000000005</v>
      </c>
      <c r="D576" s="17">
        <f t="shared" si="24"/>
        <v>41813</v>
      </c>
      <c r="F576" s="2">
        <f t="shared" si="26"/>
        <v>43675</v>
      </c>
      <c r="G576" s="12">
        <f t="shared" si="25"/>
        <v>245.22073462296305</v>
      </c>
    </row>
    <row r="577" spans="1:7" x14ac:dyDescent="0.3">
      <c r="A577" s="5">
        <v>41779</v>
      </c>
      <c r="B577" s="9">
        <v>33.28</v>
      </c>
      <c r="D577" s="17">
        <f t="shared" si="24"/>
        <v>41779</v>
      </c>
      <c r="F577" s="2">
        <f t="shared" si="26"/>
        <v>43676</v>
      </c>
      <c r="G577" s="12">
        <f t="shared" si="25"/>
        <v>245.2483837309818</v>
      </c>
    </row>
    <row r="578" spans="1:7" x14ac:dyDescent="0.3">
      <c r="A578" s="5">
        <v>42338</v>
      </c>
      <c r="B578" s="9">
        <v>152.99100000000001</v>
      </c>
      <c r="D578" s="17">
        <f t="shared" si="24"/>
        <v>42338</v>
      </c>
      <c r="F578" s="2">
        <f t="shared" si="26"/>
        <v>43677</v>
      </c>
      <c r="G578" s="12">
        <f t="shared" si="25"/>
        <v>245.27603283900055</v>
      </c>
    </row>
    <row r="579" spans="1:7" x14ac:dyDescent="0.3">
      <c r="A579" s="5">
        <v>42369</v>
      </c>
      <c r="B579" s="9">
        <v>14.76</v>
      </c>
      <c r="D579" s="17">
        <f t="shared" si="24"/>
        <v>42369</v>
      </c>
      <c r="F579" s="2">
        <f t="shared" si="26"/>
        <v>43678</v>
      </c>
      <c r="G579" s="12">
        <f t="shared" si="25"/>
        <v>245.3036819470193</v>
      </c>
    </row>
    <row r="580" spans="1:7" x14ac:dyDescent="0.3">
      <c r="A580" s="5">
        <v>43058</v>
      </c>
      <c r="B580" s="9">
        <v>233.05799999999999</v>
      </c>
      <c r="D580" s="17">
        <f t="shared" ref="D580:D643" si="27" xml:space="preserve"> A580*1</f>
        <v>43058</v>
      </c>
      <c r="F580" s="2">
        <f t="shared" si="26"/>
        <v>43679</v>
      </c>
      <c r="G580" s="12">
        <f t="shared" ref="G580:G643" si="28">_xlfn.FORECAST.LINEAR(F580, $B$2:$B$794, $D$2:$D$794)</f>
        <v>245.33133105503782</v>
      </c>
    </row>
    <row r="581" spans="1:7" x14ac:dyDescent="0.3">
      <c r="A581" s="5">
        <v>41967</v>
      </c>
      <c r="B581" s="9">
        <v>111.79</v>
      </c>
      <c r="D581" s="17">
        <f t="shared" si="27"/>
        <v>41967</v>
      </c>
      <c r="F581" s="2">
        <f t="shared" ref="F581:F644" si="29">F580+1</f>
        <v>43680</v>
      </c>
      <c r="G581" s="12">
        <f t="shared" si="28"/>
        <v>245.35898016305657</v>
      </c>
    </row>
    <row r="582" spans="1:7" x14ac:dyDescent="0.3">
      <c r="A582" s="5">
        <v>42807</v>
      </c>
      <c r="B582" s="9">
        <v>314.55</v>
      </c>
      <c r="D582" s="17">
        <f t="shared" si="27"/>
        <v>42807</v>
      </c>
      <c r="F582" s="2">
        <f t="shared" si="29"/>
        <v>43681</v>
      </c>
      <c r="G582" s="12">
        <f t="shared" si="28"/>
        <v>245.38662927107532</v>
      </c>
    </row>
    <row r="583" spans="1:7" x14ac:dyDescent="0.3">
      <c r="A583" s="5">
        <v>42762</v>
      </c>
      <c r="B583" s="9">
        <v>14.016</v>
      </c>
      <c r="D583" s="17">
        <f t="shared" si="27"/>
        <v>42762</v>
      </c>
      <c r="F583" s="2">
        <f t="shared" si="29"/>
        <v>43682</v>
      </c>
      <c r="G583" s="12">
        <f t="shared" si="28"/>
        <v>245.41427837909407</v>
      </c>
    </row>
    <row r="584" spans="1:7" x14ac:dyDescent="0.3">
      <c r="A584" s="5">
        <v>41852</v>
      </c>
      <c r="B584" s="9">
        <v>19.751999999999999</v>
      </c>
      <c r="D584" s="17">
        <f t="shared" si="27"/>
        <v>41852</v>
      </c>
      <c r="F584" s="2">
        <f t="shared" si="29"/>
        <v>43683</v>
      </c>
      <c r="G584" s="12">
        <f t="shared" si="28"/>
        <v>245.44192748711282</v>
      </c>
    </row>
    <row r="585" spans="1:7" x14ac:dyDescent="0.3">
      <c r="A585" s="5">
        <v>42658</v>
      </c>
      <c r="B585" s="9">
        <v>45.68</v>
      </c>
      <c r="D585" s="17">
        <f t="shared" si="27"/>
        <v>42658</v>
      </c>
      <c r="F585" s="2">
        <f t="shared" si="29"/>
        <v>43684</v>
      </c>
      <c r="G585" s="12">
        <f t="shared" si="28"/>
        <v>245.46957659513134</v>
      </c>
    </row>
    <row r="586" spans="1:7" x14ac:dyDescent="0.3">
      <c r="A586" s="5">
        <v>42565</v>
      </c>
      <c r="B586" s="9">
        <v>29</v>
      </c>
      <c r="D586" s="17">
        <f t="shared" si="27"/>
        <v>42565</v>
      </c>
      <c r="F586" s="2">
        <f t="shared" si="29"/>
        <v>43685</v>
      </c>
      <c r="G586" s="12">
        <f t="shared" si="28"/>
        <v>245.49722570315009</v>
      </c>
    </row>
    <row r="587" spans="1:7" x14ac:dyDescent="0.3">
      <c r="A587" s="5">
        <v>41834</v>
      </c>
      <c r="B587" s="9">
        <v>29.931999999999999</v>
      </c>
      <c r="D587" s="17">
        <f t="shared" si="27"/>
        <v>41834</v>
      </c>
      <c r="F587" s="2">
        <f t="shared" si="29"/>
        <v>43686</v>
      </c>
      <c r="G587" s="12">
        <f t="shared" si="28"/>
        <v>245.52487481116884</v>
      </c>
    </row>
    <row r="588" spans="1:7" x14ac:dyDescent="0.3">
      <c r="A588" s="5">
        <v>41957</v>
      </c>
      <c r="B588" s="9">
        <v>832.93</v>
      </c>
      <c r="D588" s="17">
        <f t="shared" si="27"/>
        <v>41957</v>
      </c>
      <c r="F588" s="2">
        <f t="shared" si="29"/>
        <v>43687</v>
      </c>
      <c r="G588" s="12">
        <f t="shared" si="28"/>
        <v>245.55252391918759</v>
      </c>
    </row>
    <row r="589" spans="1:7" x14ac:dyDescent="0.3">
      <c r="A589" s="5">
        <v>41902</v>
      </c>
      <c r="B589" s="9">
        <v>2.8159999999999998</v>
      </c>
      <c r="D589" s="17">
        <f t="shared" si="27"/>
        <v>41902</v>
      </c>
      <c r="F589" s="2">
        <f t="shared" si="29"/>
        <v>43688</v>
      </c>
      <c r="G589" s="12">
        <f t="shared" si="28"/>
        <v>245.58017302720634</v>
      </c>
    </row>
    <row r="590" spans="1:7" x14ac:dyDescent="0.3">
      <c r="A590" s="5">
        <v>42944</v>
      </c>
      <c r="B590" s="9">
        <v>9.984</v>
      </c>
      <c r="D590" s="17">
        <f t="shared" si="27"/>
        <v>42944</v>
      </c>
      <c r="F590" s="2">
        <f t="shared" si="29"/>
        <v>43689</v>
      </c>
      <c r="G590" s="12">
        <f t="shared" si="28"/>
        <v>245.60782213522486</v>
      </c>
    </row>
    <row r="591" spans="1:7" x14ac:dyDescent="0.3">
      <c r="A591" s="5">
        <v>42344</v>
      </c>
      <c r="B591" s="9">
        <v>485.94</v>
      </c>
      <c r="D591" s="17">
        <f t="shared" si="27"/>
        <v>42344</v>
      </c>
      <c r="F591" s="2">
        <f t="shared" si="29"/>
        <v>43690</v>
      </c>
      <c r="G591" s="12">
        <f t="shared" si="28"/>
        <v>245.63547124324361</v>
      </c>
    </row>
    <row r="592" spans="1:7" x14ac:dyDescent="0.3">
      <c r="A592" s="5">
        <v>42448</v>
      </c>
      <c r="B592" s="9">
        <v>72.293999999999997</v>
      </c>
      <c r="D592" s="17">
        <f t="shared" si="27"/>
        <v>42448</v>
      </c>
      <c r="F592" s="2">
        <f t="shared" si="29"/>
        <v>43691</v>
      </c>
      <c r="G592" s="12">
        <f t="shared" si="28"/>
        <v>245.66312035126236</v>
      </c>
    </row>
    <row r="593" spans="1:7" x14ac:dyDescent="0.3">
      <c r="A593" s="5">
        <v>42912</v>
      </c>
      <c r="B593" s="9">
        <v>526.45000000000005</v>
      </c>
      <c r="D593" s="17">
        <f t="shared" si="27"/>
        <v>42912</v>
      </c>
      <c r="F593" s="2">
        <f t="shared" si="29"/>
        <v>43692</v>
      </c>
      <c r="G593" s="12">
        <f t="shared" si="28"/>
        <v>245.69076945928111</v>
      </c>
    </row>
    <row r="594" spans="1:7" x14ac:dyDescent="0.3">
      <c r="A594" s="5">
        <v>42689</v>
      </c>
      <c r="B594" s="9">
        <v>1016.792</v>
      </c>
      <c r="D594" s="17">
        <f t="shared" si="27"/>
        <v>42689</v>
      </c>
      <c r="F594" s="2">
        <f t="shared" si="29"/>
        <v>43693</v>
      </c>
      <c r="G594" s="12">
        <f t="shared" si="28"/>
        <v>245.71841856729986</v>
      </c>
    </row>
    <row r="595" spans="1:7" x14ac:dyDescent="0.3">
      <c r="A595" s="5">
        <v>43060</v>
      </c>
      <c r="B595" s="9">
        <v>56.56</v>
      </c>
      <c r="D595" s="17">
        <f t="shared" si="27"/>
        <v>43060</v>
      </c>
      <c r="F595" s="2">
        <f t="shared" si="29"/>
        <v>43694</v>
      </c>
      <c r="G595" s="12">
        <f t="shared" si="28"/>
        <v>245.74606767531839</v>
      </c>
    </row>
    <row r="596" spans="1:7" x14ac:dyDescent="0.3">
      <c r="A596" s="5">
        <v>42050</v>
      </c>
      <c r="B596" s="9">
        <v>13.36</v>
      </c>
      <c r="D596" s="17">
        <f t="shared" si="27"/>
        <v>42050</v>
      </c>
      <c r="F596" s="2">
        <f t="shared" si="29"/>
        <v>43695</v>
      </c>
      <c r="G596" s="12">
        <f t="shared" si="28"/>
        <v>245.77371678333714</v>
      </c>
    </row>
    <row r="597" spans="1:7" x14ac:dyDescent="0.3">
      <c r="A597" s="5">
        <v>42316</v>
      </c>
      <c r="B597" s="9">
        <v>5</v>
      </c>
      <c r="D597" s="17">
        <f t="shared" si="27"/>
        <v>42316</v>
      </c>
      <c r="F597" s="2">
        <f t="shared" si="29"/>
        <v>43696</v>
      </c>
      <c r="G597" s="12">
        <f t="shared" si="28"/>
        <v>245.80136589135589</v>
      </c>
    </row>
    <row r="598" spans="1:7" x14ac:dyDescent="0.3">
      <c r="A598" s="5">
        <v>42356</v>
      </c>
      <c r="B598" s="9">
        <v>166.24</v>
      </c>
      <c r="D598" s="17">
        <f t="shared" si="27"/>
        <v>42356</v>
      </c>
      <c r="F598" s="2">
        <f t="shared" si="29"/>
        <v>43697</v>
      </c>
      <c r="G598" s="12">
        <f t="shared" si="28"/>
        <v>245.82901499937464</v>
      </c>
    </row>
    <row r="599" spans="1:7" x14ac:dyDescent="0.3">
      <c r="A599" s="5">
        <v>42772</v>
      </c>
      <c r="B599" s="9">
        <v>359.97</v>
      </c>
      <c r="D599" s="17">
        <f t="shared" si="27"/>
        <v>42772</v>
      </c>
      <c r="F599" s="2">
        <f t="shared" si="29"/>
        <v>43698</v>
      </c>
      <c r="G599" s="12">
        <f t="shared" si="28"/>
        <v>245.85666410739339</v>
      </c>
    </row>
    <row r="600" spans="1:7" x14ac:dyDescent="0.3">
      <c r="A600" s="5">
        <v>43020</v>
      </c>
      <c r="B600" s="9">
        <v>7.968</v>
      </c>
      <c r="D600" s="17">
        <f t="shared" si="27"/>
        <v>43020</v>
      </c>
      <c r="F600" s="2">
        <f t="shared" si="29"/>
        <v>43699</v>
      </c>
      <c r="G600" s="12">
        <f t="shared" si="28"/>
        <v>245.88431321541191</v>
      </c>
    </row>
    <row r="601" spans="1:7" x14ac:dyDescent="0.3">
      <c r="A601" s="5">
        <v>42995</v>
      </c>
      <c r="B601" s="9">
        <v>12.96</v>
      </c>
      <c r="D601" s="17">
        <f t="shared" si="27"/>
        <v>42995</v>
      </c>
      <c r="F601" s="2">
        <f t="shared" si="29"/>
        <v>43700</v>
      </c>
      <c r="G601" s="12">
        <f t="shared" si="28"/>
        <v>245.91196232343066</v>
      </c>
    </row>
    <row r="602" spans="1:7" x14ac:dyDescent="0.3">
      <c r="A602" s="5">
        <v>43038</v>
      </c>
      <c r="B602" s="9">
        <v>97.567999999999998</v>
      </c>
      <c r="D602" s="17">
        <f t="shared" si="27"/>
        <v>43038</v>
      </c>
      <c r="F602" s="2">
        <f t="shared" si="29"/>
        <v>43701</v>
      </c>
      <c r="G602" s="12">
        <f t="shared" si="28"/>
        <v>245.93961143144941</v>
      </c>
    </row>
    <row r="603" spans="1:7" x14ac:dyDescent="0.3">
      <c r="A603" s="5">
        <v>42495</v>
      </c>
      <c r="B603" s="9">
        <v>14.352</v>
      </c>
      <c r="D603" s="17">
        <f t="shared" si="27"/>
        <v>42495</v>
      </c>
      <c r="F603" s="2">
        <f t="shared" si="29"/>
        <v>43702</v>
      </c>
      <c r="G603" s="12">
        <f t="shared" si="28"/>
        <v>245.96726053946816</v>
      </c>
    </row>
    <row r="604" spans="1:7" x14ac:dyDescent="0.3">
      <c r="A604" s="5">
        <v>42743</v>
      </c>
      <c r="B604" s="9">
        <v>892.98</v>
      </c>
      <c r="D604" s="17">
        <f t="shared" si="27"/>
        <v>42743</v>
      </c>
      <c r="F604" s="2">
        <f t="shared" si="29"/>
        <v>43703</v>
      </c>
      <c r="G604" s="12">
        <f t="shared" si="28"/>
        <v>245.99490964748691</v>
      </c>
    </row>
    <row r="605" spans="1:7" x14ac:dyDescent="0.3">
      <c r="A605" s="5">
        <v>43044</v>
      </c>
      <c r="B605" s="9">
        <v>390.75</v>
      </c>
      <c r="D605" s="17">
        <f t="shared" si="27"/>
        <v>43044</v>
      </c>
      <c r="F605" s="2">
        <f t="shared" si="29"/>
        <v>43704</v>
      </c>
      <c r="G605" s="12">
        <f t="shared" si="28"/>
        <v>246.02255875550543</v>
      </c>
    </row>
    <row r="606" spans="1:7" x14ac:dyDescent="0.3">
      <c r="A606" s="5">
        <v>42897</v>
      </c>
      <c r="B606" s="9">
        <v>280.79199999999997</v>
      </c>
      <c r="D606" s="17">
        <f t="shared" si="27"/>
        <v>42897</v>
      </c>
      <c r="F606" s="2">
        <f t="shared" si="29"/>
        <v>43705</v>
      </c>
      <c r="G606" s="12">
        <f t="shared" si="28"/>
        <v>246.05020786352418</v>
      </c>
    </row>
    <row r="607" spans="1:7" x14ac:dyDescent="0.3">
      <c r="A607" s="5">
        <v>42936</v>
      </c>
      <c r="B607" s="9">
        <v>14.62</v>
      </c>
      <c r="D607" s="17">
        <f t="shared" si="27"/>
        <v>42936</v>
      </c>
      <c r="F607" s="2">
        <f t="shared" si="29"/>
        <v>43706</v>
      </c>
      <c r="G607" s="12">
        <f t="shared" si="28"/>
        <v>246.07785697154293</v>
      </c>
    </row>
    <row r="608" spans="1:7" x14ac:dyDescent="0.3">
      <c r="A608" s="5">
        <v>42262</v>
      </c>
      <c r="B608" s="9">
        <v>79.872</v>
      </c>
      <c r="D608" s="17">
        <f t="shared" si="27"/>
        <v>42262</v>
      </c>
      <c r="F608" s="2">
        <f t="shared" si="29"/>
        <v>43707</v>
      </c>
      <c r="G608" s="12">
        <f t="shared" si="28"/>
        <v>246.10550607956168</v>
      </c>
    </row>
    <row r="609" spans="1:7" x14ac:dyDescent="0.3">
      <c r="A609" s="5">
        <v>43001</v>
      </c>
      <c r="B609" s="9">
        <v>14.352</v>
      </c>
      <c r="D609" s="17">
        <f t="shared" si="27"/>
        <v>43001</v>
      </c>
      <c r="F609" s="2">
        <f t="shared" si="29"/>
        <v>43708</v>
      </c>
      <c r="G609" s="12">
        <f t="shared" si="28"/>
        <v>246.1331551875802</v>
      </c>
    </row>
    <row r="610" spans="1:7" x14ac:dyDescent="0.3">
      <c r="A610" s="5">
        <v>41912</v>
      </c>
      <c r="B610" s="9">
        <v>69.215999999999994</v>
      </c>
      <c r="D610" s="17">
        <f t="shared" si="27"/>
        <v>41912</v>
      </c>
      <c r="F610" s="2">
        <f t="shared" si="29"/>
        <v>43709</v>
      </c>
      <c r="G610" s="12">
        <f t="shared" si="28"/>
        <v>246.16080429559895</v>
      </c>
    </row>
    <row r="611" spans="1:7" x14ac:dyDescent="0.3">
      <c r="A611" s="5">
        <v>42247</v>
      </c>
      <c r="B611" s="9">
        <v>1552.8309999999999</v>
      </c>
      <c r="D611" s="17">
        <f t="shared" si="27"/>
        <v>42247</v>
      </c>
      <c r="F611" s="2">
        <f t="shared" si="29"/>
        <v>43710</v>
      </c>
      <c r="G611" s="12">
        <f t="shared" si="28"/>
        <v>246.1884534036177</v>
      </c>
    </row>
    <row r="612" spans="1:7" x14ac:dyDescent="0.3">
      <c r="A612" s="5">
        <v>42819</v>
      </c>
      <c r="B612" s="9">
        <v>176.04</v>
      </c>
      <c r="D612" s="17">
        <f t="shared" si="27"/>
        <v>42819</v>
      </c>
      <c r="F612" s="2">
        <f t="shared" si="29"/>
        <v>43711</v>
      </c>
      <c r="G612" s="12">
        <f t="shared" si="28"/>
        <v>246.21610251163645</v>
      </c>
    </row>
    <row r="613" spans="1:7" x14ac:dyDescent="0.3">
      <c r="A613" s="5">
        <v>42344</v>
      </c>
      <c r="B613" s="9">
        <v>6.48</v>
      </c>
      <c r="D613" s="17">
        <f t="shared" si="27"/>
        <v>42344</v>
      </c>
      <c r="F613" s="2">
        <f t="shared" si="29"/>
        <v>43712</v>
      </c>
      <c r="G613" s="12">
        <f t="shared" si="28"/>
        <v>246.2437516196552</v>
      </c>
    </row>
    <row r="614" spans="1:7" x14ac:dyDescent="0.3">
      <c r="A614" s="5">
        <v>42755</v>
      </c>
      <c r="B614" s="9">
        <v>24.2</v>
      </c>
      <c r="D614" s="17">
        <f t="shared" si="27"/>
        <v>42755</v>
      </c>
      <c r="F614" s="2">
        <f t="shared" si="29"/>
        <v>43713</v>
      </c>
      <c r="G614" s="12">
        <f t="shared" si="28"/>
        <v>246.27140072767372</v>
      </c>
    </row>
    <row r="615" spans="1:7" x14ac:dyDescent="0.3">
      <c r="A615" s="5">
        <v>42162</v>
      </c>
      <c r="B615" s="9">
        <v>7.52</v>
      </c>
      <c r="D615" s="17">
        <f t="shared" si="27"/>
        <v>42162</v>
      </c>
      <c r="F615" s="2">
        <f t="shared" si="29"/>
        <v>43714</v>
      </c>
      <c r="G615" s="12">
        <f t="shared" si="28"/>
        <v>246.29904983569247</v>
      </c>
    </row>
    <row r="616" spans="1:7" x14ac:dyDescent="0.3">
      <c r="A616" s="5">
        <v>43020</v>
      </c>
      <c r="B616" s="9">
        <v>595</v>
      </c>
      <c r="D616" s="17">
        <f t="shared" si="27"/>
        <v>43020</v>
      </c>
      <c r="F616" s="2">
        <f t="shared" si="29"/>
        <v>43715</v>
      </c>
      <c r="G616" s="12">
        <f t="shared" si="28"/>
        <v>246.32669894371122</v>
      </c>
    </row>
    <row r="617" spans="1:7" x14ac:dyDescent="0.3">
      <c r="A617" s="5">
        <v>42478</v>
      </c>
      <c r="B617" s="9">
        <v>230.376</v>
      </c>
      <c r="D617" s="17">
        <f t="shared" si="27"/>
        <v>42478</v>
      </c>
      <c r="F617" s="2">
        <f t="shared" si="29"/>
        <v>43716</v>
      </c>
      <c r="G617" s="12">
        <f t="shared" si="28"/>
        <v>246.35434805172997</v>
      </c>
    </row>
    <row r="618" spans="1:7" x14ac:dyDescent="0.3">
      <c r="A618" s="5">
        <v>41723</v>
      </c>
      <c r="B618" s="9">
        <v>366.786</v>
      </c>
      <c r="D618" s="17">
        <f t="shared" si="27"/>
        <v>41723</v>
      </c>
      <c r="F618" s="2">
        <f t="shared" si="29"/>
        <v>43717</v>
      </c>
      <c r="G618" s="12">
        <f t="shared" si="28"/>
        <v>246.38199715974872</v>
      </c>
    </row>
    <row r="619" spans="1:7" x14ac:dyDescent="0.3">
      <c r="A619" s="5">
        <v>41961</v>
      </c>
      <c r="B619" s="9">
        <v>145.97999999999999</v>
      </c>
      <c r="D619" s="17">
        <f t="shared" si="27"/>
        <v>41961</v>
      </c>
      <c r="F619" s="2">
        <f t="shared" si="29"/>
        <v>43718</v>
      </c>
      <c r="G619" s="12">
        <f t="shared" si="28"/>
        <v>246.40964626776724</v>
      </c>
    </row>
    <row r="620" spans="1:7" x14ac:dyDescent="0.3">
      <c r="A620" s="5">
        <v>42196</v>
      </c>
      <c r="B620" s="9">
        <v>29.97</v>
      </c>
      <c r="D620" s="17">
        <f t="shared" si="27"/>
        <v>42196</v>
      </c>
      <c r="F620" s="2">
        <f t="shared" si="29"/>
        <v>43719</v>
      </c>
      <c r="G620" s="12">
        <f t="shared" si="28"/>
        <v>246.43729537578599</v>
      </c>
    </row>
    <row r="621" spans="1:7" x14ac:dyDescent="0.3">
      <c r="A621" s="5">
        <v>42391</v>
      </c>
      <c r="B621" s="9">
        <v>14.272</v>
      </c>
      <c r="D621" s="17">
        <f t="shared" si="27"/>
        <v>42391</v>
      </c>
      <c r="F621" s="2">
        <f t="shared" si="29"/>
        <v>43720</v>
      </c>
      <c r="G621" s="12">
        <f t="shared" si="28"/>
        <v>246.46494448380474</v>
      </c>
    </row>
    <row r="622" spans="1:7" x14ac:dyDescent="0.3">
      <c r="A622" s="5">
        <v>42982</v>
      </c>
      <c r="B622" s="9">
        <v>1322.3520000000001</v>
      </c>
      <c r="D622" s="17">
        <f t="shared" si="27"/>
        <v>42982</v>
      </c>
      <c r="F622" s="2">
        <f t="shared" si="29"/>
        <v>43721</v>
      </c>
      <c r="G622" s="12">
        <f t="shared" si="28"/>
        <v>246.49259359182349</v>
      </c>
    </row>
    <row r="623" spans="1:7" x14ac:dyDescent="0.3">
      <c r="A623" s="5">
        <v>42286</v>
      </c>
      <c r="B623" s="9">
        <v>631.96</v>
      </c>
      <c r="D623" s="17">
        <f t="shared" si="27"/>
        <v>42286</v>
      </c>
      <c r="F623" s="2">
        <f t="shared" si="29"/>
        <v>43722</v>
      </c>
      <c r="G623" s="12">
        <f t="shared" si="28"/>
        <v>246.52024269984224</v>
      </c>
    </row>
    <row r="624" spans="1:7" x14ac:dyDescent="0.3">
      <c r="A624" s="5">
        <v>41962</v>
      </c>
      <c r="B624" s="9">
        <v>4548.8100000000004</v>
      </c>
      <c r="D624" s="17">
        <f t="shared" si="27"/>
        <v>41962</v>
      </c>
      <c r="F624" s="2">
        <f t="shared" si="29"/>
        <v>43723</v>
      </c>
      <c r="G624" s="12">
        <f t="shared" si="28"/>
        <v>246.54789180786076</v>
      </c>
    </row>
    <row r="625" spans="1:7" x14ac:dyDescent="0.3">
      <c r="A625" s="5">
        <v>41806</v>
      </c>
      <c r="B625" s="9">
        <v>647.84</v>
      </c>
      <c r="D625" s="17">
        <f t="shared" si="27"/>
        <v>41806</v>
      </c>
      <c r="F625" s="2">
        <f t="shared" si="29"/>
        <v>43724</v>
      </c>
      <c r="G625" s="12">
        <f t="shared" si="28"/>
        <v>246.57554091587951</v>
      </c>
    </row>
    <row r="626" spans="1:7" x14ac:dyDescent="0.3">
      <c r="A626" s="5">
        <v>42903</v>
      </c>
      <c r="B626" s="9">
        <v>12.224</v>
      </c>
      <c r="D626" s="17">
        <f t="shared" si="27"/>
        <v>42903</v>
      </c>
      <c r="F626" s="2">
        <f t="shared" si="29"/>
        <v>43725</v>
      </c>
      <c r="G626" s="12">
        <f t="shared" si="28"/>
        <v>246.60319002389826</v>
      </c>
    </row>
    <row r="627" spans="1:7" x14ac:dyDescent="0.3">
      <c r="A627" s="5">
        <v>42688</v>
      </c>
      <c r="B627" s="9">
        <v>7.38</v>
      </c>
      <c r="D627" s="17">
        <f t="shared" si="27"/>
        <v>42688</v>
      </c>
      <c r="F627" s="2">
        <f t="shared" si="29"/>
        <v>43726</v>
      </c>
      <c r="G627" s="12">
        <f t="shared" si="28"/>
        <v>246.63083913191701</v>
      </c>
    </row>
    <row r="628" spans="1:7" x14ac:dyDescent="0.3">
      <c r="A628" s="5">
        <v>43071</v>
      </c>
      <c r="B628" s="9">
        <v>45.66</v>
      </c>
      <c r="D628" s="17">
        <f t="shared" si="27"/>
        <v>43071</v>
      </c>
      <c r="F628" s="2">
        <f t="shared" si="29"/>
        <v>43727</v>
      </c>
      <c r="G628" s="12">
        <f t="shared" si="28"/>
        <v>246.65848823993576</v>
      </c>
    </row>
    <row r="629" spans="1:7" x14ac:dyDescent="0.3">
      <c r="A629" s="5">
        <v>42100</v>
      </c>
      <c r="B629" s="9">
        <v>42.048000000000002</v>
      </c>
      <c r="D629" s="17">
        <f t="shared" si="27"/>
        <v>42100</v>
      </c>
      <c r="F629" s="2">
        <f t="shared" si="29"/>
        <v>43728</v>
      </c>
      <c r="G629" s="12">
        <f t="shared" si="28"/>
        <v>246.68613734795429</v>
      </c>
    </row>
    <row r="630" spans="1:7" x14ac:dyDescent="0.3">
      <c r="A630" s="5">
        <v>42253</v>
      </c>
      <c r="B630" s="9">
        <v>46.32</v>
      </c>
      <c r="D630" s="17">
        <f t="shared" si="27"/>
        <v>42253</v>
      </c>
      <c r="F630" s="2">
        <f t="shared" si="29"/>
        <v>43729</v>
      </c>
      <c r="G630" s="12">
        <f t="shared" si="28"/>
        <v>246.71378645597304</v>
      </c>
    </row>
    <row r="631" spans="1:7" x14ac:dyDescent="0.3">
      <c r="A631" s="5">
        <v>42490</v>
      </c>
      <c r="B631" s="9">
        <v>111.88800000000001</v>
      </c>
      <c r="D631" s="17">
        <f t="shared" si="27"/>
        <v>42490</v>
      </c>
      <c r="F631" s="2">
        <f t="shared" si="29"/>
        <v>43730</v>
      </c>
      <c r="G631" s="12">
        <f t="shared" si="28"/>
        <v>246.74143556399179</v>
      </c>
    </row>
    <row r="632" spans="1:7" x14ac:dyDescent="0.3">
      <c r="A632" s="5">
        <v>41908</v>
      </c>
      <c r="B632" s="9">
        <v>143.952</v>
      </c>
      <c r="D632" s="17">
        <f t="shared" si="27"/>
        <v>41908</v>
      </c>
      <c r="F632" s="2">
        <f t="shared" si="29"/>
        <v>43731</v>
      </c>
      <c r="G632" s="12">
        <f t="shared" si="28"/>
        <v>246.76908467201054</v>
      </c>
    </row>
    <row r="633" spans="1:7" x14ac:dyDescent="0.3">
      <c r="A633" s="5">
        <v>43090</v>
      </c>
      <c r="B633" s="9">
        <v>71</v>
      </c>
      <c r="D633" s="17">
        <f t="shared" si="27"/>
        <v>43090</v>
      </c>
      <c r="F633" s="2">
        <f t="shared" si="29"/>
        <v>43732</v>
      </c>
      <c r="G633" s="12">
        <f t="shared" si="28"/>
        <v>246.79673378002929</v>
      </c>
    </row>
    <row r="634" spans="1:7" x14ac:dyDescent="0.3">
      <c r="A634" s="5">
        <v>42594</v>
      </c>
      <c r="B634" s="9">
        <v>1399.944</v>
      </c>
      <c r="D634" s="17">
        <f t="shared" si="27"/>
        <v>42594</v>
      </c>
      <c r="F634" s="2">
        <f t="shared" si="29"/>
        <v>43733</v>
      </c>
      <c r="G634" s="12">
        <f t="shared" si="28"/>
        <v>246.82438288804781</v>
      </c>
    </row>
    <row r="635" spans="1:7" x14ac:dyDescent="0.3">
      <c r="A635" s="5">
        <v>42525</v>
      </c>
      <c r="B635" s="9">
        <v>14.94</v>
      </c>
      <c r="D635" s="17">
        <f t="shared" si="27"/>
        <v>42525</v>
      </c>
      <c r="F635" s="2">
        <f t="shared" si="29"/>
        <v>43734</v>
      </c>
      <c r="G635" s="12">
        <f t="shared" si="28"/>
        <v>246.85203199606656</v>
      </c>
    </row>
    <row r="636" spans="1:7" x14ac:dyDescent="0.3">
      <c r="A636" s="5">
        <v>41989</v>
      </c>
      <c r="B636" s="9">
        <v>1.167</v>
      </c>
      <c r="D636" s="17">
        <f t="shared" si="27"/>
        <v>41989</v>
      </c>
      <c r="F636" s="2">
        <f t="shared" si="29"/>
        <v>43735</v>
      </c>
      <c r="G636" s="12">
        <f t="shared" si="28"/>
        <v>246.87968110408531</v>
      </c>
    </row>
    <row r="637" spans="1:7" x14ac:dyDescent="0.3">
      <c r="A637" s="5">
        <v>42488</v>
      </c>
      <c r="B637" s="9">
        <v>41.567999999999998</v>
      </c>
      <c r="D637" s="17">
        <f t="shared" si="27"/>
        <v>42488</v>
      </c>
      <c r="F637" s="2">
        <f t="shared" si="29"/>
        <v>43736</v>
      </c>
      <c r="G637" s="12">
        <f t="shared" si="28"/>
        <v>246.90733021210406</v>
      </c>
    </row>
    <row r="638" spans="1:7" x14ac:dyDescent="0.3">
      <c r="A638" s="5">
        <v>41755</v>
      </c>
      <c r="B638" s="9">
        <v>230.28</v>
      </c>
      <c r="D638" s="17">
        <f t="shared" si="27"/>
        <v>41755</v>
      </c>
      <c r="F638" s="2">
        <f t="shared" si="29"/>
        <v>43737</v>
      </c>
      <c r="G638" s="12">
        <f t="shared" si="28"/>
        <v>246.93497932012281</v>
      </c>
    </row>
    <row r="639" spans="1:7" x14ac:dyDescent="0.3">
      <c r="A639" s="5">
        <v>41976</v>
      </c>
      <c r="B639" s="9">
        <v>25.92</v>
      </c>
      <c r="D639" s="17">
        <f t="shared" si="27"/>
        <v>41976</v>
      </c>
      <c r="F639" s="2">
        <f t="shared" si="29"/>
        <v>43738</v>
      </c>
      <c r="G639" s="12">
        <f t="shared" si="28"/>
        <v>246.96262842814133</v>
      </c>
    </row>
    <row r="640" spans="1:7" x14ac:dyDescent="0.3">
      <c r="A640" s="5">
        <v>43030</v>
      </c>
      <c r="B640" s="9">
        <v>11199.968000000001</v>
      </c>
      <c r="D640" s="17">
        <f t="shared" si="27"/>
        <v>43030</v>
      </c>
      <c r="F640" s="2">
        <f t="shared" si="29"/>
        <v>43739</v>
      </c>
      <c r="G640" s="12">
        <f t="shared" si="28"/>
        <v>246.99027753616008</v>
      </c>
    </row>
    <row r="641" spans="1:7" x14ac:dyDescent="0.3">
      <c r="A641" s="5">
        <v>42870</v>
      </c>
      <c r="B641" s="9">
        <v>39.96</v>
      </c>
      <c r="D641" s="17">
        <f t="shared" si="27"/>
        <v>42870</v>
      </c>
      <c r="F641" s="2">
        <f t="shared" si="29"/>
        <v>43740</v>
      </c>
      <c r="G641" s="12">
        <f t="shared" si="28"/>
        <v>247.01792664417883</v>
      </c>
    </row>
    <row r="642" spans="1:7" x14ac:dyDescent="0.3">
      <c r="A642" s="5">
        <v>42231</v>
      </c>
      <c r="B642" s="9">
        <v>323.10000000000002</v>
      </c>
      <c r="D642" s="17">
        <f t="shared" si="27"/>
        <v>42231</v>
      </c>
      <c r="F642" s="2">
        <f t="shared" si="29"/>
        <v>43741</v>
      </c>
      <c r="G642" s="12">
        <f t="shared" si="28"/>
        <v>247.04557575219758</v>
      </c>
    </row>
    <row r="643" spans="1:7" x14ac:dyDescent="0.3">
      <c r="A643" s="5">
        <v>42898</v>
      </c>
      <c r="B643" s="9">
        <v>19.04</v>
      </c>
      <c r="D643" s="17">
        <f t="shared" si="27"/>
        <v>42898</v>
      </c>
      <c r="F643" s="2">
        <f t="shared" si="29"/>
        <v>43742</v>
      </c>
      <c r="G643" s="12">
        <f t="shared" si="28"/>
        <v>247.07322486021633</v>
      </c>
    </row>
    <row r="644" spans="1:7" x14ac:dyDescent="0.3">
      <c r="A644" s="5">
        <v>42839</v>
      </c>
      <c r="B644" s="9">
        <v>8.76</v>
      </c>
      <c r="D644" s="17">
        <f t="shared" ref="D644:D707" si="30" xml:space="preserve"> A644*1</f>
        <v>42839</v>
      </c>
      <c r="F644" s="2">
        <f t="shared" si="29"/>
        <v>43743</v>
      </c>
      <c r="G644" s="12">
        <f t="shared" ref="G644:G707" si="31">_xlfn.FORECAST.LINEAR(F644, $B$2:$B$794, $D$2:$D$794)</f>
        <v>247.10087396823485</v>
      </c>
    </row>
    <row r="645" spans="1:7" x14ac:dyDescent="0.3">
      <c r="A645" s="5">
        <v>42644</v>
      </c>
      <c r="B645" s="9">
        <v>79.512</v>
      </c>
      <c r="D645" s="17">
        <f t="shared" si="30"/>
        <v>42644</v>
      </c>
      <c r="F645" s="2">
        <f t="shared" ref="F645:F708" si="32">F644+1</f>
        <v>43744</v>
      </c>
      <c r="G645" s="12">
        <f t="shared" si="31"/>
        <v>247.1285230762536</v>
      </c>
    </row>
    <row r="646" spans="1:7" x14ac:dyDescent="0.3">
      <c r="A646" s="5">
        <v>42241</v>
      </c>
      <c r="B646" s="9">
        <v>40.783999999999999</v>
      </c>
      <c r="D646" s="17">
        <f t="shared" si="30"/>
        <v>42241</v>
      </c>
      <c r="F646" s="2">
        <f t="shared" si="32"/>
        <v>43745</v>
      </c>
      <c r="G646" s="12">
        <f t="shared" si="31"/>
        <v>247.15617218427235</v>
      </c>
    </row>
    <row r="647" spans="1:7" x14ac:dyDescent="0.3">
      <c r="A647" s="5">
        <v>41891</v>
      </c>
      <c r="B647" s="9">
        <v>166.44</v>
      </c>
      <c r="D647" s="17">
        <f t="shared" si="30"/>
        <v>41891</v>
      </c>
      <c r="F647" s="2">
        <f t="shared" si="32"/>
        <v>43746</v>
      </c>
      <c r="G647" s="12">
        <f t="shared" si="31"/>
        <v>247.1838212922911</v>
      </c>
    </row>
    <row r="648" spans="1:7" x14ac:dyDescent="0.3">
      <c r="A648" s="5">
        <v>43072</v>
      </c>
      <c r="B648" s="9">
        <v>166.44</v>
      </c>
      <c r="D648" s="17">
        <f t="shared" si="30"/>
        <v>43072</v>
      </c>
      <c r="F648" s="2">
        <f t="shared" si="32"/>
        <v>43747</v>
      </c>
      <c r="G648" s="12">
        <f t="shared" si="31"/>
        <v>247.21147040030985</v>
      </c>
    </row>
    <row r="649" spans="1:7" x14ac:dyDescent="0.3">
      <c r="A649" s="5">
        <v>41811</v>
      </c>
      <c r="B649" s="9">
        <v>11.087999999999999</v>
      </c>
      <c r="D649" s="17">
        <f t="shared" si="30"/>
        <v>41811</v>
      </c>
      <c r="F649" s="2">
        <f t="shared" si="32"/>
        <v>43748</v>
      </c>
      <c r="G649" s="12">
        <f t="shared" si="31"/>
        <v>247.23911950832837</v>
      </c>
    </row>
    <row r="650" spans="1:7" x14ac:dyDescent="0.3">
      <c r="A650" s="5">
        <v>42407</v>
      </c>
      <c r="B650" s="9">
        <v>30.352</v>
      </c>
      <c r="D650" s="17">
        <f t="shared" si="30"/>
        <v>42407</v>
      </c>
      <c r="F650" s="2">
        <f t="shared" si="32"/>
        <v>43749</v>
      </c>
      <c r="G650" s="12">
        <f t="shared" si="31"/>
        <v>247.26676861634712</v>
      </c>
    </row>
    <row r="651" spans="1:7" x14ac:dyDescent="0.3">
      <c r="A651" s="5">
        <v>42973</v>
      </c>
      <c r="B651" s="9">
        <v>71.98</v>
      </c>
      <c r="D651" s="17">
        <f t="shared" si="30"/>
        <v>42973</v>
      </c>
      <c r="F651" s="2">
        <f t="shared" si="32"/>
        <v>43750</v>
      </c>
      <c r="G651" s="12">
        <f t="shared" si="31"/>
        <v>247.29441772436587</v>
      </c>
    </row>
    <row r="652" spans="1:7" x14ac:dyDescent="0.3">
      <c r="A652" s="5">
        <v>41916</v>
      </c>
      <c r="B652" s="9">
        <v>14.45</v>
      </c>
      <c r="D652" s="17">
        <f t="shared" si="30"/>
        <v>41916</v>
      </c>
      <c r="F652" s="2">
        <f t="shared" si="32"/>
        <v>43751</v>
      </c>
      <c r="G652" s="12">
        <f t="shared" si="31"/>
        <v>247.32206683238462</v>
      </c>
    </row>
    <row r="653" spans="1:7" x14ac:dyDescent="0.3">
      <c r="A653" s="5">
        <v>42779</v>
      </c>
      <c r="B653" s="9">
        <v>6.63</v>
      </c>
      <c r="D653" s="17">
        <f t="shared" si="30"/>
        <v>42779</v>
      </c>
      <c r="F653" s="2">
        <f t="shared" si="32"/>
        <v>43752</v>
      </c>
      <c r="G653" s="12">
        <f t="shared" si="31"/>
        <v>247.34971594040337</v>
      </c>
    </row>
    <row r="654" spans="1:7" x14ac:dyDescent="0.3">
      <c r="A654" s="5">
        <v>41947</v>
      </c>
      <c r="B654" s="9">
        <v>35.340000000000003</v>
      </c>
      <c r="D654" s="17">
        <f t="shared" si="30"/>
        <v>41947</v>
      </c>
      <c r="F654" s="2">
        <f t="shared" si="32"/>
        <v>43753</v>
      </c>
      <c r="G654" s="12">
        <f t="shared" si="31"/>
        <v>247.37736504842189</v>
      </c>
    </row>
    <row r="655" spans="1:7" x14ac:dyDescent="0.3">
      <c r="A655" s="5">
        <v>42342</v>
      </c>
      <c r="B655" s="9">
        <v>8.2260000000000009</v>
      </c>
      <c r="D655" s="17">
        <f t="shared" si="30"/>
        <v>42342</v>
      </c>
      <c r="F655" s="2">
        <f t="shared" si="32"/>
        <v>43754</v>
      </c>
      <c r="G655" s="12">
        <f t="shared" si="31"/>
        <v>247.40501415644064</v>
      </c>
    </row>
    <row r="656" spans="1:7" x14ac:dyDescent="0.3">
      <c r="A656" s="5">
        <v>42111</v>
      </c>
      <c r="B656" s="9">
        <v>5.56</v>
      </c>
      <c r="D656" s="17">
        <f t="shared" si="30"/>
        <v>42111</v>
      </c>
      <c r="F656" s="2">
        <f t="shared" si="32"/>
        <v>43755</v>
      </c>
      <c r="G656" s="12">
        <f t="shared" si="31"/>
        <v>247.43266326445939</v>
      </c>
    </row>
    <row r="657" spans="1:7" x14ac:dyDescent="0.3">
      <c r="A657" s="5">
        <v>42440</v>
      </c>
      <c r="B657" s="9">
        <v>76.92</v>
      </c>
      <c r="D657" s="17">
        <f t="shared" si="30"/>
        <v>42440</v>
      </c>
      <c r="F657" s="2">
        <f t="shared" si="32"/>
        <v>43756</v>
      </c>
      <c r="G657" s="12">
        <f t="shared" si="31"/>
        <v>247.46031237247814</v>
      </c>
    </row>
    <row r="658" spans="1:7" x14ac:dyDescent="0.3">
      <c r="A658" s="5">
        <v>41785</v>
      </c>
      <c r="B658" s="9">
        <v>48.4</v>
      </c>
      <c r="D658" s="17">
        <f t="shared" si="30"/>
        <v>41785</v>
      </c>
      <c r="F658" s="2">
        <f t="shared" si="32"/>
        <v>43757</v>
      </c>
      <c r="G658" s="12">
        <f t="shared" si="31"/>
        <v>247.48796148049689</v>
      </c>
    </row>
    <row r="659" spans="1:7" x14ac:dyDescent="0.3">
      <c r="A659" s="5">
        <v>42096</v>
      </c>
      <c r="B659" s="9">
        <v>32.192</v>
      </c>
      <c r="D659" s="17">
        <f t="shared" si="30"/>
        <v>42096</v>
      </c>
      <c r="F659" s="2">
        <f t="shared" si="32"/>
        <v>43758</v>
      </c>
      <c r="G659" s="12">
        <f t="shared" si="31"/>
        <v>247.51561058851541</v>
      </c>
    </row>
    <row r="660" spans="1:7" x14ac:dyDescent="0.3">
      <c r="A660" s="5">
        <v>43042</v>
      </c>
      <c r="B660" s="9">
        <v>41.37</v>
      </c>
      <c r="D660" s="17">
        <f t="shared" si="30"/>
        <v>43042</v>
      </c>
      <c r="F660" s="2">
        <f t="shared" si="32"/>
        <v>43759</v>
      </c>
      <c r="G660" s="12">
        <f t="shared" si="31"/>
        <v>247.54325969653416</v>
      </c>
    </row>
    <row r="661" spans="1:7" x14ac:dyDescent="0.3">
      <c r="A661" s="5">
        <v>42210</v>
      </c>
      <c r="B661" s="9">
        <v>9.42</v>
      </c>
      <c r="D661" s="17">
        <f t="shared" si="30"/>
        <v>42210</v>
      </c>
      <c r="F661" s="2">
        <f t="shared" si="32"/>
        <v>43760</v>
      </c>
      <c r="G661" s="12">
        <f t="shared" si="31"/>
        <v>247.57090880455291</v>
      </c>
    </row>
    <row r="662" spans="1:7" x14ac:dyDescent="0.3">
      <c r="A662" s="5">
        <v>42248</v>
      </c>
      <c r="B662" s="9">
        <v>114.6</v>
      </c>
      <c r="D662" s="17">
        <f t="shared" si="30"/>
        <v>42248</v>
      </c>
      <c r="F662" s="2">
        <f t="shared" si="32"/>
        <v>43761</v>
      </c>
      <c r="G662" s="12">
        <f t="shared" si="31"/>
        <v>247.59855791257166</v>
      </c>
    </row>
    <row r="663" spans="1:7" x14ac:dyDescent="0.3">
      <c r="A663" s="5">
        <v>42495</v>
      </c>
      <c r="B663" s="9">
        <v>6.72</v>
      </c>
      <c r="D663" s="17">
        <f t="shared" si="30"/>
        <v>42495</v>
      </c>
      <c r="F663" s="2">
        <f t="shared" si="32"/>
        <v>43762</v>
      </c>
      <c r="G663" s="12">
        <f t="shared" si="31"/>
        <v>247.62620702059041</v>
      </c>
    </row>
    <row r="664" spans="1:7" x14ac:dyDescent="0.3">
      <c r="A664" s="5">
        <v>42761</v>
      </c>
      <c r="B664" s="9">
        <v>15.47</v>
      </c>
      <c r="D664" s="17">
        <f t="shared" si="30"/>
        <v>42761</v>
      </c>
      <c r="F664" s="2">
        <f t="shared" si="32"/>
        <v>43763</v>
      </c>
      <c r="G664" s="12">
        <f t="shared" si="31"/>
        <v>247.65385612860894</v>
      </c>
    </row>
    <row r="665" spans="1:7" x14ac:dyDescent="0.3">
      <c r="A665" s="5">
        <v>42817</v>
      </c>
      <c r="B665" s="9">
        <v>143.72800000000001</v>
      </c>
      <c r="D665" s="17">
        <f t="shared" si="30"/>
        <v>42817</v>
      </c>
      <c r="F665" s="2">
        <f t="shared" si="32"/>
        <v>43764</v>
      </c>
      <c r="G665" s="12">
        <f t="shared" si="31"/>
        <v>247.68150523662769</v>
      </c>
    </row>
    <row r="666" spans="1:7" x14ac:dyDescent="0.3">
      <c r="A666" s="5">
        <v>42833</v>
      </c>
      <c r="B666" s="9">
        <v>56.28</v>
      </c>
      <c r="D666" s="17">
        <f t="shared" si="30"/>
        <v>42833</v>
      </c>
      <c r="F666" s="2">
        <f t="shared" si="32"/>
        <v>43765</v>
      </c>
      <c r="G666" s="12">
        <f t="shared" si="31"/>
        <v>247.70915434464644</v>
      </c>
    </row>
    <row r="667" spans="1:7" x14ac:dyDescent="0.3">
      <c r="A667" s="5">
        <v>43086</v>
      </c>
      <c r="B667" s="9">
        <v>28.16</v>
      </c>
      <c r="D667" s="17">
        <f t="shared" si="30"/>
        <v>43086</v>
      </c>
      <c r="F667" s="2">
        <f t="shared" si="32"/>
        <v>43766</v>
      </c>
      <c r="G667" s="12">
        <f t="shared" si="31"/>
        <v>247.73680345266519</v>
      </c>
    </row>
    <row r="668" spans="1:7" x14ac:dyDescent="0.3">
      <c r="A668" s="5">
        <v>42597</v>
      </c>
      <c r="B668" s="9">
        <v>225.29599999999999</v>
      </c>
      <c r="D668" s="17">
        <f t="shared" si="30"/>
        <v>42597</v>
      </c>
      <c r="F668" s="2">
        <f t="shared" si="32"/>
        <v>43767</v>
      </c>
      <c r="G668" s="12">
        <f t="shared" si="31"/>
        <v>247.76445256068394</v>
      </c>
    </row>
    <row r="669" spans="1:7" x14ac:dyDescent="0.3">
      <c r="A669" s="5">
        <v>41720</v>
      </c>
      <c r="B669" s="9">
        <v>74.352000000000004</v>
      </c>
      <c r="D669" s="17">
        <f t="shared" si="30"/>
        <v>41720</v>
      </c>
      <c r="F669" s="2">
        <f t="shared" si="32"/>
        <v>43768</v>
      </c>
      <c r="G669" s="12">
        <f t="shared" si="31"/>
        <v>247.79210166870246</v>
      </c>
    </row>
    <row r="670" spans="1:7" x14ac:dyDescent="0.3">
      <c r="A670" s="5">
        <v>41758</v>
      </c>
      <c r="B670" s="9">
        <v>51.96</v>
      </c>
      <c r="D670" s="17">
        <f t="shared" si="30"/>
        <v>41758</v>
      </c>
      <c r="F670" s="2">
        <f t="shared" si="32"/>
        <v>43769</v>
      </c>
      <c r="G670" s="12">
        <f t="shared" si="31"/>
        <v>247.81975077672121</v>
      </c>
    </row>
    <row r="671" spans="1:7" x14ac:dyDescent="0.3">
      <c r="A671" s="5">
        <v>42926</v>
      </c>
      <c r="B671" s="9">
        <v>18.84</v>
      </c>
      <c r="D671" s="17">
        <f t="shared" si="30"/>
        <v>42926</v>
      </c>
      <c r="F671" s="2">
        <f t="shared" si="32"/>
        <v>43770</v>
      </c>
      <c r="G671" s="12">
        <f t="shared" si="31"/>
        <v>247.84739988473996</v>
      </c>
    </row>
    <row r="672" spans="1:7" x14ac:dyDescent="0.3">
      <c r="A672" s="5">
        <v>43051</v>
      </c>
      <c r="B672" s="9">
        <v>41.6</v>
      </c>
      <c r="D672" s="17">
        <f t="shared" si="30"/>
        <v>43051</v>
      </c>
      <c r="F672" s="2">
        <f t="shared" si="32"/>
        <v>43771</v>
      </c>
      <c r="G672" s="12">
        <f t="shared" si="31"/>
        <v>247.87504899275871</v>
      </c>
    </row>
    <row r="673" spans="1:7" x14ac:dyDescent="0.3">
      <c r="A673" s="5">
        <v>42913</v>
      </c>
      <c r="B673" s="9">
        <v>191.64599999999999</v>
      </c>
      <c r="D673" s="17">
        <f t="shared" si="30"/>
        <v>42913</v>
      </c>
      <c r="F673" s="2">
        <f t="shared" si="32"/>
        <v>43772</v>
      </c>
      <c r="G673" s="12">
        <f t="shared" si="31"/>
        <v>247.90269810077746</v>
      </c>
    </row>
    <row r="674" spans="1:7" x14ac:dyDescent="0.3">
      <c r="A674" s="5">
        <v>43085</v>
      </c>
      <c r="B674" s="9">
        <v>81.567999999999998</v>
      </c>
      <c r="D674" s="17">
        <f t="shared" si="30"/>
        <v>43085</v>
      </c>
      <c r="F674" s="2">
        <f t="shared" si="32"/>
        <v>43773</v>
      </c>
      <c r="G674" s="12">
        <f t="shared" si="31"/>
        <v>247.93034720879598</v>
      </c>
    </row>
    <row r="675" spans="1:7" x14ac:dyDescent="0.3">
      <c r="A675" s="5">
        <v>42167</v>
      </c>
      <c r="B675" s="9">
        <v>20.736000000000001</v>
      </c>
      <c r="D675" s="17">
        <f t="shared" si="30"/>
        <v>42167</v>
      </c>
      <c r="F675" s="2">
        <f t="shared" si="32"/>
        <v>43774</v>
      </c>
      <c r="G675" s="12">
        <f t="shared" si="31"/>
        <v>247.95799631681473</v>
      </c>
    </row>
    <row r="676" spans="1:7" x14ac:dyDescent="0.3">
      <c r="A676" s="5">
        <v>42515</v>
      </c>
      <c r="B676" s="9">
        <v>24.96</v>
      </c>
      <c r="D676" s="17">
        <f t="shared" si="30"/>
        <v>42515</v>
      </c>
      <c r="F676" s="2">
        <f t="shared" si="32"/>
        <v>43775</v>
      </c>
      <c r="G676" s="12">
        <f t="shared" si="31"/>
        <v>247.98564542483348</v>
      </c>
    </row>
    <row r="677" spans="1:7" x14ac:dyDescent="0.3">
      <c r="A677" s="5">
        <v>42621</v>
      </c>
      <c r="B677" s="9">
        <v>207.48</v>
      </c>
      <c r="D677" s="17">
        <f t="shared" si="30"/>
        <v>42621</v>
      </c>
      <c r="F677" s="2">
        <f t="shared" si="32"/>
        <v>43776</v>
      </c>
      <c r="G677" s="12">
        <f t="shared" si="31"/>
        <v>248.01329453285223</v>
      </c>
    </row>
    <row r="678" spans="1:7" x14ac:dyDescent="0.3">
      <c r="A678" s="5">
        <v>42842</v>
      </c>
      <c r="B678" s="9">
        <v>12.03</v>
      </c>
      <c r="D678" s="17">
        <f t="shared" si="30"/>
        <v>42842</v>
      </c>
      <c r="F678" s="2">
        <f t="shared" si="32"/>
        <v>43777</v>
      </c>
      <c r="G678" s="12">
        <f t="shared" si="31"/>
        <v>248.04094364087098</v>
      </c>
    </row>
    <row r="679" spans="1:7" x14ac:dyDescent="0.3">
      <c r="A679" s="5">
        <v>43056</v>
      </c>
      <c r="B679" s="9">
        <v>327.7328</v>
      </c>
      <c r="D679" s="17">
        <f t="shared" si="30"/>
        <v>43056</v>
      </c>
      <c r="F679" s="2">
        <f t="shared" si="32"/>
        <v>43778</v>
      </c>
      <c r="G679" s="12">
        <f t="shared" si="31"/>
        <v>248.0685927488895</v>
      </c>
    </row>
    <row r="680" spans="1:7" x14ac:dyDescent="0.3">
      <c r="A680" s="5">
        <v>42268</v>
      </c>
      <c r="B680" s="9">
        <v>194.32</v>
      </c>
      <c r="D680" s="17">
        <f t="shared" si="30"/>
        <v>42268</v>
      </c>
      <c r="F680" s="2">
        <f t="shared" si="32"/>
        <v>43779</v>
      </c>
      <c r="G680" s="12">
        <f t="shared" si="31"/>
        <v>248.09624185690825</v>
      </c>
    </row>
    <row r="681" spans="1:7" x14ac:dyDescent="0.3">
      <c r="A681" s="5">
        <v>42827</v>
      </c>
      <c r="B681" s="9">
        <v>411.8</v>
      </c>
      <c r="D681" s="17">
        <f t="shared" si="30"/>
        <v>42827</v>
      </c>
      <c r="F681" s="2">
        <f t="shared" si="32"/>
        <v>43780</v>
      </c>
      <c r="G681" s="12">
        <f t="shared" si="31"/>
        <v>248.123890964927</v>
      </c>
    </row>
    <row r="682" spans="1:7" x14ac:dyDescent="0.3">
      <c r="A682" s="5">
        <v>42469</v>
      </c>
      <c r="B682" s="9">
        <v>517.9</v>
      </c>
      <c r="D682" s="17">
        <f t="shared" si="30"/>
        <v>42469</v>
      </c>
      <c r="F682" s="2">
        <f t="shared" si="32"/>
        <v>43781</v>
      </c>
      <c r="G682" s="12">
        <f t="shared" si="31"/>
        <v>248.15154007294575</v>
      </c>
    </row>
    <row r="683" spans="1:7" x14ac:dyDescent="0.3">
      <c r="A683" s="5">
        <v>42797</v>
      </c>
      <c r="B683" s="9">
        <v>26.88</v>
      </c>
      <c r="D683" s="17">
        <f t="shared" si="30"/>
        <v>42797</v>
      </c>
      <c r="F683" s="2">
        <f t="shared" si="32"/>
        <v>43782</v>
      </c>
      <c r="G683" s="12">
        <f t="shared" si="31"/>
        <v>248.1791891809645</v>
      </c>
    </row>
    <row r="684" spans="1:7" x14ac:dyDescent="0.3">
      <c r="A684" s="5">
        <v>42807</v>
      </c>
      <c r="B684" s="9">
        <v>90.8</v>
      </c>
      <c r="D684" s="17">
        <f t="shared" si="30"/>
        <v>42807</v>
      </c>
      <c r="F684" s="2">
        <f t="shared" si="32"/>
        <v>43783</v>
      </c>
      <c r="G684" s="12">
        <f t="shared" si="31"/>
        <v>248.20683828898302</v>
      </c>
    </row>
    <row r="685" spans="1:7" x14ac:dyDescent="0.3">
      <c r="A685" s="5">
        <v>42982</v>
      </c>
      <c r="B685" s="9">
        <v>12.96</v>
      </c>
      <c r="D685" s="17">
        <f t="shared" si="30"/>
        <v>42982</v>
      </c>
      <c r="F685" s="2">
        <f t="shared" si="32"/>
        <v>43784</v>
      </c>
      <c r="G685" s="12">
        <f t="shared" si="31"/>
        <v>248.23448739700177</v>
      </c>
    </row>
    <row r="686" spans="1:7" x14ac:dyDescent="0.3">
      <c r="A686" s="5">
        <v>43091</v>
      </c>
      <c r="B686" s="9">
        <v>695.16</v>
      </c>
      <c r="D686" s="17">
        <f t="shared" si="30"/>
        <v>43091</v>
      </c>
      <c r="F686" s="2">
        <f t="shared" si="32"/>
        <v>43785</v>
      </c>
      <c r="G686" s="12">
        <f t="shared" si="31"/>
        <v>248.26213650502052</v>
      </c>
    </row>
    <row r="687" spans="1:7" x14ac:dyDescent="0.3">
      <c r="A687" s="5">
        <v>42817</v>
      </c>
      <c r="B687" s="9">
        <v>25.68</v>
      </c>
      <c r="D687" s="17">
        <f t="shared" si="30"/>
        <v>42817</v>
      </c>
      <c r="F687" s="2">
        <f t="shared" si="32"/>
        <v>43786</v>
      </c>
      <c r="G687" s="12">
        <f t="shared" si="31"/>
        <v>248.28978561303927</v>
      </c>
    </row>
    <row r="688" spans="1:7" x14ac:dyDescent="0.3">
      <c r="A688" s="5">
        <v>42986</v>
      </c>
      <c r="B688" s="9">
        <v>258.52800000000002</v>
      </c>
      <c r="D688" s="17">
        <f t="shared" si="30"/>
        <v>42986</v>
      </c>
      <c r="F688" s="2">
        <f t="shared" si="32"/>
        <v>43787</v>
      </c>
      <c r="G688" s="12">
        <f t="shared" si="31"/>
        <v>248.31743472105802</v>
      </c>
    </row>
    <row r="689" spans="1:7" x14ac:dyDescent="0.3">
      <c r="A689" s="5">
        <v>41875</v>
      </c>
      <c r="B689" s="9">
        <v>13.28</v>
      </c>
      <c r="D689" s="17">
        <f t="shared" si="30"/>
        <v>41875</v>
      </c>
      <c r="F689" s="2">
        <f t="shared" si="32"/>
        <v>43788</v>
      </c>
      <c r="G689" s="12">
        <f t="shared" si="31"/>
        <v>248.34508382907654</v>
      </c>
    </row>
    <row r="690" spans="1:7" x14ac:dyDescent="0.3">
      <c r="A690" s="5">
        <v>42777</v>
      </c>
      <c r="B690" s="9">
        <v>963.13599999999997</v>
      </c>
      <c r="D690" s="17">
        <f t="shared" si="30"/>
        <v>42777</v>
      </c>
      <c r="F690" s="2">
        <f t="shared" si="32"/>
        <v>43789</v>
      </c>
      <c r="G690" s="12">
        <f t="shared" si="31"/>
        <v>248.37273293709529</v>
      </c>
    </row>
    <row r="691" spans="1:7" x14ac:dyDescent="0.3">
      <c r="A691" s="5">
        <v>41854</v>
      </c>
      <c r="B691" s="9">
        <v>93.024000000000001</v>
      </c>
      <c r="D691" s="17">
        <f t="shared" si="30"/>
        <v>41854</v>
      </c>
      <c r="F691" s="2">
        <f t="shared" si="32"/>
        <v>43790</v>
      </c>
      <c r="G691" s="12">
        <f t="shared" si="31"/>
        <v>248.40038204511404</v>
      </c>
    </row>
    <row r="692" spans="1:7" x14ac:dyDescent="0.3">
      <c r="A692" s="5">
        <v>41894</v>
      </c>
      <c r="B692" s="9">
        <v>5.18</v>
      </c>
      <c r="D692" s="17">
        <f t="shared" si="30"/>
        <v>41894</v>
      </c>
      <c r="F692" s="2">
        <f t="shared" si="32"/>
        <v>43791</v>
      </c>
      <c r="G692" s="12">
        <f t="shared" si="31"/>
        <v>248.42803115313279</v>
      </c>
    </row>
    <row r="693" spans="1:7" x14ac:dyDescent="0.3">
      <c r="A693" s="5">
        <v>41883</v>
      </c>
      <c r="B693" s="9">
        <v>3.6480000000000001</v>
      </c>
      <c r="D693" s="17">
        <f t="shared" si="30"/>
        <v>41883</v>
      </c>
      <c r="F693" s="2">
        <f t="shared" si="32"/>
        <v>43792</v>
      </c>
      <c r="G693" s="12">
        <f t="shared" si="31"/>
        <v>248.45568026115154</v>
      </c>
    </row>
    <row r="694" spans="1:7" x14ac:dyDescent="0.3">
      <c r="A694" s="5">
        <v>43087</v>
      </c>
      <c r="B694" s="9">
        <v>18.704000000000001</v>
      </c>
      <c r="D694" s="17">
        <f t="shared" si="30"/>
        <v>43087</v>
      </c>
      <c r="F694" s="2">
        <f t="shared" si="32"/>
        <v>43793</v>
      </c>
      <c r="G694" s="12">
        <f t="shared" si="31"/>
        <v>248.48332936917006</v>
      </c>
    </row>
    <row r="695" spans="1:7" x14ac:dyDescent="0.3">
      <c r="A695" s="5">
        <v>42492</v>
      </c>
      <c r="B695" s="9">
        <v>44.94</v>
      </c>
      <c r="D695" s="17">
        <f t="shared" si="30"/>
        <v>42492</v>
      </c>
      <c r="F695" s="2">
        <f t="shared" si="32"/>
        <v>43794</v>
      </c>
      <c r="G695" s="12">
        <f t="shared" si="31"/>
        <v>248.51097847718881</v>
      </c>
    </row>
    <row r="696" spans="1:7" x14ac:dyDescent="0.3">
      <c r="A696" s="5">
        <v>42694</v>
      </c>
      <c r="B696" s="9">
        <v>318.43</v>
      </c>
      <c r="D696" s="17">
        <f t="shared" si="30"/>
        <v>42694</v>
      </c>
      <c r="F696" s="2">
        <f t="shared" si="32"/>
        <v>43795</v>
      </c>
      <c r="G696" s="12">
        <f t="shared" si="31"/>
        <v>248.53862758520756</v>
      </c>
    </row>
    <row r="697" spans="1:7" x14ac:dyDescent="0.3">
      <c r="A697" s="5">
        <v>43070</v>
      </c>
      <c r="B697" s="9">
        <v>219.8</v>
      </c>
      <c r="D697" s="17">
        <f t="shared" si="30"/>
        <v>43070</v>
      </c>
      <c r="F697" s="2">
        <f t="shared" si="32"/>
        <v>43796</v>
      </c>
      <c r="G697" s="12">
        <f t="shared" si="31"/>
        <v>248.56627669322631</v>
      </c>
    </row>
    <row r="698" spans="1:7" x14ac:dyDescent="0.3">
      <c r="A698" s="5">
        <v>42842</v>
      </c>
      <c r="B698" s="9">
        <v>60.311999999999998</v>
      </c>
      <c r="D698" s="17">
        <f t="shared" si="30"/>
        <v>42842</v>
      </c>
      <c r="F698" s="2">
        <f t="shared" si="32"/>
        <v>43797</v>
      </c>
      <c r="G698" s="12">
        <f t="shared" si="31"/>
        <v>248.59392580124484</v>
      </c>
    </row>
    <row r="699" spans="1:7" x14ac:dyDescent="0.3">
      <c r="A699" s="5">
        <v>42687</v>
      </c>
      <c r="B699" s="9">
        <v>3.1360000000000001</v>
      </c>
      <c r="D699" s="17">
        <f t="shared" si="30"/>
        <v>42687</v>
      </c>
      <c r="F699" s="2">
        <f t="shared" si="32"/>
        <v>43798</v>
      </c>
      <c r="G699" s="12">
        <f t="shared" si="31"/>
        <v>248.62157490926359</v>
      </c>
    </row>
    <row r="700" spans="1:7" x14ac:dyDescent="0.3">
      <c r="A700" s="5">
        <v>41957</v>
      </c>
      <c r="B700" s="9">
        <v>20.736000000000001</v>
      </c>
      <c r="D700" s="17">
        <f t="shared" si="30"/>
        <v>41957</v>
      </c>
      <c r="F700" s="2">
        <f t="shared" si="32"/>
        <v>43799</v>
      </c>
      <c r="G700" s="12">
        <f t="shared" si="31"/>
        <v>248.64922401728234</v>
      </c>
    </row>
    <row r="701" spans="1:7" x14ac:dyDescent="0.3">
      <c r="A701" s="5">
        <v>41781</v>
      </c>
      <c r="B701" s="9">
        <v>135.97999999999999</v>
      </c>
      <c r="D701" s="17">
        <f t="shared" si="30"/>
        <v>41781</v>
      </c>
      <c r="F701" s="2">
        <f t="shared" si="32"/>
        <v>43800</v>
      </c>
      <c r="G701" s="12">
        <f t="shared" si="31"/>
        <v>248.67687312530109</v>
      </c>
    </row>
    <row r="702" spans="1:7" x14ac:dyDescent="0.3">
      <c r="A702" s="5">
        <v>41993</v>
      </c>
      <c r="B702" s="9">
        <v>43.512</v>
      </c>
      <c r="D702" s="17">
        <f t="shared" si="30"/>
        <v>41993</v>
      </c>
      <c r="F702" s="2">
        <f t="shared" si="32"/>
        <v>43801</v>
      </c>
      <c r="G702" s="12">
        <f t="shared" si="31"/>
        <v>248.70452223331984</v>
      </c>
    </row>
    <row r="703" spans="1:7" x14ac:dyDescent="0.3">
      <c r="A703" s="5">
        <v>42968</v>
      </c>
      <c r="B703" s="9">
        <v>17.12</v>
      </c>
      <c r="D703" s="17">
        <f t="shared" si="30"/>
        <v>42968</v>
      </c>
      <c r="F703" s="2">
        <f t="shared" si="32"/>
        <v>43802</v>
      </c>
      <c r="G703" s="12">
        <f t="shared" si="31"/>
        <v>248.73217134133836</v>
      </c>
    </row>
    <row r="704" spans="1:7" x14ac:dyDescent="0.3">
      <c r="A704" s="5">
        <v>41670</v>
      </c>
      <c r="B704" s="9">
        <v>290.666</v>
      </c>
      <c r="D704" s="17">
        <f t="shared" si="30"/>
        <v>41670</v>
      </c>
      <c r="F704" s="2">
        <f t="shared" si="32"/>
        <v>43803</v>
      </c>
      <c r="G704" s="12">
        <f t="shared" si="31"/>
        <v>248.75982044935711</v>
      </c>
    </row>
    <row r="705" spans="1:7" x14ac:dyDescent="0.3">
      <c r="A705" s="5">
        <v>42675</v>
      </c>
      <c r="B705" s="9">
        <v>111.672</v>
      </c>
      <c r="D705" s="17">
        <f t="shared" si="30"/>
        <v>42675</v>
      </c>
      <c r="F705" s="2">
        <f t="shared" si="32"/>
        <v>43804</v>
      </c>
      <c r="G705" s="12">
        <f t="shared" si="31"/>
        <v>248.78746955737586</v>
      </c>
    </row>
    <row r="706" spans="1:7" x14ac:dyDescent="0.3">
      <c r="A706" s="5">
        <v>41964</v>
      </c>
      <c r="B706" s="9">
        <v>36.99</v>
      </c>
      <c r="D706" s="17">
        <f t="shared" si="30"/>
        <v>41964</v>
      </c>
      <c r="F706" s="2">
        <f t="shared" si="32"/>
        <v>43805</v>
      </c>
      <c r="G706" s="12">
        <f t="shared" si="31"/>
        <v>248.81511866539461</v>
      </c>
    </row>
    <row r="707" spans="1:7" x14ac:dyDescent="0.3">
      <c r="A707" s="5">
        <v>42580</v>
      </c>
      <c r="B707" s="9">
        <v>84.784000000000006</v>
      </c>
      <c r="D707" s="17">
        <f t="shared" si="30"/>
        <v>42580</v>
      </c>
      <c r="F707" s="2">
        <f t="shared" si="32"/>
        <v>43806</v>
      </c>
      <c r="G707" s="12">
        <f t="shared" si="31"/>
        <v>248.84276777341336</v>
      </c>
    </row>
    <row r="708" spans="1:7" x14ac:dyDescent="0.3">
      <c r="A708" s="5">
        <v>42588</v>
      </c>
      <c r="B708" s="9">
        <v>70.88</v>
      </c>
      <c r="D708" s="17">
        <f t="shared" ref="D708:D771" si="33" xml:space="preserve"> A708*1</f>
        <v>42588</v>
      </c>
      <c r="F708" s="2">
        <f t="shared" si="32"/>
        <v>43807</v>
      </c>
      <c r="G708" s="12">
        <f t="shared" ref="G708:G771" si="34">_xlfn.FORECAST.LINEAR(F708, $B$2:$B$794, $D$2:$D$794)</f>
        <v>248.87041688143188</v>
      </c>
    </row>
    <row r="709" spans="1:7" x14ac:dyDescent="0.3">
      <c r="A709" s="5">
        <v>42699</v>
      </c>
      <c r="B709" s="9">
        <v>5.08</v>
      </c>
      <c r="D709" s="17">
        <f t="shared" si="33"/>
        <v>42699</v>
      </c>
      <c r="F709" s="2">
        <f t="shared" ref="F709:F772" si="35">F708+1</f>
        <v>43808</v>
      </c>
      <c r="G709" s="12">
        <f t="shared" si="34"/>
        <v>248.89806598945063</v>
      </c>
    </row>
    <row r="710" spans="1:7" x14ac:dyDescent="0.3">
      <c r="A710" s="5">
        <v>42100</v>
      </c>
      <c r="B710" s="9">
        <v>47.951999999999998</v>
      </c>
      <c r="D710" s="17">
        <f t="shared" si="33"/>
        <v>42100</v>
      </c>
      <c r="F710" s="2">
        <f t="shared" si="35"/>
        <v>43809</v>
      </c>
      <c r="G710" s="12">
        <f t="shared" si="34"/>
        <v>248.92571509746938</v>
      </c>
    </row>
    <row r="711" spans="1:7" x14ac:dyDescent="0.3">
      <c r="A711" s="5">
        <v>42835</v>
      </c>
      <c r="B711" s="9">
        <v>10.368</v>
      </c>
      <c r="D711" s="17">
        <f t="shared" si="33"/>
        <v>42835</v>
      </c>
      <c r="F711" s="2">
        <f t="shared" si="35"/>
        <v>43810</v>
      </c>
      <c r="G711" s="12">
        <f t="shared" si="34"/>
        <v>248.95336420548813</v>
      </c>
    </row>
    <row r="712" spans="1:7" x14ac:dyDescent="0.3">
      <c r="A712" s="5">
        <v>41810</v>
      </c>
      <c r="B712" s="9">
        <v>201.584</v>
      </c>
      <c r="D712" s="17">
        <f t="shared" si="33"/>
        <v>41810</v>
      </c>
      <c r="F712" s="2">
        <f t="shared" si="35"/>
        <v>43811</v>
      </c>
      <c r="G712" s="12">
        <f t="shared" si="34"/>
        <v>248.98101331350688</v>
      </c>
    </row>
    <row r="713" spans="1:7" x14ac:dyDescent="0.3">
      <c r="A713" s="5">
        <v>43079</v>
      </c>
      <c r="B713" s="9">
        <v>599.97</v>
      </c>
      <c r="D713" s="17">
        <f t="shared" si="33"/>
        <v>43079</v>
      </c>
      <c r="F713" s="2">
        <f t="shared" si="35"/>
        <v>43812</v>
      </c>
      <c r="G713" s="12">
        <f t="shared" si="34"/>
        <v>249.0086624215254</v>
      </c>
    </row>
    <row r="714" spans="1:7" x14ac:dyDescent="0.3">
      <c r="A714" s="5">
        <v>42915</v>
      </c>
      <c r="B714" s="9">
        <v>5.1840000000000002</v>
      </c>
      <c r="D714" s="17">
        <f t="shared" si="33"/>
        <v>42915</v>
      </c>
      <c r="F714" s="2">
        <f t="shared" si="35"/>
        <v>43813</v>
      </c>
      <c r="G714" s="12">
        <f t="shared" si="34"/>
        <v>249.03631152954415</v>
      </c>
    </row>
    <row r="715" spans="1:7" x14ac:dyDescent="0.3">
      <c r="A715" s="5">
        <v>41960</v>
      </c>
      <c r="B715" s="9">
        <v>12.448</v>
      </c>
      <c r="D715" s="17">
        <f t="shared" si="33"/>
        <v>41960</v>
      </c>
      <c r="F715" s="2">
        <f t="shared" si="35"/>
        <v>43814</v>
      </c>
      <c r="G715" s="12">
        <f t="shared" si="34"/>
        <v>249.0639606375629</v>
      </c>
    </row>
    <row r="716" spans="1:7" x14ac:dyDescent="0.3">
      <c r="A716" s="5">
        <v>42703</v>
      </c>
      <c r="B716" s="9">
        <v>58.415999999999997</v>
      </c>
      <c r="D716" s="17">
        <f t="shared" si="33"/>
        <v>42703</v>
      </c>
      <c r="F716" s="2">
        <f t="shared" si="35"/>
        <v>43815</v>
      </c>
      <c r="G716" s="12">
        <f t="shared" si="34"/>
        <v>249.09160974558165</v>
      </c>
    </row>
    <row r="717" spans="1:7" x14ac:dyDescent="0.3">
      <c r="A717" s="5">
        <v>42858</v>
      </c>
      <c r="B717" s="9">
        <v>69.52</v>
      </c>
      <c r="D717" s="17">
        <f t="shared" si="33"/>
        <v>42858</v>
      </c>
      <c r="F717" s="2">
        <f t="shared" si="35"/>
        <v>43816</v>
      </c>
      <c r="G717" s="12">
        <f t="shared" si="34"/>
        <v>249.1192588536004</v>
      </c>
    </row>
    <row r="718" spans="1:7" x14ac:dyDescent="0.3">
      <c r="A718" s="5">
        <v>42378</v>
      </c>
      <c r="B718" s="9">
        <v>15.167999999999999</v>
      </c>
      <c r="D718" s="17">
        <f t="shared" si="33"/>
        <v>42378</v>
      </c>
      <c r="F718" s="2">
        <f t="shared" si="35"/>
        <v>43817</v>
      </c>
      <c r="G718" s="12">
        <f t="shared" si="34"/>
        <v>249.14690796161892</v>
      </c>
    </row>
    <row r="719" spans="1:7" x14ac:dyDescent="0.3">
      <c r="A719" s="5">
        <v>42800</v>
      </c>
      <c r="B719" s="9">
        <v>26.38</v>
      </c>
      <c r="D719" s="17">
        <f t="shared" si="33"/>
        <v>42800</v>
      </c>
      <c r="F719" s="2">
        <f t="shared" si="35"/>
        <v>43818</v>
      </c>
      <c r="G719" s="12">
        <f t="shared" si="34"/>
        <v>249.17455706963767</v>
      </c>
    </row>
    <row r="720" spans="1:7" x14ac:dyDescent="0.3">
      <c r="A720" s="5">
        <v>42446</v>
      </c>
      <c r="B720" s="9">
        <v>129.97999999999999</v>
      </c>
      <c r="D720" s="17">
        <f t="shared" si="33"/>
        <v>42446</v>
      </c>
      <c r="F720" s="2">
        <f t="shared" si="35"/>
        <v>43819</v>
      </c>
      <c r="G720" s="12">
        <f t="shared" si="34"/>
        <v>249.20220617765642</v>
      </c>
    </row>
    <row r="721" spans="1:7" x14ac:dyDescent="0.3">
      <c r="A721" s="5">
        <v>41666</v>
      </c>
      <c r="B721" s="9">
        <v>57.23</v>
      </c>
      <c r="D721" s="17">
        <f t="shared" si="33"/>
        <v>41666</v>
      </c>
      <c r="F721" s="2">
        <f t="shared" si="35"/>
        <v>43820</v>
      </c>
      <c r="G721" s="12">
        <f t="shared" si="34"/>
        <v>249.22985528567517</v>
      </c>
    </row>
    <row r="722" spans="1:7" x14ac:dyDescent="0.3">
      <c r="A722" s="5">
        <v>42657</v>
      </c>
      <c r="B722" s="9">
        <v>102.592</v>
      </c>
      <c r="D722" s="17">
        <f t="shared" si="33"/>
        <v>42657</v>
      </c>
      <c r="F722" s="2">
        <f t="shared" si="35"/>
        <v>43821</v>
      </c>
      <c r="G722" s="12">
        <f t="shared" si="34"/>
        <v>249.25750439369392</v>
      </c>
    </row>
    <row r="723" spans="1:7" x14ac:dyDescent="0.3">
      <c r="A723" s="5">
        <v>42322</v>
      </c>
      <c r="B723" s="9">
        <v>76.14</v>
      </c>
      <c r="D723" s="17">
        <f t="shared" si="33"/>
        <v>42322</v>
      </c>
      <c r="F723" s="2">
        <f t="shared" si="35"/>
        <v>43822</v>
      </c>
      <c r="G723" s="12">
        <f t="shared" si="34"/>
        <v>249.28515350171244</v>
      </c>
    </row>
    <row r="724" spans="1:7" x14ac:dyDescent="0.3">
      <c r="A724" s="5">
        <v>41798</v>
      </c>
      <c r="B724" s="9">
        <v>170.352</v>
      </c>
      <c r="D724" s="17">
        <f t="shared" si="33"/>
        <v>41798</v>
      </c>
      <c r="F724" s="2">
        <f t="shared" si="35"/>
        <v>43823</v>
      </c>
      <c r="G724" s="12">
        <f t="shared" si="34"/>
        <v>249.31280260973119</v>
      </c>
    </row>
    <row r="725" spans="1:7" x14ac:dyDescent="0.3">
      <c r="A725" s="5">
        <v>42268</v>
      </c>
      <c r="B725" s="9">
        <v>85.3</v>
      </c>
      <c r="D725" s="17">
        <f t="shared" si="33"/>
        <v>42268</v>
      </c>
      <c r="F725" s="2">
        <f t="shared" si="35"/>
        <v>43824</v>
      </c>
      <c r="G725" s="12">
        <f t="shared" si="34"/>
        <v>249.34045171774994</v>
      </c>
    </row>
    <row r="726" spans="1:7" x14ac:dyDescent="0.3">
      <c r="A726" s="5">
        <v>42170</v>
      </c>
      <c r="B726" s="9">
        <v>9.5679999999999996</v>
      </c>
      <c r="D726" s="17">
        <f t="shared" si="33"/>
        <v>42170</v>
      </c>
      <c r="F726" s="2">
        <f t="shared" si="35"/>
        <v>43825</v>
      </c>
      <c r="G726" s="12">
        <f t="shared" si="34"/>
        <v>249.36810082576869</v>
      </c>
    </row>
    <row r="727" spans="1:7" x14ac:dyDescent="0.3">
      <c r="A727" s="5">
        <v>42099</v>
      </c>
      <c r="B727" s="9">
        <v>98.111999999999995</v>
      </c>
      <c r="D727" s="17">
        <f t="shared" si="33"/>
        <v>42099</v>
      </c>
      <c r="F727" s="2">
        <f t="shared" si="35"/>
        <v>43826</v>
      </c>
      <c r="G727" s="12">
        <f t="shared" si="34"/>
        <v>249.39574993378744</v>
      </c>
    </row>
    <row r="728" spans="1:7" x14ac:dyDescent="0.3">
      <c r="A728" s="5">
        <v>42544</v>
      </c>
      <c r="B728" s="9">
        <v>835.17</v>
      </c>
      <c r="D728" s="17">
        <f t="shared" si="33"/>
        <v>42544</v>
      </c>
      <c r="F728" s="2">
        <f t="shared" si="35"/>
        <v>43827</v>
      </c>
      <c r="G728" s="12">
        <f t="shared" si="34"/>
        <v>249.42339904180596</v>
      </c>
    </row>
    <row r="729" spans="1:7" x14ac:dyDescent="0.3">
      <c r="A729" s="5">
        <v>41965</v>
      </c>
      <c r="B729" s="9">
        <v>53.82</v>
      </c>
      <c r="D729" s="17">
        <f t="shared" si="33"/>
        <v>41965</v>
      </c>
      <c r="F729" s="2">
        <f t="shared" si="35"/>
        <v>43828</v>
      </c>
      <c r="G729" s="12">
        <f t="shared" si="34"/>
        <v>249.45104814982471</v>
      </c>
    </row>
    <row r="730" spans="1:7" x14ac:dyDescent="0.3">
      <c r="A730" s="5">
        <v>42477</v>
      </c>
      <c r="B730" s="9">
        <v>79.12</v>
      </c>
      <c r="D730" s="17">
        <f t="shared" si="33"/>
        <v>42477</v>
      </c>
      <c r="F730" s="2">
        <f t="shared" si="35"/>
        <v>43829</v>
      </c>
      <c r="G730" s="12">
        <f t="shared" si="34"/>
        <v>249.47869725784346</v>
      </c>
    </row>
    <row r="731" spans="1:7" x14ac:dyDescent="0.3">
      <c r="A731" s="5">
        <v>42071</v>
      </c>
      <c r="B731" s="9">
        <v>512.94000000000005</v>
      </c>
      <c r="D731" s="17">
        <f t="shared" si="33"/>
        <v>42071</v>
      </c>
      <c r="F731" s="2">
        <f t="shared" si="35"/>
        <v>43830</v>
      </c>
      <c r="G731" s="12">
        <f t="shared" si="34"/>
        <v>249.50634636586221</v>
      </c>
    </row>
    <row r="732" spans="1:7" x14ac:dyDescent="0.3">
      <c r="A732" s="5">
        <v>42348</v>
      </c>
      <c r="B732" s="9">
        <v>1.78</v>
      </c>
      <c r="D732" s="17">
        <f t="shared" si="33"/>
        <v>42348</v>
      </c>
      <c r="F732" s="2">
        <f t="shared" si="35"/>
        <v>43831</v>
      </c>
      <c r="G732" s="12">
        <f t="shared" si="34"/>
        <v>249.53399547388096</v>
      </c>
    </row>
    <row r="733" spans="1:7" x14ac:dyDescent="0.3">
      <c r="A733" s="5">
        <v>41812</v>
      </c>
      <c r="B733" s="9">
        <v>170.05799999999999</v>
      </c>
      <c r="D733" s="17">
        <f t="shared" si="33"/>
        <v>41812</v>
      </c>
      <c r="F733" s="2">
        <f t="shared" si="35"/>
        <v>43832</v>
      </c>
      <c r="G733" s="12">
        <f t="shared" si="34"/>
        <v>249.56164458189949</v>
      </c>
    </row>
    <row r="734" spans="1:7" x14ac:dyDescent="0.3">
      <c r="A734" s="5">
        <v>42604</v>
      </c>
      <c r="B734" s="9">
        <v>4.3120000000000003</v>
      </c>
      <c r="D734" s="17">
        <f t="shared" si="33"/>
        <v>42604</v>
      </c>
      <c r="F734" s="2">
        <f t="shared" si="35"/>
        <v>43833</v>
      </c>
      <c r="G734" s="12">
        <f t="shared" si="34"/>
        <v>249.58929368991824</v>
      </c>
    </row>
    <row r="735" spans="1:7" x14ac:dyDescent="0.3">
      <c r="A735" s="5">
        <v>42869</v>
      </c>
      <c r="B735" s="9">
        <v>539.97</v>
      </c>
      <c r="D735" s="17">
        <f t="shared" si="33"/>
        <v>42869</v>
      </c>
      <c r="F735" s="2">
        <f t="shared" si="35"/>
        <v>43834</v>
      </c>
      <c r="G735" s="12">
        <f t="shared" si="34"/>
        <v>249.61694279793699</v>
      </c>
    </row>
    <row r="736" spans="1:7" x14ac:dyDescent="0.3">
      <c r="A736" s="5">
        <v>42749</v>
      </c>
      <c r="B736" s="9">
        <v>169.06399999999999</v>
      </c>
      <c r="D736" s="17">
        <f t="shared" si="33"/>
        <v>42749</v>
      </c>
      <c r="F736" s="2">
        <f t="shared" si="35"/>
        <v>43835</v>
      </c>
      <c r="G736" s="12">
        <f t="shared" si="34"/>
        <v>249.64459190595574</v>
      </c>
    </row>
    <row r="737" spans="1:7" x14ac:dyDescent="0.3">
      <c r="A737" s="5">
        <v>42337</v>
      </c>
      <c r="B737" s="9">
        <v>56.3</v>
      </c>
      <c r="D737" s="17">
        <f t="shared" si="33"/>
        <v>42337</v>
      </c>
      <c r="F737" s="2">
        <f t="shared" si="35"/>
        <v>43836</v>
      </c>
      <c r="G737" s="12">
        <f t="shared" si="34"/>
        <v>249.67224101397449</v>
      </c>
    </row>
    <row r="738" spans="1:7" x14ac:dyDescent="0.3">
      <c r="A738" s="5">
        <v>43014</v>
      </c>
      <c r="B738" s="9">
        <v>319.95999999999998</v>
      </c>
      <c r="D738" s="17">
        <f t="shared" si="33"/>
        <v>43014</v>
      </c>
      <c r="F738" s="2">
        <f t="shared" si="35"/>
        <v>43837</v>
      </c>
      <c r="G738" s="12">
        <f t="shared" si="34"/>
        <v>249.69989012199301</v>
      </c>
    </row>
    <row r="739" spans="1:7" x14ac:dyDescent="0.3">
      <c r="A739" s="5">
        <v>42873</v>
      </c>
      <c r="B739" s="9">
        <v>6.8739999999999997</v>
      </c>
      <c r="D739" s="17">
        <f t="shared" si="33"/>
        <v>42873</v>
      </c>
      <c r="F739" s="2">
        <f t="shared" si="35"/>
        <v>43838</v>
      </c>
      <c r="G739" s="12">
        <f t="shared" si="34"/>
        <v>249.72753923001176</v>
      </c>
    </row>
    <row r="740" spans="1:7" x14ac:dyDescent="0.3">
      <c r="A740" s="5">
        <v>43078</v>
      </c>
      <c r="B740" s="9">
        <v>15.984</v>
      </c>
      <c r="D740" s="17">
        <f t="shared" si="33"/>
        <v>43078</v>
      </c>
      <c r="F740" s="2">
        <f t="shared" si="35"/>
        <v>43839</v>
      </c>
      <c r="G740" s="12">
        <f t="shared" si="34"/>
        <v>249.75518833803051</v>
      </c>
    </row>
    <row r="741" spans="1:7" x14ac:dyDescent="0.3">
      <c r="A741" s="5">
        <v>42574</v>
      </c>
      <c r="B741" s="9">
        <v>11.416</v>
      </c>
      <c r="D741" s="17">
        <f t="shared" si="33"/>
        <v>42574</v>
      </c>
      <c r="F741" s="2">
        <f t="shared" si="35"/>
        <v>43840</v>
      </c>
      <c r="G741" s="12">
        <f t="shared" si="34"/>
        <v>249.78283744604926</v>
      </c>
    </row>
    <row r="742" spans="1:7" x14ac:dyDescent="0.3">
      <c r="A742" s="5">
        <v>41901</v>
      </c>
      <c r="B742" s="9">
        <v>887.10299999999995</v>
      </c>
      <c r="D742" s="17">
        <f t="shared" si="33"/>
        <v>41901</v>
      </c>
      <c r="F742" s="2">
        <f t="shared" si="35"/>
        <v>43841</v>
      </c>
      <c r="G742" s="12">
        <f t="shared" si="34"/>
        <v>249.81048655406801</v>
      </c>
    </row>
    <row r="743" spans="1:7" x14ac:dyDescent="0.3">
      <c r="A743" s="5">
        <v>42334</v>
      </c>
      <c r="B743" s="9">
        <v>692.47199999999998</v>
      </c>
      <c r="D743" s="17">
        <f t="shared" si="33"/>
        <v>42334</v>
      </c>
      <c r="F743" s="2">
        <f t="shared" si="35"/>
        <v>43842</v>
      </c>
      <c r="G743" s="12">
        <f t="shared" si="34"/>
        <v>249.83813566208653</v>
      </c>
    </row>
    <row r="744" spans="1:7" x14ac:dyDescent="0.3">
      <c r="A744" s="5">
        <v>42359</v>
      </c>
      <c r="B744" s="9">
        <v>50.88</v>
      </c>
      <c r="D744" s="17">
        <f t="shared" si="33"/>
        <v>42359</v>
      </c>
      <c r="F744" s="2">
        <f t="shared" si="35"/>
        <v>43843</v>
      </c>
      <c r="G744" s="12">
        <f t="shared" si="34"/>
        <v>249.86578477010528</v>
      </c>
    </row>
    <row r="745" spans="1:7" x14ac:dyDescent="0.3">
      <c r="A745" s="5">
        <v>43079</v>
      </c>
      <c r="B745" s="9">
        <v>95.84</v>
      </c>
      <c r="D745" s="17">
        <f t="shared" si="33"/>
        <v>43079</v>
      </c>
      <c r="F745" s="2">
        <f t="shared" si="35"/>
        <v>43844</v>
      </c>
      <c r="G745" s="12">
        <f t="shared" si="34"/>
        <v>249.89343387812403</v>
      </c>
    </row>
    <row r="746" spans="1:7" x14ac:dyDescent="0.3">
      <c r="A746" s="5">
        <v>41964</v>
      </c>
      <c r="B746" s="9">
        <v>12.96</v>
      </c>
      <c r="D746" s="17">
        <f t="shared" si="33"/>
        <v>41964</v>
      </c>
      <c r="F746" s="2">
        <f t="shared" si="35"/>
        <v>43845</v>
      </c>
      <c r="G746" s="12">
        <f t="shared" si="34"/>
        <v>249.92108298614278</v>
      </c>
    </row>
    <row r="747" spans="1:7" x14ac:dyDescent="0.3">
      <c r="A747" s="5">
        <v>42878</v>
      </c>
      <c r="B747" s="9">
        <v>171.28800000000001</v>
      </c>
      <c r="D747" s="17">
        <f t="shared" si="33"/>
        <v>42878</v>
      </c>
      <c r="F747" s="2">
        <f t="shared" si="35"/>
        <v>43846</v>
      </c>
      <c r="G747" s="12">
        <f t="shared" si="34"/>
        <v>249.94873209416153</v>
      </c>
    </row>
    <row r="748" spans="1:7" x14ac:dyDescent="0.3">
      <c r="A748" s="5">
        <v>42824</v>
      </c>
      <c r="B748" s="9">
        <v>325.86</v>
      </c>
      <c r="D748" s="17">
        <f t="shared" si="33"/>
        <v>42824</v>
      </c>
      <c r="F748" s="2">
        <f t="shared" si="35"/>
        <v>43847</v>
      </c>
      <c r="G748" s="12">
        <f t="shared" si="34"/>
        <v>249.97638120218005</v>
      </c>
    </row>
    <row r="749" spans="1:7" x14ac:dyDescent="0.3">
      <c r="A749" s="5">
        <v>42608</v>
      </c>
      <c r="B749" s="9">
        <v>8.26</v>
      </c>
      <c r="D749" s="17">
        <f t="shared" si="33"/>
        <v>42608</v>
      </c>
      <c r="F749" s="2">
        <f t="shared" si="35"/>
        <v>43848</v>
      </c>
      <c r="G749" s="12">
        <f t="shared" si="34"/>
        <v>250.0040303101988</v>
      </c>
    </row>
    <row r="750" spans="1:7" x14ac:dyDescent="0.3">
      <c r="A750" s="5">
        <v>42486</v>
      </c>
      <c r="B750" s="9">
        <v>434.64600000000002</v>
      </c>
      <c r="D750" s="17">
        <f t="shared" si="33"/>
        <v>42486</v>
      </c>
      <c r="F750" s="2">
        <f t="shared" si="35"/>
        <v>43849</v>
      </c>
      <c r="G750" s="12">
        <f t="shared" si="34"/>
        <v>250.03167941821755</v>
      </c>
    </row>
    <row r="751" spans="1:7" x14ac:dyDescent="0.3">
      <c r="A751" s="5">
        <v>41797</v>
      </c>
      <c r="B751" s="9">
        <v>268.935</v>
      </c>
      <c r="D751" s="17">
        <f t="shared" si="33"/>
        <v>41797</v>
      </c>
      <c r="F751" s="2">
        <f t="shared" si="35"/>
        <v>43850</v>
      </c>
      <c r="G751" s="12">
        <f t="shared" si="34"/>
        <v>250.0593285262363</v>
      </c>
    </row>
    <row r="752" spans="1:7" x14ac:dyDescent="0.3">
      <c r="A752" s="5">
        <v>42888</v>
      </c>
      <c r="B752" s="9">
        <v>25.344000000000001</v>
      </c>
      <c r="D752" s="17">
        <f t="shared" si="33"/>
        <v>42888</v>
      </c>
      <c r="F752" s="2">
        <f t="shared" si="35"/>
        <v>43851</v>
      </c>
      <c r="G752" s="12">
        <f t="shared" si="34"/>
        <v>250.08697763425505</v>
      </c>
    </row>
    <row r="753" spans="1:7" x14ac:dyDescent="0.3">
      <c r="A753" s="5">
        <v>42079</v>
      </c>
      <c r="B753" s="9">
        <v>43.13</v>
      </c>
      <c r="D753" s="17">
        <f t="shared" si="33"/>
        <v>42079</v>
      </c>
      <c r="F753" s="2">
        <f t="shared" si="35"/>
        <v>43852</v>
      </c>
      <c r="G753" s="12">
        <f t="shared" si="34"/>
        <v>250.11462674227357</v>
      </c>
    </row>
    <row r="754" spans="1:7" x14ac:dyDescent="0.3">
      <c r="A754" s="5">
        <v>42894</v>
      </c>
      <c r="B754" s="9">
        <v>10.36</v>
      </c>
      <c r="D754" s="17">
        <f t="shared" si="33"/>
        <v>42894</v>
      </c>
      <c r="F754" s="2">
        <f t="shared" si="35"/>
        <v>43853</v>
      </c>
      <c r="G754" s="12">
        <f t="shared" si="34"/>
        <v>250.14227585029232</v>
      </c>
    </row>
    <row r="755" spans="1:7" x14ac:dyDescent="0.3">
      <c r="A755" s="5">
        <v>42988</v>
      </c>
      <c r="B755" s="9">
        <v>14.88</v>
      </c>
      <c r="D755" s="17">
        <f t="shared" si="33"/>
        <v>42988</v>
      </c>
      <c r="F755" s="2">
        <f t="shared" si="35"/>
        <v>43854</v>
      </c>
      <c r="G755" s="12">
        <f t="shared" si="34"/>
        <v>250.16992495831107</v>
      </c>
    </row>
    <row r="756" spans="1:7" x14ac:dyDescent="0.3">
      <c r="A756" s="5">
        <v>42078</v>
      </c>
      <c r="B756" s="9">
        <v>16.776</v>
      </c>
      <c r="D756" s="17">
        <f t="shared" si="33"/>
        <v>42078</v>
      </c>
      <c r="F756" s="2">
        <f t="shared" si="35"/>
        <v>43855</v>
      </c>
      <c r="G756" s="12">
        <f t="shared" si="34"/>
        <v>250.19757406632982</v>
      </c>
    </row>
    <row r="757" spans="1:7" x14ac:dyDescent="0.3">
      <c r="A757" s="5">
        <v>41705</v>
      </c>
      <c r="B757" s="9">
        <v>48.712000000000003</v>
      </c>
      <c r="D757" s="17">
        <f t="shared" si="33"/>
        <v>41705</v>
      </c>
      <c r="F757" s="2">
        <f t="shared" si="35"/>
        <v>43856</v>
      </c>
      <c r="G757" s="12">
        <f t="shared" si="34"/>
        <v>250.22522317434857</v>
      </c>
    </row>
    <row r="758" spans="1:7" x14ac:dyDescent="0.3">
      <c r="A758" s="5">
        <v>42254</v>
      </c>
      <c r="B758" s="9">
        <v>9.5220000000000002</v>
      </c>
      <c r="D758" s="17">
        <f t="shared" si="33"/>
        <v>42254</v>
      </c>
      <c r="F758" s="2">
        <f t="shared" si="35"/>
        <v>43857</v>
      </c>
      <c r="G758" s="12">
        <f t="shared" si="34"/>
        <v>250.25287228236709</v>
      </c>
    </row>
    <row r="759" spans="1:7" x14ac:dyDescent="0.3">
      <c r="A759" s="5">
        <v>41958</v>
      </c>
      <c r="B759" s="9">
        <v>10.11</v>
      </c>
      <c r="D759" s="17">
        <f t="shared" si="33"/>
        <v>41958</v>
      </c>
      <c r="F759" s="2">
        <f t="shared" si="35"/>
        <v>43858</v>
      </c>
      <c r="G759" s="12">
        <f t="shared" si="34"/>
        <v>250.28052139038584</v>
      </c>
    </row>
    <row r="760" spans="1:7" x14ac:dyDescent="0.3">
      <c r="A760" s="5">
        <v>42621</v>
      </c>
      <c r="B760" s="9">
        <v>35.167999999999999</v>
      </c>
      <c r="D760" s="17">
        <f t="shared" si="33"/>
        <v>42621</v>
      </c>
      <c r="F760" s="2">
        <f t="shared" si="35"/>
        <v>43859</v>
      </c>
      <c r="G760" s="12">
        <f t="shared" si="34"/>
        <v>250.30817049840459</v>
      </c>
    </row>
    <row r="761" spans="1:7" x14ac:dyDescent="0.3">
      <c r="A761" s="5">
        <v>41964</v>
      </c>
      <c r="B761" s="9">
        <v>1.6319999999999999</v>
      </c>
      <c r="D761" s="17">
        <f t="shared" si="33"/>
        <v>41964</v>
      </c>
      <c r="F761" s="2">
        <f t="shared" si="35"/>
        <v>43860</v>
      </c>
      <c r="G761" s="12">
        <f t="shared" si="34"/>
        <v>250.33581960642334</v>
      </c>
    </row>
    <row r="762" spans="1:7" x14ac:dyDescent="0.3">
      <c r="A762" s="5">
        <v>42618</v>
      </c>
      <c r="B762" s="9">
        <v>25.92</v>
      </c>
      <c r="D762" s="17">
        <f t="shared" si="33"/>
        <v>42618</v>
      </c>
      <c r="F762" s="2">
        <f t="shared" si="35"/>
        <v>43861</v>
      </c>
      <c r="G762" s="12">
        <f t="shared" si="34"/>
        <v>250.36346871444209</v>
      </c>
    </row>
    <row r="763" spans="1:7" x14ac:dyDescent="0.3">
      <c r="A763" s="5">
        <v>42999</v>
      </c>
      <c r="B763" s="9">
        <v>71.98</v>
      </c>
      <c r="D763" s="17">
        <f t="shared" si="33"/>
        <v>42999</v>
      </c>
      <c r="F763" s="2">
        <f t="shared" si="35"/>
        <v>43862</v>
      </c>
      <c r="G763" s="12">
        <f t="shared" si="34"/>
        <v>250.39111782246061</v>
      </c>
    </row>
    <row r="764" spans="1:7" x14ac:dyDescent="0.3">
      <c r="A764" s="5">
        <v>42535</v>
      </c>
      <c r="B764" s="9">
        <v>599.16499999999996</v>
      </c>
      <c r="D764" s="17">
        <f t="shared" si="33"/>
        <v>42535</v>
      </c>
      <c r="F764" s="2">
        <f t="shared" si="35"/>
        <v>43863</v>
      </c>
      <c r="G764" s="12">
        <f t="shared" si="34"/>
        <v>250.41876693047936</v>
      </c>
    </row>
    <row r="765" spans="1:7" x14ac:dyDescent="0.3">
      <c r="A765" s="5">
        <v>43029</v>
      </c>
      <c r="B765" s="9">
        <v>161.56800000000001</v>
      </c>
      <c r="D765" s="17">
        <f t="shared" si="33"/>
        <v>43029</v>
      </c>
      <c r="F765" s="2">
        <f t="shared" si="35"/>
        <v>43864</v>
      </c>
      <c r="G765" s="12">
        <f t="shared" si="34"/>
        <v>250.44641603849811</v>
      </c>
    </row>
    <row r="766" spans="1:7" x14ac:dyDescent="0.3">
      <c r="A766" s="5">
        <v>43041</v>
      </c>
      <c r="B766" s="9">
        <v>3.3119999999999998</v>
      </c>
      <c r="D766" s="17">
        <f t="shared" si="33"/>
        <v>43041</v>
      </c>
      <c r="F766" s="2">
        <f t="shared" si="35"/>
        <v>43865</v>
      </c>
      <c r="G766" s="12">
        <f t="shared" si="34"/>
        <v>250.47406514651686</v>
      </c>
    </row>
    <row r="767" spans="1:7" x14ac:dyDescent="0.3">
      <c r="A767" s="5">
        <v>43071</v>
      </c>
      <c r="B767" s="9">
        <v>2479.96</v>
      </c>
      <c r="D767" s="17">
        <f t="shared" si="33"/>
        <v>43071</v>
      </c>
      <c r="F767" s="2">
        <f t="shared" si="35"/>
        <v>43866</v>
      </c>
      <c r="G767" s="12">
        <f t="shared" si="34"/>
        <v>250.50171425453561</v>
      </c>
    </row>
    <row r="768" spans="1:7" x14ac:dyDescent="0.3">
      <c r="A768" s="5">
        <v>42272</v>
      </c>
      <c r="B768" s="9">
        <v>68.62</v>
      </c>
      <c r="D768" s="17">
        <f t="shared" si="33"/>
        <v>42272</v>
      </c>
      <c r="F768" s="2">
        <f t="shared" si="35"/>
        <v>43867</v>
      </c>
      <c r="G768" s="12">
        <f t="shared" si="34"/>
        <v>250.52936336255414</v>
      </c>
    </row>
    <row r="769" spans="1:7" x14ac:dyDescent="0.3">
      <c r="A769" s="5">
        <v>42978</v>
      </c>
      <c r="B769" s="9">
        <v>659.9</v>
      </c>
      <c r="D769" s="17">
        <f t="shared" si="33"/>
        <v>42978</v>
      </c>
      <c r="F769" s="2">
        <f t="shared" si="35"/>
        <v>43868</v>
      </c>
      <c r="G769" s="12">
        <f t="shared" si="34"/>
        <v>250.55701247057289</v>
      </c>
    </row>
    <row r="770" spans="1:7" x14ac:dyDescent="0.3">
      <c r="A770" s="5">
        <v>42227</v>
      </c>
      <c r="B770" s="9">
        <v>46.152000000000001</v>
      </c>
      <c r="D770" s="17">
        <f t="shared" si="33"/>
        <v>42227</v>
      </c>
      <c r="F770" s="2">
        <f t="shared" si="35"/>
        <v>43869</v>
      </c>
      <c r="G770" s="12">
        <f t="shared" si="34"/>
        <v>250.58466157859164</v>
      </c>
    </row>
    <row r="771" spans="1:7" x14ac:dyDescent="0.3">
      <c r="A771" s="5">
        <v>42835</v>
      </c>
      <c r="B771" s="9">
        <v>12.32</v>
      </c>
      <c r="D771" s="17">
        <f t="shared" si="33"/>
        <v>42835</v>
      </c>
      <c r="F771" s="2">
        <f t="shared" si="35"/>
        <v>43870</v>
      </c>
      <c r="G771" s="12">
        <f t="shared" si="34"/>
        <v>250.61231068661039</v>
      </c>
    </row>
    <row r="772" spans="1:7" x14ac:dyDescent="0.3">
      <c r="A772" s="5">
        <v>43066</v>
      </c>
      <c r="B772" s="9">
        <v>57.567999999999998</v>
      </c>
      <c r="D772" s="17">
        <f t="shared" ref="D772:D794" si="36" xml:space="preserve"> A772*1</f>
        <v>43066</v>
      </c>
      <c r="F772" s="2">
        <f t="shared" si="35"/>
        <v>43871</v>
      </c>
      <c r="G772" s="12">
        <f t="shared" ref="G772:G794" si="37">_xlfn.FORECAST.LINEAR(F772, $B$2:$B$794, $D$2:$D$794)</f>
        <v>250.63995979462914</v>
      </c>
    </row>
    <row r="773" spans="1:7" x14ac:dyDescent="0.3">
      <c r="A773" s="5">
        <v>43016</v>
      </c>
      <c r="B773" s="9">
        <v>42.76</v>
      </c>
      <c r="D773" s="17">
        <f t="shared" si="36"/>
        <v>43016</v>
      </c>
      <c r="F773" s="2">
        <f t="shared" ref="F773:F794" si="38">F772+1</f>
        <v>43872</v>
      </c>
      <c r="G773" s="12">
        <f t="shared" si="37"/>
        <v>250.66760890264766</v>
      </c>
    </row>
    <row r="774" spans="1:7" x14ac:dyDescent="0.3">
      <c r="A774" s="5">
        <v>42119</v>
      </c>
      <c r="B774" s="9">
        <v>57.75</v>
      </c>
      <c r="D774" s="17">
        <f t="shared" si="36"/>
        <v>42119</v>
      </c>
      <c r="F774" s="2">
        <f t="shared" si="38"/>
        <v>43873</v>
      </c>
      <c r="G774" s="12">
        <f t="shared" si="37"/>
        <v>250.69525801066641</v>
      </c>
    </row>
    <row r="775" spans="1:7" x14ac:dyDescent="0.3">
      <c r="A775" s="5">
        <v>42820</v>
      </c>
      <c r="B775" s="9">
        <v>53.25</v>
      </c>
      <c r="D775" s="17">
        <f t="shared" si="36"/>
        <v>42820</v>
      </c>
      <c r="F775" s="2">
        <f t="shared" si="38"/>
        <v>43874</v>
      </c>
      <c r="G775" s="12">
        <f t="shared" si="37"/>
        <v>250.72290711868516</v>
      </c>
    </row>
    <row r="776" spans="1:7" x14ac:dyDescent="0.3">
      <c r="A776" s="5">
        <v>42598</v>
      </c>
      <c r="B776" s="9">
        <v>161.28</v>
      </c>
      <c r="D776" s="17">
        <f t="shared" si="36"/>
        <v>42598</v>
      </c>
      <c r="F776" s="2">
        <f t="shared" si="38"/>
        <v>43875</v>
      </c>
      <c r="G776" s="12">
        <f t="shared" si="37"/>
        <v>250.75055622670391</v>
      </c>
    </row>
    <row r="777" spans="1:7" x14ac:dyDescent="0.3">
      <c r="A777" s="5">
        <v>42723</v>
      </c>
      <c r="B777" s="9">
        <v>34.247999999999998</v>
      </c>
      <c r="D777" s="17">
        <f t="shared" si="36"/>
        <v>42723</v>
      </c>
      <c r="F777" s="2">
        <f t="shared" si="38"/>
        <v>43876</v>
      </c>
      <c r="G777" s="12">
        <f t="shared" si="37"/>
        <v>250.77820533472266</v>
      </c>
    </row>
    <row r="778" spans="1:7" x14ac:dyDescent="0.3">
      <c r="A778" s="5">
        <v>42209</v>
      </c>
      <c r="B778" s="9">
        <v>20.94</v>
      </c>
      <c r="D778" s="17">
        <f t="shared" si="36"/>
        <v>42209</v>
      </c>
      <c r="F778" s="2">
        <f t="shared" si="38"/>
        <v>43877</v>
      </c>
      <c r="G778" s="12">
        <f t="shared" si="37"/>
        <v>250.80585444274118</v>
      </c>
    </row>
    <row r="779" spans="1:7" x14ac:dyDescent="0.3">
      <c r="A779" s="5">
        <v>42547</v>
      </c>
      <c r="B779" s="9">
        <v>5.3040000000000003</v>
      </c>
      <c r="D779" s="17">
        <f t="shared" si="36"/>
        <v>42547</v>
      </c>
      <c r="F779" s="2">
        <f t="shared" si="38"/>
        <v>43878</v>
      </c>
      <c r="G779" s="12">
        <f t="shared" si="37"/>
        <v>250.83350355075993</v>
      </c>
    </row>
    <row r="780" spans="1:7" x14ac:dyDescent="0.3">
      <c r="A780" s="5">
        <v>41888</v>
      </c>
      <c r="B780" s="9">
        <v>41.88</v>
      </c>
      <c r="D780" s="17">
        <f t="shared" si="36"/>
        <v>41888</v>
      </c>
      <c r="F780" s="2">
        <f t="shared" si="38"/>
        <v>43879</v>
      </c>
      <c r="G780" s="12">
        <f t="shared" si="37"/>
        <v>250.86115265877868</v>
      </c>
    </row>
    <row r="781" spans="1:7" x14ac:dyDescent="0.3">
      <c r="A781" s="5">
        <v>42993</v>
      </c>
      <c r="B781" s="9">
        <v>47.4</v>
      </c>
      <c r="D781" s="17">
        <f t="shared" si="36"/>
        <v>42993</v>
      </c>
      <c r="F781" s="2">
        <f t="shared" si="38"/>
        <v>43880</v>
      </c>
      <c r="G781" s="12">
        <f t="shared" si="37"/>
        <v>250.88880176679743</v>
      </c>
    </row>
    <row r="782" spans="1:7" x14ac:dyDescent="0.3">
      <c r="A782" s="5">
        <v>42690</v>
      </c>
      <c r="B782" s="9">
        <v>8.32</v>
      </c>
      <c r="D782" s="17">
        <f t="shared" si="36"/>
        <v>42690</v>
      </c>
      <c r="F782" s="2">
        <f t="shared" si="38"/>
        <v>43881</v>
      </c>
      <c r="G782" s="12">
        <f t="shared" si="37"/>
        <v>250.91645087481618</v>
      </c>
    </row>
    <row r="783" spans="1:7" x14ac:dyDescent="0.3">
      <c r="A783" s="5">
        <v>42565</v>
      </c>
      <c r="B783" s="9">
        <v>36.4</v>
      </c>
      <c r="D783" s="17">
        <f t="shared" si="36"/>
        <v>42565</v>
      </c>
      <c r="F783" s="2">
        <f t="shared" si="38"/>
        <v>43882</v>
      </c>
      <c r="G783" s="12">
        <f t="shared" si="37"/>
        <v>250.9440999828347</v>
      </c>
    </row>
    <row r="784" spans="1:7" x14ac:dyDescent="0.3">
      <c r="A784" s="5">
        <v>41922</v>
      </c>
      <c r="B784" s="9">
        <v>719.952</v>
      </c>
      <c r="D784" s="17">
        <f t="shared" si="36"/>
        <v>41922</v>
      </c>
      <c r="F784" s="2">
        <f t="shared" si="38"/>
        <v>43883</v>
      </c>
      <c r="G784" s="12">
        <f t="shared" si="37"/>
        <v>250.97174909085345</v>
      </c>
    </row>
    <row r="785" spans="1:7" x14ac:dyDescent="0.3">
      <c r="A785" s="5">
        <v>42085</v>
      </c>
      <c r="B785" s="9">
        <v>19.559999999999999</v>
      </c>
      <c r="D785" s="17">
        <f t="shared" si="36"/>
        <v>42085</v>
      </c>
      <c r="F785" s="2">
        <f t="shared" si="38"/>
        <v>43884</v>
      </c>
      <c r="G785" s="12">
        <f t="shared" si="37"/>
        <v>250.9993981988722</v>
      </c>
    </row>
    <row r="786" spans="1:7" x14ac:dyDescent="0.3">
      <c r="A786" s="5">
        <v>42663</v>
      </c>
      <c r="B786" s="9">
        <v>61.1</v>
      </c>
      <c r="D786" s="17">
        <f t="shared" si="36"/>
        <v>42663</v>
      </c>
      <c r="F786" s="2">
        <f t="shared" si="38"/>
        <v>43885</v>
      </c>
      <c r="G786" s="12">
        <f t="shared" si="37"/>
        <v>251.02704730689095</v>
      </c>
    </row>
    <row r="787" spans="1:7" x14ac:dyDescent="0.3">
      <c r="A787" s="5">
        <v>42399</v>
      </c>
      <c r="B787" s="9">
        <v>156.512</v>
      </c>
      <c r="D787" s="17">
        <f t="shared" si="36"/>
        <v>42399</v>
      </c>
      <c r="F787" s="2">
        <f t="shared" si="38"/>
        <v>43886</v>
      </c>
      <c r="G787" s="12">
        <f t="shared" si="37"/>
        <v>251.05469641490947</v>
      </c>
    </row>
    <row r="788" spans="1:7" x14ac:dyDescent="0.3">
      <c r="A788" s="5">
        <v>42821</v>
      </c>
      <c r="B788" s="9">
        <v>45.68</v>
      </c>
      <c r="D788" s="17">
        <f t="shared" si="36"/>
        <v>42821</v>
      </c>
      <c r="F788" s="2">
        <f t="shared" si="38"/>
        <v>43887</v>
      </c>
      <c r="G788" s="12">
        <f t="shared" si="37"/>
        <v>251.08234552292822</v>
      </c>
    </row>
    <row r="789" spans="1:7" x14ac:dyDescent="0.3">
      <c r="A789" s="5">
        <v>42162</v>
      </c>
      <c r="B789" s="9">
        <v>18.312000000000001</v>
      </c>
      <c r="D789" s="17">
        <f t="shared" si="36"/>
        <v>42162</v>
      </c>
      <c r="F789" s="2">
        <f t="shared" si="38"/>
        <v>43888</v>
      </c>
      <c r="G789" s="12">
        <f t="shared" si="37"/>
        <v>251.10999463094697</v>
      </c>
    </row>
    <row r="790" spans="1:7" x14ac:dyDescent="0.3">
      <c r="A790" s="5">
        <v>42734</v>
      </c>
      <c r="B790" s="9">
        <v>16.52</v>
      </c>
      <c r="D790" s="17">
        <f t="shared" si="36"/>
        <v>42734</v>
      </c>
      <c r="F790" s="2">
        <f t="shared" si="38"/>
        <v>43889</v>
      </c>
      <c r="G790" s="12">
        <f t="shared" si="37"/>
        <v>251.13764373896572</v>
      </c>
    </row>
    <row r="791" spans="1:7" x14ac:dyDescent="0.3">
      <c r="A791" s="5">
        <v>43080</v>
      </c>
      <c r="B791" s="9">
        <v>7.28</v>
      </c>
      <c r="D791" s="17">
        <f t="shared" si="36"/>
        <v>43080</v>
      </c>
      <c r="F791" s="2">
        <f t="shared" si="38"/>
        <v>43890</v>
      </c>
      <c r="G791" s="12">
        <f t="shared" si="37"/>
        <v>251.16529284698447</v>
      </c>
    </row>
    <row r="792" spans="1:7" x14ac:dyDescent="0.3">
      <c r="A792" s="5">
        <v>42685</v>
      </c>
      <c r="B792" s="9">
        <v>14.112</v>
      </c>
      <c r="D792" s="17">
        <f t="shared" si="36"/>
        <v>42685</v>
      </c>
      <c r="F792" s="2">
        <f t="shared" si="38"/>
        <v>43891</v>
      </c>
      <c r="G792" s="12">
        <f t="shared" si="37"/>
        <v>251.19294195500299</v>
      </c>
    </row>
    <row r="793" spans="1:7" x14ac:dyDescent="0.3">
      <c r="A793" s="5">
        <v>42002</v>
      </c>
      <c r="B793" s="9">
        <v>48.36</v>
      </c>
      <c r="D793" s="17">
        <f t="shared" si="36"/>
        <v>42002</v>
      </c>
      <c r="F793" s="2">
        <f t="shared" si="38"/>
        <v>43892</v>
      </c>
      <c r="G793" s="12">
        <f t="shared" si="37"/>
        <v>251.22059106302174</v>
      </c>
    </row>
    <row r="794" spans="1:7" x14ac:dyDescent="0.3">
      <c r="A794" s="5">
        <v>42493</v>
      </c>
      <c r="B794" s="9">
        <v>132.52000000000001</v>
      </c>
      <c r="D794" s="17">
        <f t="shared" si="36"/>
        <v>42493</v>
      </c>
      <c r="F794" s="2">
        <f t="shared" si="38"/>
        <v>43893</v>
      </c>
      <c r="G794" s="12">
        <f t="shared" si="37"/>
        <v>251.24824017104049</v>
      </c>
    </row>
  </sheetData>
  <autoFilter ref="A1:B794" xr:uid="{C860D7DB-B490-476D-8D65-7AA78BCA1DCE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CCA4-FB54-4E06-A4B7-48D3101AC3C0}">
  <dimension ref="A1:E5"/>
  <sheetViews>
    <sheetView workbookViewId="0">
      <selection activeCell="P9" sqref="P9"/>
    </sheetView>
  </sheetViews>
  <sheetFormatPr defaultRowHeight="14.4" x14ac:dyDescent="0.3"/>
  <cols>
    <col min="1" max="1" width="10" customWidth="1"/>
    <col min="2" max="3" width="11.109375" bestFit="1" customWidth="1"/>
    <col min="4" max="4" width="24" customWidth="1"/>
    <col min="5" max="5" width="24.109375" customWidth="1"/>
  </cols>
  <sheetData>
    <row r="1" spans="1:5" x14ac:dyDescent="0.3">
      <c r="A1" t="s">
        <v>4027</v>
      </c>
      <c r="B1" t="s">
        <v>4028</v>
      </c>
      <c r="C1" t="s">
        <v>4029</v>
      </c>
      <c r="D1" t="s">
        <v>4030</v>
      </c>
      <c r="E1" t="s">
        <v>4031</v>
      </c>
    </row>
    <row r="2" spans="1:5" hidden="1" x14ac:dyDescent="0.3">
      <c r="A2">
        <v>2018</v>
      </c>
      <c r="B2" s="12">
        <v>85549.533762065388</v>
      </c>
    </row>
    <row r="3" spans="1:5" hidden="1" x14ac:dyDescent="0.3">
      <c r="A3">
        <v>2019</v>
      </c>
      <c r="B3" s="12">
        <v>89233.086177857185</v>
      </c>
    </row>
    <row r="4" spans="1:5" x14ac:dyDescent="0.3">
      <c r="A4">
        <v>2020</v>
      </c>
      <c r="B4" s="12">
        <v>15774.640422815024</v>
      </c>
      <c r="C4" s="12">
        <v>15774.640422815024</v>
      </c>
      <c r="D4" s="12">
        <v>15774.640422815024</v>
      </c>
      <c r="E4" s="12">
        <v>15774.640422815024</v>
      </c>
    </row>
    <row r="5" spans="1:5" x14ac:dyDescent="0.3">
      <c r="A5">
        <v>2021</v>
      </c>
      <c r="C5" s="12">
        <f>_xlfn.FORECAST.ETS(A5,$B$2:$B$4,$A$2:$A$4,1,1)</f>
        <v>-9146.0986541375078</v>
      </c>
      <c r="D5" s="12">
        <f>C5-_xlfn.FORECAST.ETS.CONFINT(A5,$B$2:$B$4,$A$2:$A$4,0.95,1,1)</f>
        <v>-53648.320694195325</v>
      </c>
      <c r="E5" s="12">
        <f>C5+_xlfn.FORECAST.ETS.CONFINT(A5,$B$2:$B$4,$A$2:$A$4,0.95,1,1)</f>
        <v>35356.123385920306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395-A2B9-4BE1-93C1-A610F7BEF98D}">
  <dimension ref="A1:M794"/>
  <sheetViews>
    <sheetView workbookViewId="0">
      <selection activeCell="M3" sqref="M3:M5"/>
    </sheetView>
  </sheetViews>
  <sheetFormatPr defaultRowHeight="14.4" x14ac:dyDescent="0.3"/>
  <cols>
    <col min="1" max="1" width="20.44140625" bestFit="1" customWidth="1"/>
    <col min="2" max="2" width="12.33203125" style="7" bestFit="1" customWidth="1"/>
    <col min="3" max="3" width="11.109375" bestFit="1" customWidth="1"/>
    <col min="4" max="4" width="10.6640625" style="8" customWidth="1"/>
    <col min="5" max="5" width="20.44140625" bestFit="1" customWidth="1"/>
    <col min="6" max="6" width="10.6640625" style="16" customWidth="1"/>
    <col min="7" max="7" width="16" bestFit="1" customWidth="1"/>
    <col min="8" max="8" width="16" customWidth="1"/>
    <col min="9" max="9" width="24.109375" bestFit="1" customWidth="1"/>
    <col min="10" max="10" width="15.88671875" style="2" bestFit="1" customWidth="1"/>
    <col min="11" max="11" width="10.6640625" style="24" customWidth="1"/>
    <col min="13" max="13" width="13.44140625" customWidth="1"/>
    <col min="14" max="14" width="20.44140625" bestFit="1" customWidth="1"/>
    <col min="15" max="15" width="25.77734375" bestFit="1" customWidth="1"/>
    <col min="16" max="16" width="23.88671875" bestFit="1" customWidth="1"/>
    <col min="17" max="17" width="22.88671875" bestFit="1" customWidth="1"/>
  </cols>
  <sheetData>
    <row r="1" spans="1:13" x14ac:dyDescent="0.3">
      <c r="A1" s="28" t="s">
        <v>5</v>
      </c>
      <c r="B1" s="18" t="s">
        <v>1</v>
      </c>
      <c r="C1" s="10" t="s">
        <v>16</v>
      </c>
      <c r="D1" s="10" t="s">
        <v>19</v>
      </c>
      <c r="E1" t="s">
        <v>4032</v>
      </c>
      <c r="F1" s="29" t="s">
        <v>4040</v>
      </c>
      <c r="G1" s="6" t="s">
        <v>4035</v>
      </c>
      <c r="H1" s="6" t="s">
        <v>4036</v>
      </c>
      <c r="I1" t="s">
        <v>4033</v>
      </c>
      <c r="J1" s="2" t="s">
        <v>4034</v>
      </c>
      <c r="K1" s="22"/>
    </row>
    <row r="2" spans="1:13" x14ac:dyDescent="0.3">
      <c r="A2" s="4" t="s">
        <v>23</v>
      </c>
      <c r="B2" s="5">
        <v>42682</v>
      </c>
      <c r="C2" s="9">
        <v>261.95999999999998</v>
      </c>
      <c r="D2" s="9">
        <v>41.913600000000002</v>
      </c>
      <c r="E2" t="str" cm="1">
        <f t="array" ref="E2:E794">_xlfn.UNIQUE(A2:A794)</f>
        <v>Claire Gute</v>
      </c>
      <c r="F2" s="15">
        <v>41.913600000000002</v>
      </c>
      <c r="G2">
        <f>AVERAGEIF($A$2:$A$794, E2, $C$2:$C$794)</f>
        <v>261.95999999999998</v>
      </c>
      <c r="I2">
        <f>COUNTIF($A$2:$A$1000, E2)</f>
        <v>1</v>
      </c>
      <c r="J2" s="2">
        <f>_xlfn.MAXIFS($B$2:$B$794, $A$2:$A$794, E2)</f>
        <v>42682</v>
      </c>
      <c r="K2" s="23"/>
    </row>
    <row r="3" spans="1:13" x14ac:dyDescent="0.3">
      <c r="A3" s="4" t="s">
        <v>35</v>
      </c>
      <c r="B3" s="5">
        <v>42533</v>
      </c>
      <c r="C3" s="9">
        <v>14.62</v>
      </c>
      <c r="D3" s="9">
        <v>6.8714000000000004</v>
      </c>
      <c r="E3" t="str">
        <v>Darrin Van Huff</v>
      </c>
      <c r="F3" s="15">
        <v>6.8714000000000004</v>
      </c>
      <c r="G3">
        <f t="shared" ref="G3:G66" si="0">AVERAGEIF($A$2:$A$794, E3, $C$2:$C$794)</f>
        <v>14.62</v>
      </c>
      <c r="I3">
        <f t="shared" ref="I3:I66" si="1">COUNTIF($A$2:$A$1000, E3)</f>
        <v>1</v>
      </c>
      <c r="J3" s="2">
        <f t="shared" ref="J3:J66" si="2">_xlfn.MAXIFS($B$2:$B$794, $A$2:$A$794, E3)</f>
        <v>42533</v>
      </c>
      <c r="K3" s="23"/>
      <c r="L3" t="s">
        <v>4037</v>
      </c>
      <c r="M3" s="1">
        <f>MAX(F2:F794)</f>
        <v>3919.9888000000001</v>
      </c>
    </row>
    <row r="4" spans="1:13" x14ac:dyDescent="0.3">
      <c r="A4" s="4" t="s">
        <v>47</v>
      </c>
      <c r="B4" s="5">
        <v>42288</v>
      </c>
      <c r="C4" s="9">
        <v>957.57749999999999</v>
      </c>
      <c r="D4" s="9">
        <v>-383.03100000000001</v>
      </c>
      <c r="E4" t="str">
        <v>Sean O'Donnell</v>
      </c>
      <c r="F4" s="15">
        <v>-383.03100000000001</v>
      </c>
      <c r="G4">
        <f t="shared" si="0"/>
        <v>957.57749999999999</v>
      </c>
      <c r="I4">
        <f t="shared" si="1"/>
        <v>1</v>
      </c>
      <c r="J4" s="2">
        <f t="shared" si="2"/>
        <v>42288</v>
      </c>
      <c r="K4" s="23"/>
      <c r="L4" t="s">
        <v>4038</v>
      </c>
      <c r="M4" s="1">
        <f>MIN(F2:F794)</f>
        <v>-3839.9904000000001</v>
      </c>
    </row>
    <row r="5" spans="1:13" x14ac:dyDescent="0.3">
      <c r="A5" s="4" t="s">
        <v>55</v>
      </c>
      <c r="B5" s="5">
        <v>41799</v>
      </c>
      <c r="C5" s="9">
        <v>48.86</v>
      </c>
      <c r="D5" s="9">
        <v>14.1694</v>
      </c>
      <c r="E5" t="str">
        <v>Brosina Hoffman</v>
      </c>
      <c r="F5" s="15">
        <v>14.1694</v>
      </c>
      <c r="G5">
        <f t="shared" si="0"/>
        <v>48.86</v>
      </c>
      <c r="I5">
        <f t="shared" si="1"/>
        <v>1</v>
      </c>
      <c r="J5" s="2">
        <f t="shared" si="2"/>
        <v>41799</v>
      </c>
      <c r="K5" s="23"/>
      <c r="L5" t="s">
        <v>4039</v>
      </c>
      <c r="M5" s="1">
        <f>AVERAGE(F2:F794)</f>
        <v>18.454899873896601</v>
      </c>
    </row>
    <row r="6" spans="1:13" x14ac:dyDescent="0.3">
      <c r="A6" s="4" t="s">
        <v>61</v>
      </c>
      <c r="B6" s="5">
        <v>42840</v>
      </c>
      <c r="C6" s="9">
        <v>15.552</v>
      </c>
      <c r="D6" s="9">
        <v>5.4432</v>
      </c>
      <c r="E6" t="str">
        <v>Andrew Allen</v>
      </c>
      <c r="F6" s="15">
        <v>5.4432</v>
      </c>
      <c r="G6">
        <f t="shared" si="0"/>
        <v>15.552</v>
      </c>
      <c r="I6">
        <f t="shared" si="1"/>
        <v>1</v>
      </c>
      <c r="J6" s="2">
        <f t="shared" si="2"/>
        <v>42840</v>
      </c>
      <c r="K6" s="23"/>
    </row>
    <row r="7" spans="1:13" x14ac:dyDescent="0.3">
      <c r="A7" s="4" t="s">
        <v>69</v>
      </c>
      <c r="B7" s="5">
        <v>42709</v>
      </c>
      <c r="C7" s="9">
        <v>407.976</v>
      </c>
      <c r="D7" s="9">
        <v>132.59219999999999</v>
      </c>
      <c r="E7" t="str">
        <v>Irene Maddox</v>
      </c>
      <c r="F7" s="15">
        <v>132.59219999999999</v>
      </c>
      <c r="G7">
        <f t="shared" si="0"/>
        <v>407.976</v>
      </c>
      <c r="I7">
        <f t="shared" si="1"/>
        <v>1</v>
      </c>
      <c r="J7" s="2">
        <f t="shared" si="2"/>
        <v>42709</v>
      </c>
      <c r="K7" s="23"/>
    </row>
    <row r="8" spans="1:13" x14ac:dyDescent="0.3">
      <c r="A8" s="4" t="s">
        <v>77</v>
      </c>
      <c r="B8" s="5">
        <v>42330</v>
      </c>
      <c r="C8" s="9">
        <v>68.81</v>
      </c>
      <c r="D8" s="9">
        <v>-123.858</v>
      </c>
      <c r="E8" t="str">
        <v>Harold Pawlan</v>
      </c>
      <c r="F8" s="15">
        <v>-123.858</v>
      </c>
      <c r="G8">
        <f t="shared" si="0"/>
        <v>68.81</v>
      </c>
      <c r="I8">
        <f t="shared" si="1"/>
        <v>1</v>
      </c>
      <c r="J8" s="2">
        <f t="shared" si="2"/>
        <v>42330</v>
      </c>
      <c r="K8" s="23"/>
    </row>
    <row r="9" spans="1:13" x14ac:dyDescent="0.3">
      <c r="A9" s="4" t="s">
        <v>87</v>
      </c>
      <c r="B9" s="5">
        <v>41954</v>
      </c>
      <c r="C9" s="9">
        <v>665.88</v>
      </c>
      <c r="D9" s="9">
        <v>13.317600000000001</v>
      </c>
      <c r="E9" t="str">
        <v>Pete Kriz</v>
      </c>
      <c r="F9" s="15">
        <v>13.317600000000001</v>
      </c>
      <c r="G9">
        <f t="shared" si="0"/>
        <v>665.88</v>
      </c>
      <c r="I9">
        <f t="shared" si="1"/>
        <v>1</v>
      </c>
      <c r="J9" s="2">
        <f t="shared" si="2"/>
        <v>41954</v>
      </c>
      <c r="K9" s="23"/>
    </row>
    <row r="10" spans="1:13" x14ac:dyDescent="0.3">
      <c r="A10" s="4" t="s">
        <v>95</v>
      </c>
      <c r="B10" s="5">
        <v>41772</v>
      </c>
      <c r="C10" s="9">
        <v>55.5</v>
      </c>
      <c r="D10" s="9">
        <v>9.99</v>
      </c>
      <c r="E10" t="str">
        <v>Alejandro Grove</v>
      </c>
      <c r="F10" s="15">
        <v>9.99</v>
      </c>
      <c r="G10">
        <f t="shared" si="0"/>
        <v>55.5</v>
      </c>
      <c r="I10">
        <f t="shared" si="1"/>
        <v>1</v>
      </c>
      <c r="J10" s="2">
        <f t="shared" si="2"/>
        <v>41772</v>
      </c>
      <c r="K10" s="23"/>
    </row>
    <row r="11" spans="1:13" x14ac:dyDescent="0.3">
      <c r="A11" s="4" t="s">
        <v>102</v>
      </c>
      <c r="B11" s="5">
        <v>41878</v>
      </c>
      <c r="C11" s="9">
        <v>8.56</v>
      </c>
      <c r="D11" s="9">
        <v>2.4824000000000002</v>
      </c>
      <c r="E11" t="str">
        <v>Zuschuss Donatelli</v>
      </c>
      <c r="F11" s="15">
        <v>2.4824000000000002</v>
      </c>
      <c r="G11">
        <f t="shared" si="0"/>
        <v>8.56</v>
      </c>
      <c r="I11">
        <f t="shared" si="1"/>
        <v>1</v>
      </c>
      <c r="J11" s="2">
        <f t="shared" si="2"/>
        <v>41878</v>
      </c>
      <c r="K11" s="23"/>
    </row>
    <row r="12" spans="1:13" x14ac:dyDescent="0.3">
      <c r="A12" s="4" t="s">
        <v>109</v>
      </c>
      <c r="B12" s="5">
        <v>42713</v>
      </c>
      <c r="C12" s="9">
        <v>19.46</v>
      </c>
      <c r="D12" s="9">
        <v>5.0595999999999997</v>
      </c>
      <c r="E12" t="str">
        <v>Ken Black</v>
      </c>
      <c r="F12" s="15">
        <v>5.0595999999999997</v>
      </c>
      <c r="G12">
        <f t="shared" si="0"/>
        <v>19.46</v>
      </c>
      <c r="I12">
        <f t="shared" si="1"/>
        <v>1</v>
      </c>
      <c r="J12" s="2">
        <f t="shared" si="2"/>
        <v>42713</v>
      </c>
      <c r="K12" s="23"/>
    </row>
    <row r="13" spans="1:13" x14ac:dyDescent="0.3">
      <c r="A13" s="4" t="s">
        <v>116</v>
      </c>
      <c r="B13" s="5">
        <v>42932</v>
      </c>
      <c r="C13" s="9">
        <v>71.372</v>
      </c>
      <c r="D13" s="9">
        <v>-1.0196000000000001</v>
      </c>
      <c r="E13" t="str">
        <v>Sandra Flanagan</v>
      </c>
      <c r="F13" s="15">
        <v>-1.0196000000000001</v>
      </c>
      <c r="G13">
        <f t="shared" si="0"/>
        <v>71.372</v>
      </c>
      <c r="I13">
        <f t="shared" si="1"/>
        <v>1</v>
      </c>
      <c r="J13" s="2">
        <f t="shared" si="2"/>
        <v>42932</v>
      </c>
      <c r="K13" s="23"/>
    </row>
    <row r="14" spans="1:13" x14ac:dyDescent="0.3">
      <c r="A14" s="4" t="s">
        <v>125</v>
      </c>
      <c r="B14" s="5">
        <v>42272</v>
      </c>
      <c r="C14" s="9">
        <v>1044.6300000000001</v>
      </c>
      <c r="D14" s="9">
        <v>240.26490000000001</v>
      </c>
      <c r="E14" t="str">
        <v>Emily Burns</v>
      </c>
      <c r="F14" s="15">
        <v>240.26490000000001</v>
      </c>
      <c r="G14">
        <f t="shared" si="0"/>
        <v>1044.6300000000001</v>
      </c>
      <c r="I14">
        <f t="shared" si="1"/>
        <v>1</v>
      </c>
      <c r="J14" s="2">
        <f t="shared" si="2"/>
        <v>42272</v>
      </c>
      <c r="K14" s="23"/>
    </row>
    <row r="15" spans="1:13" x14ac:dyDescent="0.3">
      <c r="A15" s="4" t="s">
        <v>129</v>
      </c>
      <c r="B15" s="5">
        <v>42385</v>
      </c>
      <c r="C15" s="9">
        <v>11.648</v>
      </c>
      <c r="D15" s="9">
        <v>4.2224000000000004</v>
      </c>
      <c r="E15" t="str">
        <v>Eric Hoffmann</v>
      </c>
      <c r="F15" s="15">
        <v>4.2224000000000004</v>
      </c>
      <c r="G15">
        <f t="shared" si="0"/>
        <v>11.648</v>
      </c>
      <c r="I15">
        <f t="shared" si="1"/>
        <v>1</v>
      </c>
      <c r="J15" s="2">
        <f t="shared" si="2"/>
        <v>42385</v>
      </c>
      <c r="K15" s="23"/>
    </row>
    <row r="16" spans="1:13" x14ac:dyDescent="0.3">
      <c r="A16" s="4" t="s">
        <v>134</v>
      </c>
      <c r="B16" s="5">
        <v>42264</v>
      </c>
      <c r="C16" s="9">
        <v>3083.43</v>
      </c>
      <c r="D16" s="9">
        <v>-1665.0522000000001</v>
      </c>
      <c r="E16" t="str">
        <v>Tracy Blumstein</v>
      </c>
      <c r="F16" s="15">
        <v>-1665.0522000000001</v>
      </c>
      <c r="G16">
        <f t="shared" si="0"/>
        <v>3083.43</v>
      </c>
      <c r="I16">
        <f t="shared" si="1"/>
        <v>1</v>
      </c>
      <c r="J16" s="2">
        <f t="shared" si="2"/>
        <v>42264</v>
      </c>
      <c r="K16" s="23"/>
    </row>
    <row r="17" spans="1:11" x14ac:dyDescent="0.3">
      <c r="A17" s="4" t="s">
        <v>139</v>
      </c>
      <c r="B17" s="5">
        <v>43027</v>
      </c>
      <c r="C17" s="9">
        <v>29.472000000000001</v>
      </c>
      <c r="D17" s="9">
        <v>9.9467999999999996</v>
      </c>
      <c r="E17" t="str">
        <v>Matt Abelman</v>
      </c>
      <c r="F17" s="15">
        <v>9.9467999999999996</v>
      </c>
      <c r="G17">
        <f t="shared" si="0"/>
        <v>29.472000000000001</v>
      </c>
      <c r="I17">
        <f t="shared" si="1"/>
        <v>1</v>
      </c>
      <c r="J17" s="2">
        <f t="shared" si="2"/>
        <v>43027</v>
      </c>
      <c r="K17" s="23"/>
    </row>
    <row r="18" spans="1:11" x14ac:dyDescent="0.3">
      <c r="A18" s="4" t="s">
        <v>146</v>
      </c>
      <c r="B18" s="5">
        <v>42712</v>
      </c>
      <c r="C18" s="9">
        <v>1097.5440000000001</v>
      </c>
      <c r="D18" s="9">
        <v>123.47369999999999</v>
      </c>
      <c r="E18" t="str">
        <v>Gene Hale</v>
      </c>
      <c r="F18" s="15">
        <v>123.47369999999999</v>
      </c>
      <c r="G18">
        <f t="shared" si="0"/>
        <v>1097.5440000000001</v>
      </c>
      <c r="I18">
        <f t="shared" si="1"/>
        <v>1</v>
      </c>
      <c r="J18" s="2">
        <f t="shared" si="2"/>
        <v>42712</v>
      </c>
      <c r="K18" s="23"/>
    </row>
    <row r="19" spans="1:11" x14ac:dyDescent="0.3">
      <c r="A19" s="4" t="s">
        <v>154</v>
      </c>
      <c r="B19" s="5">
        <v>42365</v>
      </c>
      <c r="C19" s="9">
        <v>113.328</v>
      </c>
      <c r="D19" s="9">
        <v>35.414999999999999</v>
      </c>
      <c r="E19" t="str">
        <v>Steve Nguyen</v>
      </c>
      <c r="F19" s="15">
        <v>35.414999999999999</v>
      </c>
      <c r="G19">
        <f t="shared" si="0"/>
        <v>113.328</v>
      </c>
      <c r="I19">
        <f t="shared" si="1"/>
        <v>1</v>
      </c>
      <c r="J19" s="2">
        <f t="shared" si="2"/>
        <v>42365</v>
      </c>
      <c r="K19" s="23"/>
    </row>
    <row r="20" spans="1:11" x14ac:dyDescent="0.3">
      <c r="A20" s="4" t="s">
        <v>160</v>
      </c>
      <c r="B20" s="5">
        <v>42988</v>
      </c>
      <c r="C20" s="9">
        <v>147.16800000000001</v>
      </c>
      <c r="D20" s="9">
        <v>16.5564</v>
      </c>
      <c r="E20" t="str">
        <v>Linda Cazamias</v>
      </c>
      <c r="F20" s="15">
        <v>16.5564</v>
      </c>
      <c r="G20">
        <f t="shared" si="0"/>
        <v>147.16800000000001</v>
      </c>
      <c r="I20">
        <f t="shared" si="1"/>
        <v>1</v>
      </c>
      <c r="J20" s="2">
        <f t="shared" si="2"/>
        <v>42988</v>
      </c>
      <c r="K20" s="23"/>
    </row>
    <row r="21" spans="1:11" x14ac:dyDescent="0.3">
      <c r="A21" s="4" t="s">
        <v>167</v>
      </c>
      <c r="B21" s="5">
        <v>42568</v>
      </c>
      <c r="C21" s="9">
        <v>77.88</v>
      </c>
      <c r="D21" s="9">
        <v>3.8940000000000001</v>
      </c>
      <c r="E21" t="str">
        <v>Ruben Ausman</v>
      </c>
      <c r="F21" s="15">
        <v>3.8940000000000001</v>
      </c>
      <c r="G21">
        <f t="shared" si="0"/>
        <v>77.88</v>
      </c>
      <c r="I21">
        <f t="shared" si="1"/>
        <v>1</v>
      </c>
      <c r="J21" s="2">
        <f t="shared" si="2"/>
        <v>42568</v>
      </c>
      <c r="K21" s="23"/>
    </row>
    <row r="22" spans="1:11" x14ac:dyDescent="0.3">
      <c r="A22" s="4" t="s">
        <v>172</v>
      </c>
      <c r="B22" s="5">
        <v>42997</v>
      </c>
      <c r="C22" s="9">
        <v>95.616</v>
      </c>
      <c r="D22" s="9">
        <v>9.5616000000000003</v>
      </c>
      <c r="E22" t="str">
        <v>Erin Smith</v>
      </c>
      <c r="F22" s="15">
        <v>9.5616000000000003</v>
      </c>
      <c r="G22">
        <f t="shared" si="0"/>
        <v>95.616</v>
      </c>
      <c r="I22">
        <f t="shared" si="1"/>
        <v>1</v>
      </c>
      <c r="J22" s="2">
        <f t="shared" si="2"/>
        <v>42997</v>
      </c>
      <c r="K22" s="23"/>
    </row>
    <row r="23" spans="1:11" x14ac:dyDescent="0.3">
      <c r="A23" s="4" t="s">
        <v>178</v>
      </c>
      <c r="B23" s="5">
        <v>42440</v>
      </c>
      <c r="C23" s="9">
        <v>45.98</v>
      </c>
      <c r="D23" s="9">
        <v>19.7714</v>
      </c>
      <c r="E23" t="str">
        <v>Odella Nelson</v>
      </c>
      <c r="F23" s="15">
        <v>19.7714</v>
      </c>
      <c r="G23">
        <f t="shared" si="0"/>
        <v>45.98</v>
      </c>
      <c r="I23">
        <f t="shared" si="1"/>
        <v>1</v>
      </c>
      <c r="J23" s="2">
        <f t="shared" si="2"/>
        <v>42440</v>
      </c>
      <c r="K23" s="23"/>
    </row>
    <row r="24" spans="1:11" x14ac:dyDescent="0.3">
      <c r="A24" s="4" t="s">
        <v>186</v>
      </c>
      <c r="B24" s="5">
        <v>41932</v>
      </c>
      <c r="C24" s="9">
        <v>211.96</v>
      </c>
      <c r="D24" s="9">
        <v>8.4784000000000006</v>
      </c>
      <c r="E24" t="str">
        <v>Patrick O'Donnell</v>
      </c>
      <c r="F24" s="15">
        <v>8.4784000000000006</v>
      </c>
      <c r="G24">
        <f t="shared" si="0"/>
        <v>211.96</v>
      </c>
      <c r="I24">
        <f t="shared" si="1"/>
        <v>1</v>
      </c>
      <c r="J24" s="2">
        <f t="shared" si="2"/>
        <v>41932</v>
      </c>
      <c r="K24" s="23"/>
    </row>
    <row r="25" spans="1:11" x14ac:dyDescent="0.3">
      <c r="A25" s="4" t="s">
        <v>193</v>
      </c>
      <c r="B25" s="5">
        <v>42541</v>
      </c>
      <c r="C25" s="9">
        <v>45</v>
      </c>
      <c r="D25" s="9">
        <v>4.95</v>
      </c>
      <c r="E25" t="str">
        <v>Lena Hernandez</v>
      </c>
      <c r="F25" s="15">
        <v>4.95</v>
      </c>
      <c r="G25">
        <f t="shared" si="0"/>
        <v>45</v>
      </c>
      <c r="I25">
        <f t="shared" si="1"/>
        <v>1</v>
      </c>
      <c r="J25" s="2">
        <f t="shared" si="2"/>
        <v>42541</v>
      </c>
      <c r="K25" s="23"/>
    </row>
    <row r="26" spans="1:11" x14ac:dyDescent="0.3">
      <c r="A26" s="4" t="s">
        <v>200</v>
      </c>
      <c r="B26" s="5">
        <v>42112</v>
      </c>
      <c r="C26" s="9">
        <v>38.22</v>
      </c>
      <c r="D26" s="9">
        <v>17.9634</v>
      </c>
      <c r="E26" t="str">
        <v>Darren Powers</v>
      </c>
      <c r="F26" s="15">
        <v>17.9634</v>
      </c>
      <c r="G26">
        <f t="shared" si="0"/>
        <v>38.22</v>
      </c>
      <c r="I26">
        <f t="shared" si="1"/>
        <v>1</v>
      </c>
      <c r="J26" s="2">
        <f t="shared" si="2"/>
        <v>42112</v>
      </c>
      <c r="K26" s="23"/>
    </row>
    <row r="27" spans="1:11" x14ac:dyDescent="0.3">
      <c r="A27" s="4" t="s">
        <v>207</v>
      </c>
      <c r="B27" s="5">
        <v>42715</v>
      </c>
      <c r="C27" s="9">
        <v>15.26</v>
      </c>
      <c r="D27" s="9">
        <v>6.2565999999999997</v>
      </c>
      <c r="E27" t="str">
        <v>Janet Molinari</v>
      </c>
      <c r="F27" s="15">
        <v>6.2565999999999997</v>
      </c>
      <c r="G27">
        <f t="shared" si="0"/>
        <v>15.26</v>
      </c>
      <c r="I27">
        <f t="shared" si="1"/>
        <v>1</v>
      </c>
      <c r="J27" s="2">
        <f t="shared" si="2"/>
        <v>42715</v>
      </c>
      <c r="K27" s="23"/>
    </row>
    <row r="28" spans="1:11" x14ac:dyDescent="0.3">
      <c r="A28" s="4" t="s">
        <v>215</v>
      </c>
      <c r="B28" s="5">
        <v>42538</v>
      </c>
      <c r="C28" s="9">
        <v>208.56</v>
      </c>
      <c r="D28" s="9">
        <v>52.14</v>
      </c>
      <c r="E28" t="str">
        <v>Ted Butterfield</v>
      </c>
      <c r="F28" s="15">
        <v>52.14</v>
      </c>
      <c r="G28">
        <f t="shared" si="0"/>
        <v>208.56</v>
      </c>
      <c r="I28">
        <f t="shared" si="1"/>
        <v>1</v>
      </c>
      <c r="J28" s="2">
        <f t="shared" si="2"/>
        <v>42538</v>
      </c>
      <c r="K28" s="23"/>
    </row>
    <row r="29" spans="1:11" x14ac:dyDescent="0.3">
      <c r="A29" s="4" t="s">
        <v>221</v>
      </c>
      <c r="B29" s="5">
        <v>42332</v>
      </c>
      <c r="C29" s="9">
        <v>13.98</v>
      </c>
      <c r="D29" s="9">
        <v>6.1512000000000002</v>
      </c>
      <c r="E29" t="str">
        <v>Kunst Miller</v>
      </c>
      <c r="F29" s="15">
        <v>6.1512000000000002</v>
      </c>
      <c r="G29">
        <f t="shared" si="0"/>
        <v>13.98</v>
      </c>
      <c r="I29">
        <f t="shared" si="1"/>
        <v>1</v>
      </c>
      <c r="J29" s="2">
        <f t="shared" si="2"/>
        <v>42332</v>
      </c>
      <c r="K29" s="23"/>
    </row>
    <row r="30" spans="1:11" x14ac:dyDescent="0.3">
      <c r="A30" s="4" t="s">
        <v>226</v>
      </c>
      <c r="B30" s="5">
        <v>42124</v>
      </c>
      <c r="C30" s="9">
        <v>213.11500000000001</v>
      </c>
      <c r="D30" s="9">
        <v>-15.2225</v>
      </c>
      <c r="E30" t="str">
        <v>Paul Stevenson</v>
      </c>
      <c r="F30" s="15">
        <v>-15.2225</v>
      </c>
      <c r="G30">
        <f t="shared" si="0"/>
        <v>213.11500000000001</v>
      </c>
      <c r="I30">
        <f t="shared" si="1"/>
        <v>1</v>
      </c>
      <c r="J30" s="2">
        <f t="shared" si="2"/>
        <v>42124</v>
      </c>
      <c r="K30" s="23"/>
    </row>
    <row r="31" spans="1:11" x14ac:dyDescent="0.3">
      <c r="A31" s="4" t="s">
        <v>232</v>
      </c>
      <c r="B31" s="5">
        <v>41978</v>
      </c>
      <c r="C31" s="9">
        <v>1113.0239999999999</v>
      </c>
      <c r="D31" s="9">
        <v>111.30240000000001</v>
      </c>
      <c r="E31" t="str">
        <v>Brendan Sweed</v>
      </c>
      <c r="F31" s="15">
        <v>111.30240000000001</v>
      </c>
      <c r="G31">
        <f t="shared" si="0"/>
        <v>1113.0239999999999</v>
      </c>
      <c r="I31">
        <f t="shared" si="1"/>
        <v>1</v>
      </c>
      <c r="J31" s="2">
        <f t="shared" si="2"/>
        <v>41978</v>
      </c>
      <c r="K31" s="23"/>
    </row>
    <row r="32" spans="1:11" x14ac:dyDescent="0.3">
      <c r="A32" s="4" t="s">
        <v>239</v>
      </c>
      <c r="B32" s="5">
        <v>42525</v>
      </c>
      <c r="C32" s="9">
        <v>75.88</v>
      </c>
      <c r="D32" s="9">
        <v>35.663600000000002</v>
      </c>
      <c r="E32" t="str">
        <v>Karen Daniels</v>
      </c>
      <c r="F32" s="15">
        <v>35.663600000000002</v>
      </c>
      <c r="G32">
        <f t="shared" si="0"/>
        <v>75.88</v>
      </c>
      <c r="I32">
        <f t="shared" si="1"/>
        <v>1</v>
      </c>
      <c r="J32" s="2">
        <f t="shared" si="2"/>
        <v>42525</v>
      </c>
      <c r="K32" s="23"/>
    </row>
    <row r="33" spans="1:11" x14ac:dyDescent="0.3">
      <c r="A33" s="4" t="s">
        <v>246</v>
      </c>
      <c r="B33" s="5">
        <v>42631</v>
      </c>
      <c r="C33" s="9">
        <v>4.6159999999999997</v>
      </c>
      <c r="D33" s="9">
        <v>1.7310000000000001</v>
      </c>
      <c r="E33" t="str">
        <v>Henry MacAllister</v>
      </c>
      <c r="F33" s="15">
        <v>1.7310000000000001</v>
      </c>
      <c r="G33">
        <f t="shared" si="0"/>
        <v>4.6159999999999997</v>
      </c>
      <c r="I33">
        <f t="shared" si="1"/>
        <v>1</v>
      </c>
      <c r="J33" s="2">
        <f t="shared" si="2"/>
        <v>42631</v>
      </c>
      <c r="K33" s="23"/>
    </row>
    <row r="34" spans="1:11" x14ac:dyDescent="0.3">
      <c r="A34" s="4" t="s">
        <v>251</v>
      </c>
      <c r="B34" s="5">
        <v>42120</v>
      </c>
      <c r="C34" s="9">
        <v>831.93600000000004</v>
      </c>
      <c r="D34" s="9">
        <v>-114.3912</v>
      </c>
      <c r="E34" t="str">
        <v>Joel Eaton</v>
      </c>
      <c r="F34" s="15">
        <v>-114.3912</v>
      </c>
      <c r="G34">
        <f t="shared" si="0"/>
        <v>831.93600000000004</v>
      </c>
      <c r="I34">
        <f t="shared" si="1"/>
        <v>1</v>
      </c>
      <c r="J34" s="2">
        <f t="shared" si="2"/>
        <v>42120</v>
      </c>
      <c r="K34" s="23"/>
    </row>
    <row r="35" spans="1:11" x14ac:dyDescent="0.3">
      <c r="A35" s="4" t="s">
        <v>258</v>
      </c>
      <c r="B35" s="5">
        <v>43078</v>
      </c>
      <c r="C35" s="9">
        <v>1.248</v>
      </c>
      <c r="D35" s="9">
        <v>-1.9343999999999999</v>
      </c>
      <c r="E35" t="str">
        <v>Ken Brennan</v>
      </c>
      <c r="F35" s="15">
        <v>-1.9343999999999999</v>
      </c>
      <c r="G35">
        <f t="shared" si="0"/>
        <v>1.248</v>
      </c>
      <c r="I35">
        <f t="shared" si="1"/>
        <v>1</v>
      </c>
      <c r="J35" s="2">
        <f t="shared" si="2"/>
        <v>43078</v>
      </c>
      <c r="K35" s="23"/>
    </row>
    <row r="36" spans="1:11" x14ac:dyDescent="0.3">
      <c r="A36" s="4" t="s">
        <v>263</v>
      </c>
      <c r="B36" s="5">
        <v>42533</v>
      </c>
      <c r="C36" s="9">
        <v>208.16</v>
      </c>
      <c r="D36" s="9">
        <v>56.203200000000002</v>
      </c>
      <c r="E36" t="str">
        <v>Stewart Carmichael</v>
      </c>
      <c r="F36" s="15">
        <v>56.203200000000002</v>
      </c>
      <c r="G36">
        <f t="shared" si="0"/>
        <v>208.16</v>
      </c>
      <c r="I36">
        <f t="shared" si="1"/>
        <v>1</v>
      </c>
      <c r="J36" s="2">
        <f t="shared" si="2"/>
        <v>42533</v>
      </c>
      <c r="K36" s="23"/>
    </row>
    <row r="37" spans="1:11" x14ac:dyDescent="0.3">
      <c r="A37" s="4" t="s">
        <v>270</v>
      </c>
      <c r="B37" s="5">
        <v>41924</v>
      </c>
      <c r="C37" s="9">
        <v>14.9</v>
      </c>
      <c r="D37" s="9">
        <v>4.1719999999999997</v>
      </c>
      <c r="E37" t="str">
        <v>Duane Noonan</v>
      </c>
      <c r="F37" s="15">
        <v>4.1719999999999997</v>
      </c>
      <c r="G37">
        <f t="shared" si="0"/>
        <v>14.9</v>
      </c>
      <c r="I37">
        <f t="shared" si="1"/>
        <v>1</v>
      </c>
      <c r="J37" s="2">
        <f t="shared" si="2"/>
        <v>41924</v>
      </c>
      <c r="K37" s="23"/>
    </row>
    <row r="38" spans="1:11" x14ac:dyDescent="0.3">
      <c r="A38" s="4" t="s">
        <v>275</v>
      </c>
      <c r="B38" s="5">
        <v>42250</v>
      </c>
      <c r="C38" s="9">
        <v>200.98400000000001</v>
      </c>
      <c r="D38" s="9">
        <v>62.807499999999997</v>
      </c>
      <c r="E38" t="str">
        <v>Julie Creighton</v>
      </c>
      <c r="F38" s="15">
        <v>62.807499999999997</v>
      </c>
      <c r="G38">
        <f t="shared" si="0"/>
        <v>200.98400000000001</v>
      </c>
      <c r="I38">
        <f t="shared" si="1"/>
        <v>1</v>
      </c>
      <c r="J38" s="2">
        <f t="shared" si="2"/>
        <v>42250</v>
      </c>
      <c r="K38" s="23"/>
    </row>
    <row r="39" spans="1:11" x14ac:dyDescent="0.3">
      <c r="A39" s="4" t="s">
        <v>281</v>
      </c>
      <c r="B39" s="5">
        <v>43052</v>
      </c>
      <c r="C39" s="9">
        <v>230.376</v>
      </c>
      <c r="D39" s="9">
        <v>-48.954900000000002</v>
      </c>
      <c r="E39" t="str">
        <v>Christopher Schild</v>
      </c>
      <c r="F39" s="15">
        <v>-48.954900000000002</v>
      </c>
      <c r="G39">
        <f t="shared" si="0"/>
        <v>230.376</v>
      </c>
      <c r="I39">
        <f t="shared" si="1"/>
        <v>1</v>
      </c>
      <c r="J39" s="2">
        <f t="shared" si="2"/>
        <v>43052</v>
      </c>
      <c r="K39" s="23"/>
    </row>
    <row r="40" spans="1:11" x14ac:dyDescent="0.3">
      <c r="A40" s="4" t="s">
        <v>286</v>
      </c>
      <c r="B40" s="5">
        <v>43034</v>
      </c>
      <c r="C40" s="9">
        <v>19.989999999999998</v>
      </c>
      <c r="D40" s="9">
        <v>6.7965999999999998</v>
      </c>
      <c r="E40" t="str">
        <v>Paul Gonzalez</v>
      </c>
      <c r="F40" s="15">
        <v>6.7965999999999998</v>
      </c>
      <c r="G40">
        <f t="shared" si="0"/>
        <v>19.989999999999998</v>
      </c>
      <c r="I40">
        <f t="shared" si="1"/>
        <v>1</v>
      </c>
      <c r="J40" s="2">
        <f t="shared" si="2"/>
        <v>43034</v>
      </c>
      <c r="K40" s="23"/>
    </row>
    <row r="41" spans="1:11" x14ac:dyDescent="0.3">
      <c r="A41" s="4" t="s">
        <v>292</v>
      </c>
      <c r="B41" s="5">
        <v>42465</v>
      </c>
      <c r="C41" s="9">
        <v>158.36799999999999</v>
      </c>
      <c r="D41" s="9">
        <v>13.857200000000001</v>
      </c>
      <c r="E41" t="str">
        <v>Gary Mitchum</v>
      </c>
      <c r="F41" s="15">
        <v>13.857200000000001</v>
      </c>
      <c r="G41">
        <f t="shared" si="0"/>
        <v>158.36799999999999</v>
      </c>
      <c r="I41">
        <f t="shared" si="1"/>
        <v>1</v>
      </c>
      <c r="J41" s="2">
        <f t="shared" si="2"/>
        <v>42465</v>
      </c>
      <c r="K41" s="23"/>
    </row>
    <row r="42" spans="1:11" x14ac:dyDescent="0.3">
      <c r="A42" s="4" t="s">
        <v>297</v>
      </c>
      <c r="B42" s="5">
        <v>42630</v>
      </c>
      <c r="C42" s="9">
        <v>20.100000000000001</v>
      </c>
      <c r="D42" s="9">
        <v>6.633</v>
      </c>
      <c r="E42" t="str">
        <v>Jim Sink</v>
      </c>
      <c r="F42" s="15">
        <v>6.633</v>
      </c>
      <c r="G42">
        <f t="shared" si="0"/>
        <v>20.100000000000001</v>
      </c>
      <c r="I42">
        <f t="shared" si="1"/>
        <v>1</v>
      </c>
      <c r="J42" s="2">
        <f t="shared" si="2"/>
        <v>42630</v>
      </c>
      <c r="K42" s="23"/>
    </row>
    <row r="43" spans="1:11" x14ac:dyDescent="0.3">
      <c r="A43" s="4" t="s">
        <v>302</v>
      </c>
      <c r="B43" s="5">
        <v>42035</v>
      </c>
      <c r="C43" s="9">
        <v>12.96</v>
      </c>
      <c r="D43" s="9">
        <v>6.2207999999999997</v>
      </c>
      <c r="E43" t="str">
        <v>Karl Braun</v>
      </c>
      <c r="F43" s="15">
        <v>6.2207999999999997</v>
      </c>
      <c r="G43">
        <f t="shared" si="0"/>
        <v>12.96</v>
      </c>
      <c r="I43">
        <f t="shared" si="1"/>
        <v>1</v>
      </c>
      <c r="J43" s="2">
        <f t="shared" si="2"/>
        <v>42035</v>
      </c>
      <c r="K43" s="23"/>
    </row>
    <row r="44" spans="1:11" x14ac:dyDescent="0.3">
      <c r="A44" s="4" t="s">
        <v>308</v>
      </c>
      <c r="B44" s="5">
        <v>43045</v>
      </c>
      <c r="C44" s="9">
        <v>5.6820000000000004</v>
      </c>
      <c r="D44" s="9">
        <v>-3.7879999999999998</v>
      </c>
      <c r="E44" t="str">
        <v>Roger Barcio</v>
      </c>
      <c r="F44" s="15">
        <v>-3.7879999999999998</v>
      </c>
      <c r="G44">
        <f t="shared" si="0"/>
        <v>5.6820000000000004</v>
      </c>
      <c r="I44">
        <f t="shared" si="1"/>
        <v>1</v>
      </c>
      <c r="J44" s="2">
        <f t="shared" si="2"/>
        <v>43045</v>
      </c>
      <c r="K44" s="23"/>
    </row>
    <row r="45" spans="1:11" x14ac:dyDescent="0.3">
      <c r="A45" s="4" t="s">
        <v>315</v>
      </c>
      <c r="B45" s="5">
        <v>43048</v>
      </c>
      <c r="C45" s="9">
        <v>96.53</v>
      </c>
      <c r="D45" s="9">
        <v>40.5426</v>
      </c>
      <c r="E45" t="str">
        <v>Parhena Norris</v>
      </c>
      <c r="F45" s="15">
        <v>40.5426</v>
      </c>
      <c r="G45">
        <f t="shared" si="0"/>
        <v>96.53</v>
      </c>
      <c r="I45">
        <f t="shared" si="1"/>
        <v>1</v>
      </c>
      <c r="J45" s="2">
        <f t="shared" si="2"/>
        <v>43048</v>
      </c>
      <c r="K45" s="23"/>
    </row>
    <row r="46" spans="1:11" x14ac:dyDescent="0.3">
      <c r="A46" s="4" t="s">
        <v>320</v>
      </c>
      <c r="B46" s="5">
        <v>42903</v>
      </c>
      <c r="C46" s="9">
        <v>51.311999999999998</v>
      </c>
      <c r="D46" s="9">
        <v>17.959199999999999</v>
      </c>
      <c r="E46" t="str">
        <v>Katherine Ducich</v>
      </c>
      <c r="F46" s="15">
        <v>17.959199999999999</v>
      </c>
      <c r="G46">
        <f t="shared" si="0"/>
        <v>51.311999999999998</v>
      </c>
      <c r="I46">
        <f t="shared" si="1"/>
        <v>1</v>
      </c>
      <c r="J46" s="2">
        <f t="shared" si="2"/>
        <v>42903</v>
      </c>
      <c r="K46" s="23"/>
    </row>
    <row r="47" spans="1:11" x14ac:dyDescent="0.3">
      <c r="A47" s="4" t="s">
        <v>325</v>
      </c>
      <c r="B47" s="5">
        <v>42619</v>
      </c>
      <c r="C47" s="9">
        <v>77.88</v>
      </c>
      <c r="D47" s="9">
        <v>22.5852</v>
      </c>
      <c r="E47" t="str">
        <v>Elpida Rittenbach</v>
      </c>
      <c r="F47" s="15">
        <v>22.5852</v>
      </c>
      <c r="G47">
        <f t="shared" si="0"/>
        <v>77.88</v>
      </c>
      <c r="I47">
        <f t="shared" si="1"/>
        <v>1</v>
      </c>
      <c r="J47" s="2">
        <f t="shared" si="2"/>
        <v>42619</v>
      </c>
      <c r="K47" s="23"/>
    </row>
    <row r="48" spans="1:11" x14ac:dyDescent="0.3">
      <c r="A48" s="4" t="s">
        <v>331</v>
      </c>
      <c r="B48" s="5">
        <v>42611</v>
      </c>
      <c r="C48" s="9">
        <v>64.623999999999995</v>
      </c>
      <c r="D48" s="9">
        <v>22.618400000000001</v>
      </c>
      <c r="E48" t="str">
        <v>Rick Bensley</v>
      </c>
      <c r="F48" s="15">
        <v>22.618400000000001</v>
      </c>
      <c r="G48">
        <f t="shared" si="0"/>
        <v>64.623999999999995</v>
      </c>
      <c r="I48">
        <f t="shared" si="1"/>
        <v>1</v>
      </c>
      <c r="J48" s="2">
        <f t="shared" si="2"/>
        <v>42611</v>
      </c>
      <c r="K48" s="23"/>
    </row>
    <row r="49" spans="1:11" x14ac:dyDescent="0.3">
      <c r="A49" s="4" t="s">
        <v>336</v>
      </c>
      <c r="B49" s="5">
        <v>42705</v>
      </c>
      <c r="C49" s="9">
        <v>23.92</v>
      </c>
      <c r="D49" s="9">
        <v>11.720800000000001</v>
      </c>
      <c r="E49" t="str">
        <v>Gary Zandusky</v>
      </c>
      <c r="F49" s="15">
        <v>11.720800000000001</v>
      </c>
      <c r="G49">
        <f t="shared" si="0"/>
        <v>23.92</v>
      </c>
      <c r="I49">
        <f t="shared" si="1"/>
        <v>1</v>
      </c>
      <c r="J49" s="2">
        <f t="shared" si="2"/>
        <v>42705</v>
      </c>
      <c r="K49" s="23"/>
    </row>
    <row r="50" spans="1:11" x14ac:dyDescent="0.3">
      <c r="A50" s="4" t="s">
        <v>341</v>
      </c>
      <c r="B50" s="5">
        <v>42321</v>
      </c>
      <c r="C50" s="9">
        <v>238.89599999999999</v>
      </c>
      <c r="D50" s="9">
        <v>-26.875800000000002</v>
      </c>
      <c r="E50" t="str">
        <v>Lena Cacioppo</v>
      </c>
      <c r="F50" s="15">
        <v>-26.875800000000002</v>
      </c>
      <c r="G50">
        <f t="shared" si="0"/>
        <v>238.89599999999999</v>
      </c>
      <c r="I50">
        <f t="shared" si="1"/>
        <v>1</v>
      </c>
      <c r="J50" s="2">
        <f t="shared" si="2"/>
        <v>42321</v>
      </c>
      <c r="K50" s="23"/>
    </row>
    <row r="51" spans="1:11" x14ac:dyDescent="0.3">
      <c r="A51" s="4" t="s">
        <v>348</v>
      </c>
      <c r="B51" s="5">
        <v>43062</v>
      </c>
      <c r="C51" s="9">
        <v>74.111999999999995</v>
      </c>
      <c r="D51" s="9">
        <v>17.601600000000001</v>
      </c>
      <c r="E51" t="str">
        <v>Janet Martin</v>
      </c>
      <c r="F51" s="15">
        <v>17.601600000000001</v>
      </c>
      <c r="G51">
        <f t="shared" si="0"/>
        <v>74.111999999999995</v>
      </c>
      <c r="I51">
        <f t="shared" si="1"/>
        <v>1</v>
      </c>
      <c r="J51" s="2">
        <f t="shared" si="2"/>
        <v>43062</v>
      </c>
      <c r="K51" s="23"/>
    </row>
    <row r="52" spans="1:11" x14ac:dyDescent="0.3">
      <c r="A52" s="4" t="s">
        <v>354</v>
      </c>
      <c r="B52" s="5">
        <v>42292</v>
      </c>
      <c r="C52" s="9">
        <v>339.96</v>
      </c>
      <c r="D52" s="9">
        <v>67.992000000000004</v>
      </c>
      <c r="E52" t="str">
        <v>Pete Armstrong</v>
      </c>
      <c r="F52" s="15">
        <v>67.992000000000004</v>
      </c>
      <c r="G52">
        <f t="shared" si="0"/>
        <v>339.96</v>
      </c>
      <c r="I52">
        <f t="shared" si="1"/>
        <v>1</v>
      </c>
      <c r="J52" s="2">
        <f t="shared" si="2"/>
        <v>42292</v>
      </c>
      <c r="K52" s="23"/>
    </row>
    <row r="53" spans="1:11" x14ac:dyDescent="0.3">
      <c r="A53" s="4" t="s">
        <v>360</v>
      </c>
      <c r="B53" s="5">
        <v>43094</v>
      </c>
      <c r="C53" s="9">
        <v>41.96</v>
      </c>
      <c r="D53" s="9">
        <v>10.909599999999999</v>
      </c>
      <c r="E53" t="str">
        <v>Cynthia Voltz</v>
      </c>
      <c r="F53" s="15">
        <v>10.909599999999999</v>
      </c>
      <c r="G53">
        <f t="shared" si="0"/>
        <v>41.96</v>
      </c>
      <c r="I53">
        <f t="shared" si="1"/>
        <v>1</v>
      </c>
      <c r="J53" s="2">
        <f t="shared" si="2"/>
        <v>43094</v>
      </c>
      <c r="K53" s="23"/>
    </row>
    <row r="54" spans="1:11" x14ac:dyDescent="0.3">
      <c r="A54" s="4" t="s">
        <v>365</v>
      </c>
      <c r="B54" s="5">
        <v>42677</v>
      </c>
      <c r="C54" s="9">
        <v>75.959999999999994</v>
      </c>
      <c r="D54" s="9">
        <v>22.788</v>
      </c>
      <c r="E54" t="str">
        <v>Clay Ludtke</v>
      </c>
      <c r="F54" s="15">
        <v>22.788</v>
      </c>
      <c r="G54">
        <f t="shared" si="0"/>
        <v>75.959999999999994</v>
      </c>
      <c r="I54">
        <f t="shared" si="1"/>
        <v>1</v>
      </c>
      <c r="J54" s="2">
        <f t="shared" si="2"/>
        <v>42677</v>
      </c>
      <c r="K54" s="23"/>
    </row>
    <row r="55" spans="1:11" x14ac:dyDescent="0.3">
      <c r="A55" s="4" t="s">
        <v>372</v>
      </c>
      <c r="B55" s="5">
        <v>41876</v>
      </c>
      <c r="C55" s="9">
        <v>40.095999999999997</v>
      </c>
      <c r="D55" s="9">
        <v>14.534800000000001</v>
      </c>
      <c r="E55" t="str">
        <v>Ryan Crowe</v>
      </c>
      <c r="F55" s="15">
        <v>14.534800000000001</v>
      </c>
      <c r="G55">
        <f t="shared" si="0"/>
        <v>40.095999999999997</v>
      </c>
      <c r="I55">
        <f t="shared" si="1"/>
        <v>1</v>
      </c>
      <c r="J55" s="2">
        <f t="shared" si="2"/>
        <v>41876</v>
      </c>
      <c r="K55" s="23"/>
    </row>
    <row r="56" spans="1:11" x14ac:dyDescent="0.3">
      <c r="A56" s="4" t="s">
        <v>379</v>
      </c>
      <c r="B56" s="5">
        <v>42065</v>
      </c>
      <c r="C56" s="9">
        <v>787.53</v>
      </c>
      <c r="D56" s="9">
        <v>165.38130000000001</v>
      </c>
      <c r="E56" t="str">
        <v>Dave Kipp</v>
      </c>
      <c r="F56" s="15">
        <v>165.38130000000001</v>
      </c>
      <c r="G56">
        <f t="shared" si="0"/>
        <v>787.53</v>
      </c>
      <c r="I56">
        <f t="shared" si="1"/>
        <v>1</v>
      </c>
      <c r="J56" s="2">
        <f t="shared" si="2"/>
        <v>42065</v>
      </c>
      <c r="K56" s="23"/>
    </row>
    <row r="57" spans="1:11" x14ac:dyDescent="0.3">
      <c r="A57" s="4" t="s">
        <v>384</v>
      </c>
      <c r="B57" s="5">
        <v>42099</v>
      </c>
      <c r="C57" s="9">
        <v>157.79400000000001</v>
      </c>
      <c r="D57" s="9">
        <v>-115.71559999999999</v>
      </c>
      <c r="E57" t="str">
        <v>Greg Guthrie</v>
      </c>
      <c r="F57" s="15">
        <v>-115.71559999999999</v>
      </c>
      <c r="G57">
        <f t="shared" si="0"/>
        <v>157.79400000000001</v>
      </c>
      <c r="I57">
        <f t="shared" si="1"/>
        <v>1</v>
      </c>
      <c r="J57" s="2">
        <f t="shared" si="2"/>
        <v>42099</v>
      </c>
      <c r="K57" s="23"/>
    </row>
    <row r="58" spans="1:11" x14ac:dyDescent="0.3">
      <c r="A58" s="4" t="s">
        <v>390</v>
      </c>
      <c r="B58" s="5">
        <v>42533</v>
      </c>
      <c r="C58" s="9">
        <v>47.04</v>
      </c>
      <c r="D58" s="9">
        <v>18.345600000000001</v>
      </c>
      <c r="E58" t="str">
        <v>Steven Cartwright</v>
      </c>
      <c r="F58" s="15">
        <v>18.345600000000001</v>
      </c>
      <c r="G58">
        <f t="shared" si="0"/>
        <v>47.04</v>
      </c>
      <c r="I58">
        <f t="shared" si="1"/>
        <v>1</v>
      </c>
      <c r="J58" s="2">
        <f t="shared" si="2"/>
        <v>42533</v>
      </c>
      <c r="K58" s="23"/>
    </row>
    <row r="59" spans="1:11" x14ac:dyDescent="0.3">
      <c r="A59" s="4" t="s">
        <v>396</v>
      </c>
      <c r="B59" s="5">
        <v>41999</v>
      </c>
      <c r="C59" s="9">
        <v>600.55799999999999</v>
      </c>
      <c r="D59" s="9">
        <v>-8.5793999999999997</v>
      </c>
      <c r="E59" t="str">
        <v>Alan Dominguez</v>
      </c>
      <c r="F59" s="15">
        <v>-8.5793999999999997</v>
      </c>
      <c r="G59">
        <f t="shared" si="0"/>
        <v>600.55799999999999</v>
      </c>
      <c r="I59">
        <f t="shared" si="1"/>
        <v>1</v>
      </c>
      <c r="J59" s="2">
        <f t="shared" si="2"/>
        <v>41999</v>
      </c>
      <c r="K59" s="23"/>
    </row>
    <row r="60" spans="1:11" x14ac:dyDescent="0.3">
      <c r="A60" s="4" t="s">
        <v>401</v>
      </c>
      <c r="B60" s="5">
        <v>41902</v>
      </c>
      <c r="C60" s="9">
        <v>617.70000000000005</v>
      </c>
      <c r="D60" s="9">
        <v>-407.68200000000002</v>
      </c>
      <c r="E60" t="str">
        <v>Philip Fox</v>
      </c>
      <c r="F60" s="15">
        <v>-407.68200000000002</v>
      </c>
      <c r="G60">
        <f t="shared" si="0"/>
        <v>617.70000000000005</v>
      </c>
      <c r="I60">
        <f t="shared" si="1"/>
        <v>1</v>
      </c>
      <c r="J60" s="2">
        <f t="shared" si="2"/>
        <v>41902</v>
      </c>
      <c r="K60" s="23"/>
    </row>
    <row r="61" spans="1:11" x14ac:dyDescent="0.3">
      <c r="A61" s="4" t="s">
        <v>407</v>
      </c>
      <c r="B61" s="5">
        <v>43044</v>
      </c>
      <c r="C61" s="9">
        <v>2.3879999999999999</v>
      </c>
      <c r="D61" s="9">
        <v>-1.8308</v>
      </c>
      <c r="E61" t="str">
        <v>Troy Staebel</v>
      </c>
      <c r="F61" s="15">
        <v>-1.8308</v>
      </c>
      <c r="G61">
        <f t="shared" si="0"/>
        <v>2.3879999999999999</v>
      </c>
      <c r="I61">
        <f t="shared" si="1"/>
        <v>1</v>
      </c>
      <c r="J61" s="2">
        <f t="shared" si="2"/>
        <v>43044</v>
      </c>
      <c r="K61" s="23"/>
    </row>
    <row r="62" spans="1:11" x14ac:dyDescent="0.3">
      <c r="A62" s="4" t="s">
        <v>413</v>
      </c>
      <c r="B62" s="5">
        <v>42680</v>
      </c>
      <c r="C62" s="9">
        <v>81.424000000000007</v>
      </c>
      <c r="D62" s="9">
        <v>-9.1601999999999997</v>
      </c>
      <c r="E62" t="str">
        <v>Lindsay Shagiari</v>
      </c>
      <c r="F62" s="15">
        <v>-9.1601999999999997</v>
      </c>
      <c r="G62">
        <f t="shared" si="0"/>
        <v>81.424000000000007</v>
      </c>
      <c r="I62">
        <f t="shared" si="1"/>
        <v>1</v>
      </c>
      <c r="J62" s="2">
        <f t="shared" si="2"/>
        <v>42680</v>
      </c>
      <c r="K62" s="23"/>
    </row>
    <row r="63" spans="1:11" x14ac:dyDescent="0.3">
      <c r="A63" s="4" t="s">
        <v>417</v>
      </c>
      <c r="B63" s="5">
        <v>42768</v>
      </c>
      <c r="C63" s="9">
        <v>59.97</v>
      </c>
      <c r="D63" s="9">
        <v>-11.994</v>
      </c>
      <c r="E63" t="str">
        <v>Dorothy Wardle</v>
      </c>
      <c r="F63" s="15">
        <v>-11.994</v>
      </c>
      <c r="G63">
        <f t="shared" si="0"/>
        <v>59.97</v>
      </c>
      <c r="I63">
        <f t="shared" si="1"/>
        <v>1</v>
      </c>
      <c r="J63" s="2">
        <f t="shared" si="2"/>
        <v>42768</v>
      </c>
      <c r="K63" s="23"/>
    </row>
    <row r="64" spans="1:11" x14ac:dyDescent="0.3">
      <c r="A64" s="4" t="s">
        <v>422</v>
      </c>
      <c r="B64" s="5">
        <v>42656</v>
      </c>
      <c r="C64" s="9">
        <v>20.04</v>
      </c>
      <c r="D64" s="9">
        <v>9.6191999999999993</v>
      </c>
      <c r="E64" t="str">
        <v>Lena Creighton</v>
      </c>
      <c r="F64" s="15">
        <v>9.6191999999999993</v>
      </c>
      <c r="G64">
        <f t="shared" si="0"/>
        <v>20.04</v>
      </c>
      <c r="I64">
        <f t="shared" si="1"/>
        <v>1</v>
      </c>
      <c r="J64" s="2">
        <f t="shared" si="2"/>
        <v>42656</v>
      </c>
      <c r="K64" s="23"/>
    </row>
    <row r="65" spans="1:11" x14ac:dyDescent="0.3">
      <c r="A65" s="4" t="s">
        <v>428</v>
      </c>
      <c r="B65" s="5">
        <v>42618</v>
      </c>
      <c r="C65" s="9">
        <v>82.8</v>
      </c>
      <c r="D65" s="9">
        <v>10.35</v>
      </c>
      <c r="E65" t="str">
        <v>Jonathan Doherty</v>
      </c>
      <c r="F65" s="15">
        <v>10.35</v>
      </c>
      <c r="G65">
        <f t="shared" si="0"/>
        <v>82.8</v>
      </c>
      <c r="I65">
        <f t="shared" si="1"/>
        <v>1</v>
      </c>
      <c r="J65" s="2">
        <f t="shared" si="2"/>
        <v>42618</v>
      </c>
      <c r="K65" s="23"/>
    </row>
    <row r="66" spans="1:11" x14ac:dyDescent="0.3">
      <c r="A66" s="4" t="s">
        <v>433</v>
      </c>
      <c r="B66" s="5">
        <v>42996</v>
      </c>
      <c r="C66" s="9">
        <v>8.82</v>
      </c>
      <c r="D66" s="9">
        <v>2.3814000000000002</v>
      </c>
      <c r="E66" t="str">
        <v>Sally Hughsby</v>
      </c>
      <c r="F66" s="15">
        <v>2.3814000000000002</v>
      </c>
      <c r="G66">
        <f t="shared" si="0"/>
        <v>8.82</v>
      </c>
      <c r="I66">
        <f t="shared" si="1"/>
        <v>1</v>
      </c>
      <c r="J66" s="2">
        <f t="shared" si="2"/>
        <v>42996</v>
      </c>
      <c r="K66" s="23"/>
    </row>
    <row r="67" spans="1:11" x14ac:dyDescent="0.3">
      <c r="A67" s="4" t="s">
        <v>438</v>
      </c>
      <c r="B67" s="5">
        <v>43091</v>
      </c>
      <c r="C67" s="9">
        <v>839.43</v>
      </c>
      <c r="D67" s="9">
        <v>218.2518</v>
      </c>
      <c r="E67" t="str">
        <v>Sandra Glassco</v>
      </c>
      <c r="F67" s="15">
        <v>218.2518</v>
      </c>
      <c r="G67">
        <f t="shared" ref="G67:G130" si="3">AVERAGEIF($A$2:$A$794, E67, $C$2:$C$794)</f>
        <v>839.43</v>
      </c>
      <c r="I67">
        <f t="shared" ref="I67:I130" si="4">COUNTIF($A$2:$A$1000, E67)</f>
        <v>1</v>
      </c>
      <c r="J67" s="2">
        <f t="shared" ref="J67:J130" si="5">_xlfn.MAXIFS($B$2:$B$794, $A$2:$A$794, E67)</f>
        <v>43091</v>
      </c>
      <c r="K67" s="23"/>
    </row>
    <row r="68" spans="1:11" x14ac:dyDescent="0.3">
      <c r="A68" s="4" t="s">
        <v>445</v>
      </c>
      <c r="B68" s="5">
        <v>42254</v>
      </c>
      <c r="C68" s="9">
        <v>671.93</v>
      </c>
      <c r="D68" s="9">
        <v>20.157900000000001</v>
      </c>
      <c r="E68" t="str">
        <v>Helen Andreada</v>
      </c>
      <c r="F68" s="15">
        <v>20.157900000000001</v>
      </c>
      <c r="G68">
        <f t="shared" si="3"/>
        <v>671.93</v>
      </c>
      <c r="I68">
        <f t="shared" si="4"/>
        <v>1</v>
      </c>
      <c r="J68" s="2">
        <f t="shared" si="5"/>
        <v>42254</v>
      </c>
      <c r="K68" s="23"/>
    </row>
    <row r="69" spans="1:11" x14ac:dyDescent="0.3">
      <c r="A69" s="4" t="s">
        <v>449</v>
      </c>
      <c r="B69" s="5">
        <v>41934</v>
      </c>
      <c r="C69" s="9">
        <v>93.888000000000005</v>
      </c>
      <c r="D69" s="9">
        <v>12.909599999999999</v>
      </c>
      <c r="E69" t="str">
        <v>Maureen Gastineau</v>
      </c>
      <c r="F69" s="15">
        <v>12.909599999999999</v>
      </c>
      <c r="G69">
        <f t="shared" si="3"/>
        <v>93.888000000000005</v>
      </c>
      <c r="I69">
        <f t="shared" si="4"/>
        <v>1</v>
      </c>
      <c r="J69" s="2">
        <f t="shared" si="5"/>
        <v>41934</v>
      </c>
      <c r="K69" s="23"/>
    </row>
    <row r="70" spans="1:11" x14ac:dyDescent="0.3">
      <c r="A70" s="4" t="s">
        <v>455</v>
      </c>
      <c r="B70" s="5">
        <v>42709</v>
      </c>
      <c r="C70" s="9">
        <v>384.45</v>
      </c>
      <c r="D70" s="9">
        <v>103.8015</v>
      </c>
      <c r="E70" t="str">
        <v>Justin Ellison</v>
      </c>
      <c r="F70" s="15">
        <v>103.8015</v>
      </c>
      <c r="G70">
        <f t="shared" si="3"/>
        <v>384.45</v>
      </c>
      <c r="I70">
        <f t="shared" si="4"/>
        <v>1</v>
      </c>
      <c r="J70" s="2">
        <f t="shared" si="5"/>
        <v>42709</v>
      </c>
      <c r="K70" s="23"/>
    </row>
    <row r="71" spans="1:11" x14ac:dyDescent="0.3">
      <c r="A71" s="4" t="s">
        <v>461</v>
      </c>
      <c r="B71" s="5">
        <v>42442</v>
      </c>
      <c r="C71" s="9">
        <v>157.91999999999999</v>
      </c>
      <c r="D71" s="9">
        <v>17.765999999999998</v>
      </c>
      <c r="E71" t="str">
        <v>Tamara Willingham</v>
      </c>
      <c r="F71" s="15">
        <v>17.765999999999998</v>
      </c>
      <c r="G71">
        <f t="shared" si="3"/>
        <v>157.91999999999999</v>
      </c>
      <c r="I71">
        <f t="shared" si="4"/>
        <v>1</v>
      </c>
      <c r="J71" s="2">
        <f t="shared" si="5"/>
        <v>42442</v>
      </c>
      <c r="K71" s="23"/>
    </row>
    <row r="72" spans="1:11" x14ac:dyDescent="0.3">
      <c r="A72" s="4" t="s">
        <v>467</v>
      </c>
      <c r="B72" s="5">
        <v>42155</v>
      </c>
      <c r="C72" s="9">
        <v>58.38</v>
      </c>
      <c r="D72" s="9">
        <v>26.271000000000001</v>
      </c>
      <c r="E72" t="str">
        <v>Stephanie Phelps</v>
      </c>
      <c r="F72" s="15">
        <v>26.271000000000001</v>
      </c>
      <c r="G72">
        <f t="shared" si="3"/>
        <v>58.38</v>
      </c>
      <c r="I72">
        <f t="shared" si="4"/>
        <v>1</v>
      </c>
      <c r="J72" s="2">
        <f t="shared" si="5"/>
        <v>42155</v>
      </c>
      <c r="K72" s="23"/>
    </row>
    <row r="73" spans="1:11" x14ac:dyDescent="0.3">
      <c r="A73" s="4" t="s">
        <v>473</v>
      </c>
      <c r="B73" s="5">
        <v>42152</v>
      </c>
      <c r="C73" s="9">
        <v>6.63</v>
      </c>
      <c r="D73" s="9">
        <v>1.7901</v>
      </c>
      <c r="E73" t="str">
        <v>Neil Knudson</v>
      </c>
      <c r="F73" s="15">
        <v>1.7901</v>
      </c>
      <c r="G73">
        <f t="shared" si="3"/>
        <v>6.63</v>
      </c>
      <c r="I73">
        <f t="shared" si="4"/>
        <v>1</v>
      </c>
      <c r="J73" s="2">
        <f t="shared" si="5"/>
        <v>42152</v>
      </c>
      <c r="K73" s="23"/>
    </row>
    <row r="74" spans="1:11" x14ac:dyDescent="0.3">
      <c r="A74" s="4" t="s">
        <v>478</v>
      </c>
      <c r="B74" s="5">
        <v>41699</v>
      </c>
      <c r="C74" s="9">
        <v>457.56799999999998</v>
      </c>
      <c r="D74" s="9">
        <v>51.476399999999998</v>
      </c>
      <c r="E74" t="str">
        <v>Dave Brooks</v>
      </c>
      <c r="F74" s="15">
        <v>51.476399999999998</v>
      </c>
      <c r="G74">
        <f t="shared" si="3"/>
        <v>457.56799999999998</v>
      </c>
      <c r="I74">
        <f t="shared" si="4"/>
        <v>1</v>
      </c>
      <c r="J74" s="2">
        <f t="shared" si="5"/>
        <v>41699</v>
      </c>
      <c r="K74" s="23"/>
    </row>
    <row r="75" spans="1:11" x14ac:dyDescent="0.3">
      <c r="A75" s="4" t="s">
        <v>481</v>
      </c>
      <c r="B75" s="5">
        <v>42694</v>
      </c>
      <c r="C75" s="9">
        <v>14.62</v>
      </c>
      <c r="D75" s="9">
        <v>6.8714000000000004</v>
      </c>
      <c r="E75" t="str">
        <v>Nora Paige</v>
      </c>
      <c r="F75" s="15">
        <v>6.8714000000000004</v>
      </c>
      <c r="G75">
        <f t="shared" si="3"/>
        <v>14.62</v>
      </c>
      <c r="I75">
        <f t="shared" si="4"/>
        <v>1</v>
      </c>
      <c r="J75" s="2">
        <f t="shared" si="5"/>
        <v>42694</v>
      </c>
      <c r="K75" s="23"/>
    </row>
    <row r="76" spans="1:11" x14ac:dyDescent="0.3">
      <c r="A76" s="4" t="s">
        <v>488</v>
      </c>
      <c r="B76" s="5">
        <v>42501</v>
      </c>
      <c r="C76" s="9">
        <v>5.98</v>
      </c>
      <c r="D76" s="9">
        <v>2.6909999999999998</v>
      </c>
      <c r="E76" t="str">
        <v>Ted Trevino</v>
      </c>
      <c r="F76" s="15">
        <v>2.6909999999999998</v>
      </c>
      <c r="G76">
        <f t="shared" si="3"/>
        <v>5.98</v>
      </c>
      <c r="I76">
        <f t="shared" si="4"/>
        <v>1</v>
      </c>
      <c r="J76" s="2">
        <f t="shared" si="5"/>
        <v>42501</v>
      </c>
      <c r="K76" s="23"/>
    </row>
    <row r="77" spans="1:11" x14ac:dyDescent="0.3">
      <c r="A77" s="4" t="s">
        <v>493</v>
      </c>
      <c r="B77" s="5">
        <v>42366</v>
      </c>
      <c r="C77" s="9">
        <v>54.384</v>
      </c>
      <c r="D77" s="9">
        <v>1.3595999999999999</v>
      </c>
      <c r="E77" t="str">
        <v>Eric Murdock</v>
      </c>
      <c r="F77" s="15">
        <v>1.3595999999999999</v>
      </c>
      <c r="G77">
        <f t="shared" si="3"/>
        <v>54.384</v>
      </c>
      <c r="I77">
        <f t="shared" si="4"/>
        <v>1</v>
      </c>
      <c r="J77" s="2">
        <f t="shared" si="5"/>
        <v>42366</v>
      </c>
      <c r="K77" s="23"/>
    </row>
    <row r="78" spans="1:11" x14ac:dyDescent="0.3">
      <c r="A78" s="4" t="s">
        <v>498</v>
      </c>
      <c r="B78" s="5">
        <v>42690</v>
      </c>
      <c r="C78" s="9">
        <v>28.4</v>
      </c>
      <c r="D78" s="9">
        <v>13.348000000000001</v>
      </c>
      <c r="E78" t="str">
        <v>Ruben Dartt</v>
      </c>
      <c r="F78" s="15">
        <v>13.348000000000001</v>
      </c>
      <c r="G78">
        <f t="shared" si="3"/>
        <v>28.4</v>
      </c>
      <c r="I78">
        <f t="shared" si="4"/>
        <v>1</v>
      </c>
      <c r="J78" s="2">
        <f t="shared" si="5"/>
        <v>42690</v>
      </c>
      <c r="K78" s="23"/>
    </row>
    <row r="79" spans="1:11" x14ac:dyDescent="0.3">
      <c r="A79" s="4" t="s">
        <v>505</v>
      </c>
      <c r="B79" s="5">
        <v>42681</v>
      </c>
      <c r="C79" s="9">
        <v>27.68</v>
      </c>
      <c r="D79" s="9">
        <v>9.6880000000000006</v>
      </c>
      <c r="E79" t="str">
        <v>Max Jones</v>
      </c>
      <c r="F79" s="15">
        <v>9.6880000000000006</v>
      </c>
      <c r="G79">
        <f t="shared" si="3"/>
        <v>27.68</v>
      </c>
      <c r="I79">
        <f t="shared" si="4"/>
        <v>1</v>
      </c>
      <c r="J79" s="2">
        <f t="shared" si="5"/>
        <v>42681</v>
      </c>
      <c r="K79" s="23"/>
    </row>
    <row r="80" spans="1:11" x14ac:dyDescent="0.3">
      <c r="A80" s="4" t="s">
        <v>510</v>
      </c>
      <c r="B80" s="5">
        <v>41890</v>
      </c>
      <c r="C80" s="9">
        <v>9.9359999999999999</v>
      </c>
      <c r="D80" s="9">
        <v>2.7324000000000002</v>
      </c>
      <c r="E80" t="str">
        <v>Becky Martin</v>
      </c>
      <c r="F80" s="15">
        <v>2.7324000000000002</v>
      </c>
      <c r="G80">
        <f t="shared" si="3"/>
        <v>9.9359999999999999</v>
      </c>
      <c r="I80">
        <f t="shared" si="4"/>
        <v>1</v>
      </c>
      <c r="J80" s="2">
        <f t="shared" si="5"/>
        <v>41890</v>
      </c>
      <c r="K80" s="23"/>
    </row>
    <row r="81" spans="1:11" x14ac:dyDescent="0.3">
      <c r="A81" s="4" t="s">
        <v>516</v>
      </c>
      <c r="B81" s="5">
        <v>41856</v>
      </c>
      <c r="C81" s="9">
        <v>20.94</v>
      </c>
      <c r="D81" s="9">
        <v>9.8417999999999992</v>
      </c>
      <c r="E81" t="str">
        <v>Chad Sievert</v>
      </c>
      <c r="F81" s="15">
        <v>9.8417999999999992</v>
      </c>
      <c r="G81">
        <f t="shared" si="3"/>
        <v>20.94</v>
      </c>
      <c r="I81">
        <f t="shared" si="4"/>
        <v>1</v>
      </c>
      <c r="J81" s="2">
        <f t="shared" si="5"/>
        <v>41856</v>
      </c>
      <c r="K81" s="23"/>
    </row>
    <row r="82" spans="1:11" x14ac:dyDescent="0.3">
      <c r="A82" s="4" t="s">
        <v>521</v>
      </c>
      <c r="B82" s="5">
        <v>41896</v>
      </c>
      <c r="C82" s="9">
        <v>52.448</v>
      </c>
      <c r="D82" s="9">
        <v>-131.12</v>
      </c>
      <c r="E82" t="str">
        <v>Jennifer Braxton</v>
      </c>
      <c r="F82" s="15">
        <v>-131.12</v>
      </c>
      <c r="G82">
        <f t="shared" si="3"/>
        <v>52.448</v>
      </c>
      <c r="I82">
        <f t="shared" si="4"/>
        <v>1</v>
      </c>
      <c r="J82" s="2">
        <f t="shared" si="5"/>
        <v>41896</v>
      </c>
      <c r="K82" s="23"/>
    </row>
    <row r="83" spans="1:11" x14ac:dyDescent="0.3">
      <c r="A83" s="4" t="s">
        <v>526</v>
      </c>
      <c r="B83" s="5">
        <v>42846</v>
      </c>
      <c r="C83" s="9">
        <v>97.263999999999996</v>
      </c>
      <c r="D83" s="9">
        <v>-243.16</v>
      </c>
      <c r="E83" t="str">
        <v>Shirley Jackson</v>
      </c>
      <c r="F83" s="15">
        <v>-243.16</v>
      </c>
      <c r="G83">
        <f t="shared" si="3"/>
        <v>97.263999999999996</v>
      </c>
      <c r="I83">
        <f t="shared" si="4"/>
        <v>1</v>
      </c>
      <c r="J83" s="2">
        <f t="shared" si="5"/>
        <v>42846</v>
      </c>
      <c r="K83" s="23"/>
    </row>
    <row r="84" spans="1:11" x14ac:dyDescent="0.3">
      <c r="A84" s="4" t="s">
        <v>531</v>
      </c>
      <c r="B84" s="5">
        <v>42353</v>
      </c>
      <c r="C84" s="9">
        <v>3.28</v>
      </c>
      <c r="D84" s="9">
        <v>1.4104000000000001</v>
      </c>
      <c r="E84" t="str">
        <v>Jim Kriz</v>
      </c>
      <c r="F84" s="15">
        <v>1.4104000000000001</v>
      </c>
      <c r="G84">
        <f t="shared" si="3"/>
        <v>3.28</v>
      </c>
      <c r="I84">
        <f t="shared" si="4"/>
        <v>1</v>
      </c>
      <c r="J84" s="2">
        <f t="shared" si="5"/>
        <v>42353</v>
      </c>
      <c r="K84" s="23"/>
    </row>
    <row r="85" spans="1:11" x14ac:dyDescent="0.3">
      <c r="A85" s="4" t="s">
        <v>536</v>
      </c>
      <c r="B85" s="5">
        <v>41978</v>
      </c>
      <c r="C85" s="9">
        <v>24.815999999999999</v>
      </c>
      <c r="D85" s="9">
        <v>1.8612</v>
      </c>
      <c r="E85" t="str">
        <v>David Kendrick</v>
      </c>
      <c r="F85" s="15">
        <v>1.8612</v>
      </c>
      <c r="G85">
        <f t="shared" si="3"/>
        <v>24.815999999999999</v>
      </c>
      <c r="I85">
        <f t="shared" si="4"/>
        <v>1</v>
      </c>
      <c r="J85" s="2">
        <f t="shared" si="5"/>
        <v>41978</v>
      </c>
      <c r="K85" s="23"/>
    </row>
    <row r="86" spans="1:11" x14ac:dyDescent="0.3">
      <c r="A86" s="4" t="s">
        <v>541</v>
      </c>
      <c r="B86" s="5">
        <v>41962</v>
      </c>
      <c r="C86" s="9">
        <v>503.96</v>
      </c>
      <c r="D86" s="9">
        <v>131.02959999999999</v>
      </c>
      <c r="E86" t="str">
        <v>Robert Marley</v>
      </c>
      <c r="F86" s="15">
        <v>131.02959999999999</v>
      </c>
      <c r="G86">
        <f t="shared" si="3"/>
        <v>503.96</v>
      </c>
      <c r="I86">
        <f t="shared" si="4"/>
        <v>1</v>
      </c>
      <c r="J86" s="2">
        <f t="shared" si="5"/>
        <v>41962</v>
      </c>
      <c r="K86" s="23"/>
    </row>
    <row r="87" spans="1:11" x14ac:dyDescent="0.3">
      <c r="A87" s="4" t="s">
        <v>548</v>
      </c>
      <c r="B87" s="5">
        <v>42702</v>
      </c>
      <c r="C87" s="9">
        <v>7.16</v>
      </c>
      <c r="D87" s="9">
        <v>3.4367999999999999</v>
      </c>
      <c r="E87" t="str">
        <v>Sally Knutson</v>
      </c>
      <c r="F87" s="15">
        <v>3.4367999999999999</v>
      </c>
      <c r="G87">
        <f t="shared" si="3"/>
        <v>7.16</v>
      </c>
      <c r="I87">
        <f t="shared" si="4"/>
        <v>1</v>
      </c>
      <c r="J87" s="2">
        <f t="shared" si="5"/>
        <v>42702</v>
      </c>
      <c r="K87" s="23"/>
    </row>
    <row r="88" spans="1:11" x14ac:dyDescent="0.3">
      <c r="A88" s="4" t="s">
        <v>555</v>
      </c>
      <c r="B88" s="5">
        <v>41877</v>
      </c>
      <c r="C88" s="9">
        <v>176.8</v>
      </c>
      <c r="D88" s="9">
        <v>22.984000000000002</v>
      </c>
      <c r="E88" t="str">
        <v>Frank Merwin</v>
      </c>
      <c r="F88" s="15">
        <v>22.984000000000002</v>
      </c>
      <c r="G88">
        <f t="shared" si="3"/>
        <v>176.8</v>
      </c>
      <c r="I88">
        <f t="shared" si="4"/>
        <v>1</v>
      </c>
      <c r="J88" s="2">
        <f t="shared" si="5"/>
        <v>41877</v>
      </c>
      <c r="K88" s="23"/>
    </row>
    <row r="89" spans="1:11" x14ac:dyDescent="0.3">
      <c r="A89" s="4" t="s">
        <v>560</v>
      </c>
      <c r="B89" s="5">
        <v>42567</v>
      </c>
      <c r="C89" s="9">
        <v>37.223999999999997</v>
      </c>
      <c r="D89" s="9">
        <v>3.7223999999999999</v>
      </c>
      <c r="E89" t="str">
        <v>Alice McCarthy</v>
      </c>
      <c r="F89" s="15">
        <v>3.7223999999999999</v>
      </c>
      <c r="G89">
        <f t="shared" si="3"/>
        <v>37.223999999999997</v>
      </c>
      <c r="I89">
        <f t="shared" si="4"/>
        <v>1</v>
      </c>
      <c r="J89" s="2">
        <f t="shared" si="5"/>
        <v>42567</v>
      </c>
      <c r="K89" s="23"/>
    </row>
    <row r="90" spans="1:11" x14ac:dyDescent="0.3">
      <c r="A90" s="4" t="s">
        <v>566</v>
      </c>
      <c r="B90" s="5">
        <v>42289</v>
      </c>
      <c r="C90" s="9">
        <v>899.13599999999997</v>
      </c>
      <c r="D90" s="9">
        <v>112.392</v>
      </c>
      <c r="E90" t="str">
        <v>Mark Packer</v>
      </c>
      <c r="F90" s="15">
        <v>112.392</v>
      </c>
      <c r="G90">
        <f t="shared" si="3"/>
        <v>899.13599999999997</v>
      </c>
      <c r="I90">
        <f t="shared" si="4"/>
        <v>1</v>
      </c>
      <c r="J90" s="2">
        <f t="shared" si="5"/>
        <v>42289</v>
      </c>
      <c r="K90" s="23"/>
    </row>
    <row r="91" spans="1:11" x14ac:dyDescent="0.3">
      <c r="A91" s="4" t="s">
        <v>571</v>
      </c>
      <c r="B91" s="5">
        <v>42308</v>
      </c>
      <c r="C91" s="9">
        <v>14.28</v>
      </c>
      <c r="D91" s="9">
        <v>6.7115999999999998</v>
      </c>
      <c r="E91" t="str">
        <v>Mary Zewe</v>
      </c>
      <c r="F91" s="15">
        <v>6.7115999999999998</v>
      </c>
      <c r="G91">
        <f t="shared" si="3"/>
        <v>14.28</v>
      </c>
      <c r="I91">
        <f t="shared" si="4"/>
        <v>1</v>
      </c>
      <c r="J91" s="2">
        <f t="shared" si="5"/>
        <v>42308</v>
      </c>
      <c r="K91" s="23"/>
    </row>
    <row r="92" spans="1:11" x14ac:dyDescent="0.3">
      <c r="A92" s="4" t="s">
        <v>577</v>
      </c>
      <c r="B92" s="5">
        <v>41719</v>
      </c>
      <c r="C92" s="9">
        <v>7.4080000000000004</v>
      </c>
      <c r="D92" s="9">
        <v>1.2038</v>
      </c>
      <c r="E92" t="str">
        <v>Cassandra Brandow</v>
      </c>
      <c r="F92" s="15">
        <v>1.2038</v>
      </c>
      <c r="G92">
        <f t="shared" si="3"/>
        <v>7.4080000000000004</v>
      </c>
      <c r="I92">
        <f t="shared" si="4"/>
        <v>1</v>
      </c>
      <c r="J92" s="2">
        <f t="shared" si="5"/>
        <v>41719</v>
      </c>
      <c r="K92" s="23"/>
    </row>
    <row r="93" spans="1:11" x14ac:dyDescent="0.3">
      <c r="A93" s="4" t="s">
        <v>583</v>
      </c>
      <c r="B93" s="5">
        <v>43045</v>
      </c>
      <c r="C93" s="9">
        <v>46.26</v>
      </c>
      <c r="D93" s="9">
        <v>12.0276</v>
      </c>
      <c r="E93" t="str">
        <v>Valerie Mitchum</v>
      </c>
      <c r="F93" s="15">
        <v>12.0276</v>
      </c>
      <c r="G93">
        <f t="shared" si="3"/>
        <v>46.26</v>
      </c>
      <c r="I93">
        <f t="shared" si="4"/>
        <v>1</v>
      </c>
      <c r="J93" s="2">
        <f t="shared" si="5"/>
        <v>43045</v>
      </c>
      <c r="K93" s="23"/>
    </row>
    <row r="94" spans="1:11" x14ac:dyDescent="0.3">
      <c r="A94" s="4" t="s">
        <v>590</v>
      </c>
      <c r="B94" s="5">
        <v>42922</v>
      </c>
      <c r="C94" s="9">
        <v>2.9460000000000002</v>
      </c>
      <c r="D94" s="9">
        <v>-2.2585999999999999</v>
      </c>
      <c r="E94" t="str">
        <v>Fred Hopkins</v>
      </c>
      <c r="F94" s="15">
        <v>-2.2585999999999999</v>
      </c>
      <c r="G94">
        <f t="shared" si="3"/>
        <v>2.9460000000000002</v>
      </c>
      <c r="I94">
        <f t="shared" si="4"/>
        <v>1</v>
      </c>
      <c r="J94" s="2">
        <f t="shared" si="5"/>
        <v>42922</v>
      </c>
      <c r="K94" s="23"/>
    </row>
    <row r="95" spans="1:11" x14ac:dyDescent="0.3">
      <c r="A95" s="4" t="s">
        <v>595</v>
      </c>
      <c r="B95" s="5">
        <v>42910</v>
      </c>
      <c r="C95" s="9">
        <v>21.744</v>
      </c>
      <c r="D95" s="9">
        <v>6.7949999999999999</v>
      </c>
      <c r="E95" t="str">
        <v>Maria Bertelson</v>
      </c>
      <c r="F95" s="15">
        <v>6.7949999999999999</v>
      </c>
      <c r="G95">
        <f t="shared" si="3"/>
        <v>21.744</v>
      </c>
      <c r="I95">
        <f t="shared" si="4"/>
        <v>1</v>
      </c>
      <c r="J95" s="2">
        <f t="shared" si="5"/>
        <v>42910</v>
      </c>
      <c r="K95" s="23"/>
    </row>
    <row r="96" spans="1:11" x14ac:dyDescent="0.3">
      <c r="A96" s="4" t="s">
        <v>601</v>
      </c>
      <c r="B96" s="5">
        <v>41854</v>
      </c>
      <c r="C96" s="9">
        <v>218.75</v>
      </c>
      <c r="D96" s="9">
        <v>-161.875</v>
      </c>
      <c r="E96" t="str">
        <v>Bruce Stewart</v>
      </c>
      <c r="F96" s="15">
        <v>-161.875</v>
      </c>
      <c r="G96">
        <f t="shared" si="3"/>
        <v>218.75</v>
      </c>
      <c r="I96">
        <f t="shared" si="4"/>
        <v>1</v>
      </c>
      <c r="J96" s="2">
        <f t="shared" si="5"/>
        <v>41854</v>
      </c>
      <c r="K96" s="23"/>
    </row>
    <row r="97" spans="1:11" x14ac:dyDescent="0.3">
      <c r="A97" s="4" t="s">
        <v>607</v>
      </c>
      <c r="B97" s="5">
        <v>43086</v>
      </c>
      <c r="C97" s="9">
        <v>66.284000000000006</v>
      </c>
      <c r="D97" s="9">
        <v>-178.96680000000001</v>
      </c>
      <c r="E97" t="str">
        <v>Logan Currie</v>
      </c>
      <c r="F97" s="15">
        <v>-178.96680000000001</v>
      </c>
      <c r="G97">
        <f t="shared" si="3"/>
        <v>66.284000000000006</v>
      </c>
      <c r="I97">
        <f t="shared" si="4"/>
        <v>1</v>
      </c>
      <c r="J97" s="2">
        <f t="shared" si="5"/>
        <v>43086</v>
      </c>
      <c r="K97" s="23"/>
    </row>
    <row r="98" spans="1:11" x14ac:dyDescent="0.3">
      <c r="A98" s="4" t="s">
        <v>613</v>
      </c>
      <c r="B98" s="5">
        <v>42889</v>
      </c>
      <c r="C98" s="9">
        <v>35.167999999999999</v>
      </c>
      <c r="D98" s="9">
        <v>9.6712000000000007</v>
      </c>
      <c r="E98" t="str">
        <v>Heather Kirkland</v>
      </c>
      <c r="F98" s="15">
        <v>9.6712000000000007</v>
      </c>
      <c r="G98">
        <f t="shared" si="3"/>
        <v>35.167999999999999</v>
      </c>
      <c r="I98">
        <f t="shared" si="4"/>
        <v>1</v>
      </c>
      <c r="J98" s="2">
        <f t="shared" si="5"/>
        <v>42889</v>
      </c>
      <c r="K98" s="23"/>
    </row>
    <row r="99" spans="1:11" x14ac:dyDescent="0.3">
      <c r="A99" s="4" t="s">
        <v>618</v>
      </c>
      <c r="B99" s="5">
        <v>43078</v>
      </c>
      <c r="C99" s="9">
        <v>444.76799999999997</v>
      </c>
      <c r="D99" s="9">
        <v>44.476799999999997</v>
      </c>
      <c r="E99" t="str">
        <v>Laurel Elliston</v>
      </c>
      <c r="F99" s="15">
        <v>44.476799999999997</v>
      </c>
      <c r="G99">
        <f t="shared" si="3"/>
        <v>444.76799999999997</v>
      </c>
      <c r="I99">
        <f t="shared" si="4"/>
        <v>1</v>
      </c>
      <c r="J99" s="2">
        <f t="shared" si="5"/>
        <v>43078</v>
      </c>
      <c r="K99" s="23"/>
    </row>
    <row r="100" spans="1:11" x14ac:dyDescent="0.3">
      <c r="A100" s="4" t="s">
        <v>624</v>
      </c>
      <c r="B100" s="5">
        <v>43070</v>
      </c>
      <c r="C100" s="9">
        <v>83.92</v>
      </c>
      <c r="D100" s="9">
        <v>5.8743999999999996</v>
      </c>
      <c r="E100" t="str">
        <v>Joseph Holt</v>
      </c>
      <c r="F100" s="15">
        <v>5.8743999999999996</v>
      </c>
      <c r="G100">
        <f t="shared" si="3"/>
        <v>83.92</v>
      </c>
      <c r="I100">
        <f t="shared" si="4"/>
        <v>1</v>
      </c>
      <c r="J100" s="2">
        <f t="shared" si="5"/>
        <v>43070</v>
      </c>
      <c r="K100" s="23"/>
    </row>
    <row r="101" spans="1:11" x14ac:dyDescent="0.3">
      <c r="A101" s="4" t="s">
        <v>630</v>
      </c>
      <c r="B101" s="5">
        <v>42044</v>
      </c>
      <c r="C101" s="9">
        <v>20.8</v>
      </c>
      <c r="D101" s="9">
        <v>6.5</v>
      </c>
      <c r="E101" t="str">
        <v>Michael Stewart</v>
      </c>
      <c r="F101" s="15">
        <v>6.5</v>
      </c>
      <c r="G101">
        <f t="shared" si="3"/>
        <v>20.8</v>
      </c>
      <c r="I101">
        <f t="shared" si="4"/>
        <v>1</v>
      </c>
      <c r="J101" s="2">
        <f t="shared" si="5"/>
        <v>42044</v>
      </c>
      <c r="K101" s="23"/>
    </row>
    <row r="102" spans="1:11" x14ac:dyDescent="0.3">
      <c r="A102" s="4" t="s">
        <v>635</v>
      </c>
      <c r="B102" s="5">
        <v>42006</v>
      </c>
      <c r="C102" s="9">
        <v>23.68</v>
      </c>
      <c r="D102" s="9">
        <v>8.8800000000000008</v>
      </c>
      <c r="E102" t="str">
        <v>Victoria Wilson</v>
      </c>
      <c r="F102" s="15">
        <v>8.8800000000000008</v>
      </c>
      <c r="G102">
        <f t="shared" si="3"/>
        <v>23.68</v>
      </c>
      <c r="I102">
        <f t="shared" si="4"/>
        <v>1</v>
      </c>
      <c r="J102" s="2">
        <f t="shared" si="5"/>
        <v>42006</v>
      </c>
      <c r="K102" s="23"/>
    </row>
    <row r="103" spans="1:11" x14ac:dyDescent="0.3">
      <c r="A103" s="4" t="s">
        <v>641</v>
      </c>
      <c r="B103" s="5">
        <v>42671</v>
      </c>
      <c r="C103" s="9">
        <v>93.06</v>
      </c>
      <c r="D103" s="9">
        <v>26.056799999999999</v>
      </c>
      <c r="E103" t="str">
        <v>Jonathan Howell</v>
      </c>
      <c r="F103" s="15">
        <v>26.056799999999999</v>
      </c>
      <c r="G103">
        <f t="shared" si="3"/>
        <v>93.06</v>
      </c>
      <c r="I103">
        <f t="shared" si="4"/>
        <v>1</v>
      </c>
      <c r="J103" s="2">
        <f t="shared" si="5"/>
        <v>42671</v>
      </c>
      <c r="K103" s="23"/>
    </row>
    <row r="104" spans="1:11" x14ac:dyDescent="0.3">
      <c r="A104" s="4" t="s">
        <v>644</v>
      </c>
      <c r="B104" s="5">
        <v>42362</v>
      </c>
      <c r="C104" s="9">
        <v>5.5839999999999996</v>
      </c>
      <c r="D104" s="9">
        <v>1.8148</v>
      </c>
      <c r="E104" t="str">
        <v>Joni Blumstein</v>
      </c>
      <c r="F104" s="15">
        <v>1.8148</v>
      </c>
      <c r="G104">
        <f t="shared" si="3"/>
        <v>5.5839999999999996</v>
      </c>
      <c r="I104">
        <f t="shared" si="4"/>
        <v>1</v>
      </c>
      <c r="J104" s="2">
        <f t="shared" si="5"/>
        <v>42362</v>
      </c>
      <c r="K104" s="23"/>
    </row>
    <row r="105" spans="1:11" x14ac:dyDescent="0.3">
      <c r="A105" s="4" t="s">
        <v>650</v>
      </c>
      <c r="B105" s="5">
        <v>42225</v>
      </c>
      <c r="C105" s="9">
        <v>2.2000000000000002</v>
      </c>
      <c r="D105" s="9">
        <v>0.96799999999999997</v>
      </c>
      <c r="E105" t="str">
        <v>David Smith</v>
      </c>
      <c r="F105" s="15">
        <v>0.96799999999999997</v>
      </c>
      <c r="G105">
        <f t="shared" si="3"/>
        <v>2.2000000000000002</v>
      </c>
      <c r="I105">
        <f t="shared" si="4"/>
        <v>1</v>
      </c>
      <c r="J105" s="2">
        <f t="shared" si="5"/>
        <v>42225</v>
      </c>
      <c r="K105" s="23"/>
    </row>
    <row r="106" spans="1:11" x14ac:dyDescent="0.3">
      <c r="A106" s="4" t="s">
        <v>656</v>
      </c>
      <c r="B106" s="5">
        <v>42063</v>
      </c>
      <c r="C106" s="9">
        <v>161.56800000000001</v>
      </c>
      <c r="D106" s="9">
        <v>-28.2744</v>
      </c>
      <c r="E106" t="str">
        <v>Valerie Dominguez</v>
      </c>
      <c r="F106" s="15">
        <v>-28.2744</v>
      </c>
      <c r="G106">
        <f t="shared" si="3"/>
        <v>161.56800000000001</v>
      </c>
      <c r="I106">
        <f t="shared" si="4"/>
        <v>1</v>
      </c>
      <c r="J106" s="2">
        <f t="shared" si="5"/>
        <v>42063</v>
      </c>
      <c r="K106" s="23"/>
    </row>
    <row r="107" spans="1:11" x14ac:dyDescent="0.3">
      <c r="A107" s="4" t="s">
        <v>662</v>
      </c>
      <c r="B107" s="5">
        <v>41895</v>
      </c>
      <c r="C107" s="9">
        <v>18.648</v>
      </c>
      <c r="D107" s="9">
        <v>-12.432</v>
      </c>
      <c r="E107" t="str">
        <v>Erin Ashbrook</v>
      </c>
      <c r="F107" s="15">
        <v>-12.432</v>
      </c>
      <c r="G107">
        <f t="shared" si="3"/>
        <v>18.648</v>
      </c>
      <c r="I107">
        <f t="shared" si="4"/>
        <v>1</v>
      </c>
      <c r="J107" s="2">
        <f t="shared" si="5"/>
        <v>41895</v>
      </c>
      <c r="K107" s="23"/>
    </row>
    <row r="108" spans="1:11" x14ac:dyDescent="0.3">
      <c r="A108" s="4" t="s">
        <v>667</v>
      </c>
      <c r="B108" s="5">
        <v>43051</v>
      </c>
      <c r="C108" s="9">
        <v>10.56</v>
      </c>
      <c r="D108" s="9">
        <v>4.7519999999999998</v>
      </c>
      <c r="E108" t="str">
        <v>David Bremer</v>
      </c>
      <c r="F108" s="15">
        <v>4.7519999999999998</v>
      </c>
      <c r="G108">
        <f t="shared" si="3"/>
        <v>10.56</v>
      </c>
      <c r="I108">
        <f t="shared" si="4"/>
        <v>1</v>
      </c>
      <c r="J108" s="2">
        <f t="shared" si="5"/>
        <v>43051</v>
      </c>
      <c r="K108" s="23"/>
    </row>
    <row r="109" spans="1:11" x14ac:dyDescent="0.3">
      <c r="A109" s="4" t="s">
        <v>673</v>
      </c>
      <c r="B109" s="5">
        <v>42525</v>
      </c>
      <c r="C109" s="9">
        <v>25.92</v>
      </c>
      <c r="D109" s="9">
        <v>9.3960000000000008</v>
      </c>
      <c r="E109" t="str">
        <v>Ken Lonsdale</v>
      </c>
      <c r="F109" s="15">
        <v>9.3960000000000008</v>
      </c>
      <c r="G109">
        <f t="shared" si="3"/>
        <v>25.92</v>
      </c>
      <c r="I109">
        <f t="shared" si="4"/>
        <v>1</v>
      </c>
      <c r="J109" s="2">
        <f t="shared" si="5"/>
        <v>42525</v>
      </c>
      <c r="K109" s="23"/>
    </row>
    <row r="110" spans="1:11" x14ac:dyDescent="0.3">
      <c r="A110" s="4" t="s">
        <v>678</v>
      </c>
      <c r="B110" s="5">
        <v>41791</v>
      </c>
      <c r="C110" s="9">
        <v>2001.86</v>
      </c>
      <c r="D110" s="9">
        <v>580.5394</v>
      </c>
      <c r="E110" t="str">
        <v>Dianna Wilson</v>
      </c>
      <c r="F110" s="15">
        <v>580.5394</v>
      </c>
      <c r="G110">
        <f t="shared" si="3"/>
        <v>2001.86</v>
      </c>
      <c r="I110">
        <f t="shared" si="4"/>
        <v>1</v>
      </c>
      <c r="J110" s="2">
        <f t="shared" si="5"/>
        <v>41791</v>
      </c>
      <c r="K110" s="23"/>
    </row>
    <row r="111" spans="1:11" x14ac:dyDescent="0.3">
      <c r="A111" s="4" t="s">
        <v>682</v>
      </c>
      <c r="B111" s="5">
        <v>42714</v>
      </c>
      <c r="C111" s="9">
        <v>321.56799999999998</v>
      </c>
      <c r="D111" s="9">
        <v>28.1372</v>
      </c>
      <c r="E111" t="str">
        <v>Logan Haushalter</v>
      </c>
      <c r="F111" s="15">
        <v>28.1372</v>
      </c>
      <c r="G111">
        <f t="shared" si="3"/>
        <v>321.56799999999998</v>
      </c>
      <c r="I111">
        <f t="shared" si="4"/>
        <v>1</v>
      </c>
      <c r="J111" s="2">
        <f t="shared" si="5"/>
        <v>42714</v>
      </c>
      <c r="K111" s="23"/>
    </row>
    <row r="112" spans="1:11" x14ac:dyDescent="0.3">
      <c r="A112" s="4" t="s">
        <v>687</v>
      </c>
      <c r="B112" s="5">
        <v>42624</v>
      </c>
      <c r="C112" s="9">
        <v>7.61</v>
      </c>
      <c r="D112" s="9">
        <v>3.5767000000000002</v>
      </c>
      <c r="E112" t="str">
        <v>Kelly Collister</v>
      </c>
      <c r="F112" s="15">
        <v>3.5767000000000002</v>
      </c>
      <c r="G112">
        <f t="shared" si="3"/>
        <v>7.61</v>
      </c>
      <c r="I112">
        <f t="shared" si="4"/>
        <v>1</v>
      </c>
      <c r="J112" s="2">
        <f t="shared" si="5"/>
        <v>42624</v>
      </c>
      <c r="K112" s="23"/>
    </row>
    <row r="113" spans="1:11" x14ac:dyDescent="0.3">
      <c r="A113" s="4" t="s">
        <v>693</v>
      </c>
      <c r="B113" s="5">
        <v>42714</v>
      </c>
      <c r="C113" s="9">
        <v>80.58</v>
      </c>
      <c r="D113" s="9">
        <v>22.5624</v>
      </c>
      <c r="E113" t="str">
        <v>Delfina Latchford</v>
      </c>
      <c r="F113" s="15">
        <v>22.5624</v>
      </c>
      <c r="G113">
        <f t="shared" si="3"/>
        <v>80.58</v>
      </c>
      <c r="I113">
        <f t="shared" si="4"/>
        <v>1</v>
      </c>
      <c r="J113" s="2">
        <f t="shared" si="5"/>
        <v>42714</v>
      </c>
      <c r="K113" s="23"/>
    </row>
    <row r="114" spans="1:11" x14ac:dyDescent="0.3">
      <c r="A114" s="4" t="s">
        <v>698</v>
      </c>
      <c r="B114" s="5">
        <v>42336</v>
      </c>
      <c r="C114" s="9">
        <v>12.132</v>
      </c>
      <c r="D114" s="9">
        <v>-8.4923999999999999</v>
      </c>
      <c r="E114" t="str">
        <v>Dan Reichenbach</v>
      </c>
      <c r="F114" s="15">
        <v>-8.4923999999999999</v>
      </c>
      <c r="G114">
        <f t="shared" si="3"/>
        <v>12.132</v>
      </c>
      <c r="I114">
        <f t="shared" si="4"/>
        <v>1</v>
      </c>
      <c r="J114" s="2">
        <f t="shared" si="5"/>
        <v>42336</v>
      </c>
      <c r="K114" s="23"/>
    </row>
    <row r="115" spans="1:11" x14ac:dyDescent="0.3">
      <c r="A115" s="4" t="s">
        <v>703</v>
      </c>
      <c r="B115" s="5">
        <v>43070</v>
      </c>
      <c r="C115" s="9">
        <v>20.37</v>
      </c>
      <c r="D115" s="9">
        <v>6.9257999999999997</v>
      </c>
      <c r="E115" t="str">
        <v>Craig Carreira</v>
      </c>
      <c r="F115" s="15">
        <v>6.9257999999999997</v>
      </c>
      <c r="G115">
        <f t="shared" si="3"/>
        <v>20.37</v>
      </c>
      <c r="I115">
        <f t="shared" si="4"/>
        <v>1</v>
      </c>
      <c r="J115" s="2">
        <f t="shared" si="5"/>
        <v>43070</v>
      </c>
      <c r="K115" s="23"/>
    </row>
    <row r="116" spans="1:11" x14ac:dyDescent="0.3">
      <c r="A116" s="4" t="s">
        <v>708</v>
      </c>
      <c r="B116" s="5">
        <v>42894</v>
      </c>
      <c r="C116" s="9">
        <v>1.6240000000000001</v>
      </c>
      <c r="D116" s="9">
        <v>-4.4660000000000002</v>
      </c>
      <c r="E116" t="str">
        <v>Dorris liebe</v>
      </c>
      <c r="F116" s="15">
        <v>-4.4660000000000002</v>
      </c>
      <c r="G116">
        <f t="shared" si="3"/>
        <v>1.6240000000000001</v>
      </c>
      <c r="I116">
        <f t="shared" si="4"/>
        <v>1</v>
      </c>
      <c r="J116" s="2">
        <f t="shared" si="5"/>
        <v>42894</v>
      </c>
      <c r="K116" s="23"/>
    </row>
    <row r="117" spans="1:11" x14ac:dyDescent="0.3">
      <c r="A117" s="4" t="s">
        <v>713</v>
      </c>
      <c r="B117" s="5">
        <v>41901</v>
      </c>
      <c r="C117" s="9">
        <v>3059.982</v>
      </c>
      <c r="D117" s="9">
        <v>-509.99700000000001</v>
      </c>
      <c r="E117" t="str">
        <v>Sean Braxton</v>
      </c>
      <c r="F117" s="15">
        <v>-509.99700000000001</v>
      </c>
      <c r="G117">
        <f t="shared" si="3"/>
        <v>3059.982</v>
      </c>
      <c r="I117">
        <f t="shared" si="4"/>
        <v>1</v>
      </c>
      <c r="J117" s="2">
        <f t="shared" si="5"/>
        <v>41901</v>
      </c>
      <c r="K117" s="23"/>
    </row>
    <row r="118" spans="1:11" x14ac:dyDescent="0.3">
      <c r="A118" s="4" t="s">
        <v>719</v>
      </c>
      <c r="B118" s="5">
        <v>42527</v>
      </c>
      <c r="C118" s="9">
        <v>328.22399999999999</v>
      </c>
      <c r="D118" s="9">
        <v>28.7196</v>
      </c>
      <c r="E118" t="str">
        <v>Roy Collins</v>
      </c>
      <c r="F118" s="15">
        <v>28.7196</v>
      </c>
      <c r="G118">
        <f t="shared" si="3"/>
        <v>328.22399999999999</v>
      </c>
      <c r="I118">
        <f t="shared" si="4"/>
        <v>1</v>
      </c>
      <c r="J118" s="2">
        <f t="shared" si="5"/>
        <v>42527</v>
      </c>
      <c r="K118" s="23"/>
    </row>
    <row r="119" spans="1:11" x14ac:dyDescent="0.3">
      <c r="A119" s="4" t="s">
        <v>724</v>
      </c>
      <c r="B119" s="5">
        <v>42318</v>
      </c>
      <c r="C119" s="9">
        <v>79.900000000000006</v>
      </c>
      <c r="D119" s="9">
        <v>35.155999999999999</v>
      </c>
      <c r="E119" t="str">
        <v>Alan Hwang</v>
      </c>
      <c r="F119" s="15">
        <v>35.155999999999999</v>
      </c>
      <c r="G119">
        <f t="shared" si="3"/>
        <v>79.900000000000006</v>
      </c>
      <c r="I119">
        <f t="shared" si="4"/>
        <v>1</v>
      </c>
      <c r="J119" s="2">
        <f t="shared" si="5"/>
        <v>42318</v>
      </c>
      <c r="K119" s="23"/>
    </row>
    <row r="120" spans="1:11" x14ac:dyDescent="0.3">
      <c r="A120" s="4" t="s">
        <v>730</v>
      </c>
      <c r="B120" s="5">
        <v>42902</v>
      </c>
      <c r="C120" s="9">
        <v>14.016</v>
      </c>
      <c r="D120" s="9">
        <v>4.7304000000000004</v>
      </c>
      <c r="E120" t="str">
        <v>Claudia Bergmann</v>
      </c>
      <c r="F120" s="15">
        <v>4.7304000000000004</v>
      </c>
      <c r="G120">
        <f t="shared" si="3"/>
        <v>14.016</v>
      </c>
      <c r="I120">
        <f t="shared" si="4"/>
        <v>1</v>
      </c>
      <c r="J120" s="2">
        <f t="shared" si="5"/>
        <v>42902</v>
      </c>
      <c r="K120" s="23"/>
    </row>
    <row r="121" spans="1:11" x14ac:dyDescent="0.3">
      <c r="A121" s="4" t="s">
        <v>736</v>
      </c>
      <c r="B121" s="5">
        <v>43078</v>
      </c>
      <c r="C121" s="9">
        <v>37.207999999999998</v>
      </c>
      <c r="D121" s="9">
        <v>-7.4416000000000002</v>
      </c>
      <c r="E121" t="str">
        <v>Christine Abelman</v>
      </c>
      <c r="F121" s="15">
        <v>-7.4416000000000002</v>
      </c>
      <c r="G121">
        <f t="shared" si="3"/>
        <v>37.207999999999998</v>
      </c>
      <c r="I121">
        <f t="shared" si="4"/>
        <v>1</v>
      </c>
      <c r="J121" s="2">
        <f t="shared" si="5"/>
        <v>43078</v>
      </c>
      <c r="K121" s="23"/>
    </row>
    <row r="122" spans="1:11" x14ac:dyDescent="0.3">
      <c r="A122" s="4" t="s">
        <v>742</v>
      </c>
      <c r="B122" s="5">
        <v>43097</v>
      </c>
      <c r="C122" s="9">
        <v>725.84</v>
      </c>
      <c r="D122" s="9">
        <v>210.49359999999999</v>
      </c>
      <c r="E122" t="str">
        <v>Kristen Hastings</v>
      </c>
      <c r="F122" s="15">
        <v>210.49359999999999</v>
      </c>
      <c r="G122">
        <f t="shared" si="3"/>
        <v>725.84</v>
      </c>
      <c r="I122">
        <f t="shared" si="4"/>
        <v>1</v>
      </c>
      <c r="J122" s="2">
        <f t="shared" si="5"/>
        <v>43097</v>
      </c>
      <c r="K122" s="23"/>
    </row>
    <row r="123" spans="1:11" x14ac:dyDescent="0.3">
      <c r="A123" s="4" t="s">
        <v>747</v>
      </c>
      <c r="B123" s="5">
        <v>42994</v>
      </c>
      <c r="C123" s="9">
        <v>8.82</v>
      </c>
      <c r="D123" s="9">
        <v>4.0571999999999999</v>
      </c>
      <c r="E123" t="str">
        <v>Barry Blumstein</v>
      </c>
      <c r="F123" s="15">
        <v>4.0571999999999999</v>
      </c>
      <c r="G123">
        <f t="shared" si="3"/>
        <v>8.82</v>
      </c>
      <c r="I123">
        <f t="shared" si="4"/>
        <v>1</v>
      </c>
      <c r="J123" s="2">
        <f t="shared" si="5"/>
        <v>42994</v>
      </c>
      <c r="K123" s="23"/>
    </row>
    <row r="124" spans="1:11" x14ac:dyDescent="0.3">
      <c r="A124" s="4" t="s">
        <v>753</v>
      </c>
      <c r="B124" s="5">
        <v>43021</v>
      </c>
      <c r="C124" s="9">
        <v>11.648</v>
      </c>
      <c r="D124" s="9">
        <v>4.0768000000000004</v>
      </c>
      <c r="E124" t="str">
        <v>Andrew Gjertsen</v>
      </c>
      <c r="F124" s="15">
        <v>4.0768000000000004</v>
      </c>
      <c r="G124">
        <f t="shared" si="3"/>
        <v>11.648</v>
      </c>
      <c r="I124">
        <f t="shared" si="4"/>
        <v>1</v>
      </c>
      <c r="J124" s="2">
        <f t="shared" si="5"/>
        <v>43021</v>
      </c>
      <c r="K124" s="23"/>
    </row>
    <row r="125" spans="1:11" x14ac:dyDescent="0.3">
      <c r="A125" s="4" t="s">
        <v>758</v>
      </c>
      <c r="B125" s="5">
        <v>42310</v>
      </c>
      <c r="C125" s="9">
        <v>1038.8399999999999</v>
      </c>
      <c r="D125" s="9">
        <v>51.942</v>
      </c>
      <c r="E125" t="str">
        <v>Jas O'Carroll</v>
      </c>
      <c r="F125" s="15">
        <v>51.942</v>
      </c>
      <c r="G125">
        <f t="shared" si="3"/>
        <v>1038.8399999999999</v>
      </c>
      <c r="I125">
        <f t="shared" si="4"/>
        <v>1</v>
      </c>
      <c r="J125" s="2">
        <f t="shared" si="5"/>
        <v>42310</v>
      </c>
      <c r="K125" s="23"/>
    </row>
    <row r="126" spans="1:11" x14ac:dyDescent="0.3">
      <c r="A126" s="4" t="s">
        <v>763</v>
      </c>
      <c r="B126" s="5">
        <v>42722</v>
      </c>
      <c r="C126" s="9">
        <v>254.05799999999999</v>
      </c>
      <c r="D126" s="9">
        <v>-169.37200000000001</v>
      </c>
      <c r="E126" t="str">
        <v>Alan Haines</v>
      </c>
      <c r="F126" s="15">
        <v>-169.37200000000001</v>
      </c>
      <c r="G126">
        <f t="shared" si="3"/>
        <v>254.05799999999999</v>
      </c>
      <c r="I126">
        <f t="shared" si="4"/>
        <v>1</v>
      </c>
      <c r="J126" s="2">
        <f t="shared" si="5"/>
        <v>42722</v>
      </c>
      <c r="K126" s="23"/>
    </row>
    <row r="127" spans="1:11" x14ac:dyDescent="0.3">
      <c r="A127" s="4" t="s">
        <v>769</v>
      </c>
      <c r="B127" s="5">
        <v>42694</v>
      </c>
      <c r="C127" s="9">
        <v>19.096</v>
      </c>
      <c r="D127" s="9">
        <v>6.6836000000000002</v>
      </c>
      <c r="E127" t="str">
        <v>Nick Zandusky</v>
      </c>
      <c r="F127" s="15">
        <v>6.6836000000000002</v>
      </c>
      <c r="G127">
        <f t="shared" si="3"/>
        <v>19.096</v>
      </c>
      <c r="I127">
        <f t="shared" si="4"/>
        <v>1</v>
      </c>
      <c r="J127" s="2">
        <f t="shared" si="5"/>
        <v>42694</v>
      </c>
      <c r="K127" s="23"/>
    </row>
    <row r="128" spans="1:11" x14ac:dyDescent="0.3">
      <c r="A128" s="4" t="s">
        <v>774</v>
      </c>
      <c r="B128" s="5">
        <v>41999</v>
      </c>
      <c r="C128" s="9">
        <v>300.416</v>
      </c>
      <c r="D128" s="9">
        <v>78.859200000000001</v>
      </c>
      <c r="E128" t="str">
        <v>Kelly Lampkin</v>
      </c>
      <c r="F128" s="15">
        <v>78.859200000000001</v>
      </c>
      <c r="G128">
        <f t="shared" si="3"/>
        <v>300.416</v>
      </c>
      <c r="I128">
        <f t="shared" si="4"/>
        <v>1</v>
      </c>
      <c r="J128" s="2">
        <f t="shared" si="5"/>
        <v>41999</v>
      </c>
      <c r="K128" s="23"/>
    </row>
    <row r="129" spans="1:11" x14ac:dyDescent="0.3">
      <c r="A129" s="4" t="s">
        <v>780</v>
      </c>
      <c r="B129" s="5">
        <v>42128</v>
      </c>
      <c r="C129" s="9">
        <v>26.8</v>
      </c>
      <c r="D129" s="9">
        <v>12.864000000000001</v>
      </c>
      <c r="E129" t="str">
        <v>Alan Schoenberger</v>
      </c>
      <c r="F129" s="15">
        <v>12.864000000000001</v>
      </c>
      <c r="G129">
        <f t="shared" si="3"/>
        <v>26.8</v>
      </c>
      <c r="I129">
        <f t="shared" si="4"/>
        <v>1</v>
      </c>
      <c r="J129" s="2">
        <f t="shared" si="5"/>
        <v>42128</v>
      </c>
      <c r="K129" s="23"/>
    </row>
    <row r="130" spans="1:11" x14ac:dyDescent="0.3">
      <c r="A130" s="4" t="s">
        <v>785</v>
      </c>
      <c r="B130" s="5">
        <v>41791</v>
      </c>
      <c r="C130" s="9">
        <v>45.48</v>
      </c>
      <c r="D130" s="9">
        <v>20.9208</v>
      </c>
      <c r="E130" t="str">
        <v>Corey Roper</v>
      </c>
      <c r="F130" s="15">
        <v>20.9208</v>
      </c>
      <c r="G130">
        <f t="shared" si="3"/>
        <v>45.48</v>
      </c>
      <c r="I130">
        <f t="shared" si="4"/>
        <v>1</v>
      </c>
      <c r="J130" s="2">
        <f t="shared" si="5"/>
        <v>41791</v>
      </c>
      <c r="K130" s="23"/>
    </row>
    <row r="131" spans="1:11" x14ac:dyDescent="0.3">
      <c r="A131" s="4" t="s">
        <v>791</v>
      </c>
      <c r="B131" s="5">
        <v>42840</v>
      </c>
      <c r="C131" s="9">
        <v>4.8899999999999997</v>
      </c>
      <c r="D131" s="9">
        <v>2.0049000000000001</v>
      </c>
      <c r="E131" t="str">
        <v>Shahid Hopkins</v>
      </c>
      <c r="F131" s="15">
        <v>2.0049000000000001</v>
      </c>
      <c r="G131">
        <f t="shared" ref="G131:G194" si="6">AVERAGEIF($A$2:$A$794, E131, $C$2:$C$794)</f>
        <v>4.8899999999999997</v>
      </c>
      <c r="I131">
        <f t="shared" ref="I131:I194" si="7">COUNTIF($A$2:$A$1000, E131)</f>
        <v>1</v>
      </c>
      <c r="J131" s="2">
        <f t="shared" ref="J131:J194" si="8">_xlfn.MAXIFS($B$2:$B$794, $A$2:$A$794, E131)</f>
        <v>42840</v>
      </c>
      <c r="K131" s="23"/>
    </row>
    <row r="132" spans="1:11" x14ac:dyDescent="0.3">
      <c r="A132" s="4" t="s">
        <v>797</v>
      </c>
      <c r="B132" s="5">
        <v>42625</v>
      </c>
      <c r="C132" s="9">
        <v>15.135999999999999</v>
      </c>
      <c r="D132" s="9">
        <v>3.5948000000000002</v>
      </c>
      <c r="E132" t="str">
        <v>Ben Peterman</v>
      </c>
      <c r="F132" s="15">
        <v>3.5948000000000002</v>
      </c>
      <c r="G132">
        <f t="shared" si="6"/>
        <v>15.135999999999999</v>
      </c>
      <c r="I132">
        <f t="shared" si="7"/>
        <v>1</v>
      </c>
      <c r="J132" s="2">
        <f t="shared" si="8"/>
        <v>42625</v>
      </c>
      <c r="K132" s="23"/>
    </row>
    <row r="133" spans="1:11" x14ac:dyDescent="0.3">
      <c r="A133" s="4" t="s">
        <v>803</v>
      </c>
      <c r="B133" s="5">
        <v>41909</v>
      </c>
      <c r="C133" s="9">
        <v>87.54</v>
      </c>
      <c r="D133" s="9">
        <v>37.642200000000003</v>
      </c>
      <c r="E133" t="str">
        <v>Thomas Seio</v>
      </c>
      <c r="F133" s="15">
        <v>37.642200000000003</v>
      </c>
      <c r="G133">
        <f t="shared" si="6"/>
        <v>87.54</v>
      </c>
      <c r="I133">
        <f t="shared" si="7"/>
        <v>1</v>
      </c>
      <c r="J133" s="2">
        <f t="shared" si="8"/>
        <v>41909</v>
      </c>
      <c r="K133" s="23"/>
    </row>
    <row r="134" spans="1:11" x14ac:dyDescent="0.3">
      <c r="A134" s="4" t="s">
        <v>809</v>
      </c>
      <c r="B134" s="5">
        <v>41860</v>
      </c>
      <c r="C134" s="9">
        <v>178.38399999999999</v>
      </c>
      <c r="D134" s="9">
        <v>22.297999999999998</v>
      </c>
      <c r="E134" t="str">
        <v>Andy Gerbode</v>
      </c>
      <c r="F134" s="15">
        <v>22.297999999999998</v>
      </c>
      <c r="G134">
        <f t="shared" si="6"/>
        <v>178.38399999999999</v>
      </c>
      <c r="I134">
        <f t="shared" si="7"/>
        <v>1</v>
      </c>
      <c r="J134" s="2">
        <f t="shared" si="8"/>
        <v>41860</v>
      </c>
      <c r="K134" s="23"/>
    </row>
    <row r="135" spans="1:11" x14ac:dyDescent="0.3">
      <c r="A135" s="4" t="s">
        <v>815</v>
      </c>
      <c r="B135" s="5">
        <v>42001</v>
      </c>
      <c r="C135" s="9">
        <v>99.135999999999996</v>
      </c>
      <c r="D135" s="9">
        <v>8.6744000000000003</v>
      </c>
      <c r="E135" t="str">
        <v>Sung Pak</v>
      </c>
      <c r="F135" s="15">
        <v>8.6744000000000003</v>
      </c>
      <c r="G135">
        <f t="shared" si="6"/>
        <v>99.135999999999996</v>
      </c>
      <c r="I135">
        <f t="shared" si="7"/>
        <v>1</v>
      </c>
      <c r="J135" s="2">
        <f t="shared" si="8"/>
        <v>42001</v>
      </c>
      <c r="K135" s="23"/>
    </row>
    <row r="136" spans="1:11" x14ac:dyDescent="0.3">
      <c r="A136" s="4" t="s">
        <v>820</v>
      </c>
      <c r="B136" s="5">
        <v>41947</v>
      </c>
      <c r="C136" s="9">
        <v>135.88200000000001</v>
      </c>
      <c r="D136" s="9">
        <v>24.1568</v>
      </c>
      <c r="E136" t="str">
        <v>Nathan Mautz</v>
      </c>
      <c r="F136" s="15">
        <v>24.1568</v>
      </c>
      <c r="G136">
        <f t="shared" si="6"/>
        <v>135.88200000000001</v>
      </c>
      <c r="I136">
        <f t="shared" si="7"/>
        <v>1</v>
      </c>
      <c r="J136" s="2">
        <f t="shared" si="8"/>
        <v>41947</v>
      </c>
      <c r="K136" s="23"/>
    </row>
    <row r="137" spans="1:11" x14ac:dyDescent="0.3">
      <c r="A137" s="4" t="s">
        <v>825</v>
      </c>
      <c r="B137" s="5">
        <v>41901</v>
      </c>
      <c r="C137" s="9">
        <v>7.16</v>
      </c>
      <c r="D137" s="9">
        <v>3.58</v>
      </c>
      <c r="E137" t="str">
        <v>Frank Atkinson</v>
      </c>
      <c r="F137" s="15">
        <v>3.58</v>
      </c>
      <c r="G137">
        <f t="shared" si="6"/>
        <v>7.16</v>
      </c>
      <c r="I137">
        <f t="shared" si="7"/>
        <v>1</v>
      </c>
      <c r="J137" s="2">
        <f t="shared" si="8"/>
        <v>41901</v>
      </c>
      <c r="K137" s="23"/>
    </row>
    <row r="138" spans="1:11" x14ac:dyDescent="0.3">
      <c r="A138" s="4" t="s">
        <v>831</v>
      </c>
      <c r="B138" s="5">
        <v>42483</v>
      </c>
      <c r="C138" s="9">
        <v>251.52</v>
      </c>
      <c r="D138" s="9">
        <v>81.744</v>
      </c>
      <c r="E138" t="str">
        <v>Grace Kelly</v>
      </c>
      <c r="F138" s="15">
        <v>81.744</v>
      </c>
      <c r="G138">
        <f t="shared" si="6"/>
        <v>251.52</v>
      </c>
      <c r="I138">
        <f t="shared" si="7"/>
        <v>1</v>
      </c>
      <c r="J138" s="2">
        <f t="shared" si="8"/>
        <v>42483</v>
      </c>
      <c r="K138" s="23"/>
    </row>
    <row r="139" spans="1:11" x14ac:dyDescent="0.3">
      <c r="A139" s="4" t="s">
        <v>837</v>
      </c>
      <c r="B139" s="5">
        <v>43042</v>
      </c>
      <c r="C139" s="9">
        <v>15.992000000000001</v>
      </c>
      <c r="D139" s="9">
        <v>0.99950000000000006</v>
      </c>
      <c r="E139" t="str">
        <v>Don Jones</v>
      </c>
      <c r="F139" s="15">
        <v>0.99950000000000006</v>
      </c>
      <c r="G139">
        <f t="shared" si="6"/>
        <v>15.992000000000001</v>
      </c>
      <c r="I139">
        <f t="shared" si="7"/>
        <v>1</v>
      </c>
      <c r="J139" s="2">
        <f t="shared" si="8"/>
        <v>43042</v>
      </c>
      <c r="K139" s="23"/>
    </row>
    <row r="140" spans="1:11" x14ac:dyDescent="0.3">
      <c r="A140" s="4" t="s">
        <v>843</v>
      </c>
      <c r="B140" s="5">
        <v>42612</v>
      </c>
      <c r="C140" s="9">
        <v>290.89800000000002</v>
      </c>
      <c r="D140" s="9">
        <v>-67.876199999999997</v>
      </c>
      <c r="E140" t="str">
        <v>Patrick O'Brill</v>
      </c>
      <c r="F140" s="15">
        <v>-67.876199999999997</v>
      </c>
      <c r="G140">
        <f t="shared" si="6"/>
        <v>290.89800000000002</v>
      </c>
      <c r="I140">
        <f t="shared" si="7"/>
        <v>1</v>
      </c>
      <c r="J140" s="2">
        <f t="shared" si="8"/>
        <v>42612</v>
      </c>
      <c r="K140" s="23"/>
    </row>
    <row r="141" spans="1:11" x14ac:dyDescent="0.3">
      <c r="A141" s="4" t="s">
        <v>848</v>
      </c>
      <c r="B141" s="5">
        <v>42485</v>
      </c>
      <c r="C141" s="9">
        <v>82.8</v>
      </c>
      <c r="D141" s="9">
        <v>-20.7</v>
      </c>
      <c r="E141" t="str">
        <v>John Lucas</v>
      </c>
      <c r="F141" s="15">
        <v>-20.7</v>
      </c>
      <c r="G141">
        <f t="shared" si="6"/>
        <v>82.8</v>
      </c>
      <c r="I141">
        <f t="shared" si="7"/>
        <v>1</v>
      </c>
      <c r="J141" s="2">
        <f t="shared" si="8"/>
        <v>42485</v>
      </c>
      <c r="K141" s="23"/>
    </row>
    <row r="142" spans="1:11" x14ac:dyDescent="0.3">
      <c r="A142" s="4" t="s">
        <v>853</v>
      </c>
      <c r="B142" s="5">
        <v>42248</v>
      </c>
      <c r="C142" s="9">
        <v>4.7519999999999998</v>
      </c>
      <c r="D142" s="9">
        <v>1.6037999999999999</v>
      </c>
      <c r="E142" t="str">
        <v>Doug Bickford</v>
      </c>
      <c r="F142" s="15">
        <v>1.6037999999999999</v>
      </c>
      <c r="G142">
        <f t="shared" si="6"/>
        <v>4.7519999999999998</v>
      </c>
      <c r="I142">
        <f t="shared" si="7"/>
        <v>1</v>
      </c>
      <c r="J142" s="2">
        <f t="shared" si="8"/>
        <v>42248</v>
      </c>
      <c r="K142" s="23"/>
    </row>
    <row r="143" spans="1:11" x14ac:dyDescent="0.3">
      <c r="A143" s="4" t="s">
        <v>858</v>
      </c>
      <c r="B143" s="5">
        <v>41832</v>
      </c>
      <c r="C143" s="9">
        <v>7.7119999999999997</v>
      </c>
      <c r="D143" s="9">
        <v>2.7955999999999999</v>
      </c>
      <c r="E143" t="str">
        <v>Alyssa Crouse</v>
      </c>
      <c r="F143" s="15">
        <v>2.7955999999999999</v>
      </c>
      <c r="G143">
        <f t="shared" si="6"/>
        <v>7.7119999999999997</v>
      </c>
      <c r="I143">
        <f t="shared" si="7"/>
        <v>1</v>
      </c>
      <c r="J143" s="2">
        <f t="shared" si="8"/>
        <v>41832</v>
      </c>
      <c r="K143" s="23"/>
    </row>
    <row r="144" spans="1:11" x14ac:dyDescent="0.3">
      <c r="A144" s="4" t="s">
        <v>863</v>
      </c>
      <c r="B144" s="5">
        <v>42901</v>
      </c>
      <c r="C144" s="9">
        <v>47.975999999999999</v>
      </c>
      <c r="D144" s="9">
        <v>4.7976000000000001</v>
      </c>
      <c r="E144" t="str">
        <v>Clay Cheatham</v>
      </c>
      <c r="F144" s="15">
        <v>4.7976000000000001</v>
      </c>
      <c r="G144">
        <f t="shared" si="6"/>
        <v>47.975999999999999</v>
      </c>
      <c r="I144">
        <f t="shared" si="7"/>
        <v>1</v>
      </c>
      <c r="J144" s="2">
        <f t="shared" si="8"/>
        <v>42901</v>
      </c>
      <c r="K144" s="23"/>
    </row>
    <row r="145" spans="1:11" x14ac:dyDescent="0.3">
      <c r="A145" s="4" t="s">
        <v>866</v>
      </c>
      <c r="B145" s="5">
        <v>42924</v>
      </c>
      <c r="C145" s="9">
        <v>7.56</v>
      </c>
      <c r="D145" s="9">
        <v>3.0996000000000001</v>
      </c>
      <c r="E145" t="str">
        <v>Tamara Dahlen</v>
      </c>
      <c r="F145" s="15">
        <v>3.0996000000000001</v>
      </c>
      <c r="G145">
        <f t="shared" si="6"/>
        <v>7.56</v>
      </c>
      <c r="I145">
        <f t="shared" si="7"/>
        <v>1</v>
      </c>
      <c r="J145" s="2">
        <f t="shared" si="8"/>
        <v>42924</v>
      </c>
      <c r="K145" s="23"/>
    </row>
    <row r="146" spans="1:11" x14ac:dyDescent="0.3">
      <c r="A146" s="4" t="s">
        <v>873</v>
      </c>
      <c r="B146" s="5">
        <v>42614</v>
      </c>
      <c r="C146" s="9">
        <v>6.79</v>
      </c>
      <c r="D146" s="9">
        <v>2.3086000000000002</v>
      </c>
      <c r="E146" t="str">
        <v>Adam Bellavance</v>
      </c>
      <c r="F146" s="15">
        <v>2.3086000000000002</v>
      </c>
      <c r="G146">
        <f t="shared" si="6"/>
        <v>6.79</v>
      </c>
      <c r="I146">
        <f t="shared" si="7"/>
        <v>1</v>
      </c>
      <c r="J146" s="2">
        <f t="shared" si="8"/>
        <v>42614</v>
      </c>
      <c r="K146" s="23"/>
    </row>
    <row r="147" spans="1:11" x14ac:dyDescent="0.3">
      <c r="A147" s="4" t="s">
        <v>876</v>
      </c>
      <c r="B147" s="5">
        <v>42468</v>
      </c>
      <c r="C147" s="9">
        <v>388.70400000000001</v>
      </c>
      <c r="D147" s="9">
        <v>-4.8587999999999996</v>
      </c>
      <c r="E147" t="str">
        <v>Jeremy Lonsdale</v>
      </c>
      <c r="F147" s="15">
        <v>-4.8587999999999996</v>
      </c>
      <c r="G147">
        <f t="shared" si="6"/>
        <v>388.70400000000001</v>
      </c>
      <c r="I147">
        <f t="shared" si="7"/>
        <v>1</v>
      </c>
      <c r="J147" s="2">
        <f t="shared" si="8"/>
        <v>42468</v>
      </c>
      <c r="K147" s="23"/>
    </row>
    <row r="148" spans="1:11" x14ac:dyDescent="0.3">
      <c r="A148" s="4" t="s">
        <v>881</v>
      </c>
      <c r="B148" s="5">
        <v>42802</v>
      </c>
      <c r="C148" s="9">
        <v>647.84</v>
      </c>
      <c r="D148" s="9">
        <v>168.4384</v>
      </c>
      <c r="E148" t="str">
        <v>Victoria Brennan</v>
      </c>
      <c r="F148" s="15">
        <v>168.4384</v>
      </c>
      <c r="G148">
        <f t="shared" si="6"/>
        <v>647.84</v>
      </c>
      <c r="I148">
        <f t="shared" si="7"/>
        <v>1</v>
      </c>
      <c r="J148" s="2">
        <f t="shared" si="8"/>
        <v>42802</v>
      </c>
      <c r="K148" s="23"/>
    </row>
    <row r="149" spans="1:11" x14ac:dyDescent="0.3">
      <c r="A149" s="4" t="s">
        <v>887</v>
      </c>
      <c r="B149" s="5">
        <v>43003</v>
      </c>
      <c r="C149" s="9">
        <v>20.7</v>
      </c>
      <c r="D149" s="9">
        <v>9.9359999999999999</v>
      </c>
      <c r="E149" t="str">
        <v>Katrina Willman</v>
      </c>
      <c r="F149" s="15">
        <v>9.9359999999999999</v>
      </c>
      <c r="G149">
        <f t="shared" si="6"/>
        <v>20.7</v>
      </c>
      <c r="I149">
        <f t="shared" si="7"/>
        <v>1</v>
      </c>
      <c r="J149" s="2">
        <f t="shared" si="8"/>
        <v>43003</v>
      </c>
      <c r="K149" s="23"/>
    </row>
    <row r="150" spans="1:11" x14ac:dyDescent="0.3">
      <c r="A150" s="4" t="s">
        <v>892</v>
      </c>
      <c r="B150" s="5">
        <v>41906</v>
      </c>
      <c r="C150" s="9">
        <v>211.96</v>
      </c>
      <c r="D150" s="9">
        <v>8.4784000000000006</v>
      </c>
      <c r="E150" t="str">
        <v>Julia Dunbar</v>
      </c>
      <c r="F150" s="15">
        <v>8.4784000000000006</v>
      </c>
      <c r="G150">
        <f t="shared" si="6"/>
        <v>211.96</v>
      </c>
      <c r="I150">
        <f t="shared" si="7"/>
        <v>1</v>
      </c>
      <c r="J150" s="2">
        <f t="shared" si="8"/>
        <v>41906</v>
      </c>
      <c r="K150" s="23"/>
    </row>
    <row r="151" spans="1:11" x14ac:dyDescent="0.3">
      <c r="A151" s="4" t="s">
        <v>896</v>
      </c>
      <c r="B151" s="5">
        <v>42664</v>
      </c>
      <c r="C151" s="9">
        <v>23.2</v>
      </c>
      <c r="D151" s="9">
        <v>10.44</v>
      </c>
      <c r="E151" t="str">
        <v>Michael Kennedy</v>
      </c>
      <c r="F151" s="15">
        <v>10.44</v>
      </c>
      <c r="G151">
        <f t="shared" si="6"/>
        <v>23.2</v>
      </c>
      <c r="I151">
        <f t="shared" si="7"/>
        <v>1</v>
      </c>
      <c r="J151" s="2">
        <f t="shared" si="8"/>
        <v>42664</v>
      </c>
      <c r="K151" s="23"/>
    </row>
    <row r="152" spans="1:11" x14ac:dyDescent="0.3">
      <c r="A152" s="4" t="s">
        <v>902</v>
      </c>
      <c r="B152" s="5">
        <v>42884</v>
      </c>
      <c r="C152" s="9">
        <v>25.92</v>
      </c>
      <c r="D152" s="9">
        <v>9.3960000000000008</v>
      </c>
      <c r="E152" t="str">
        <v>Guy Thornton</v>
      </c>
      <c r="F152" s="15">
        <v>9.3960000000000008</v>
      </c>
      <c r="G152">
        <f t="shared" si="6"/>
        <v>25.92</v>
      </c>
      <c r="I152">
        <f t="shared" si="7"/>
        <v>1</v>
      </c>
      <c r="J152" s="2">
        <f t="shared" si="8"/>
        <v>42884</v>
      </c>
      <c r="K152" s="23"/>
    </row>
    <row r="153" spans="1:11" x14ac:dyDescent="0.3">
      <c r="A153" s="4" t="s">
        <v>908</v>
      </c>
      <c r="B153" s="5">
        <v>41843</v>
      </c>
      <c r="C153" s="9">
        <v>8.16</v>
      </c>
      <c r="D153" s="9">
        <v>-5.7119999999999997</v>
      </c>
      <c r="E153" t="str">
        <v>Arthur Gainer</v>
      </c>
      <c r="F153" s="15">
        <v>-5.7119999999999997</v>
      </c>
      <c r="G153">
        <f t="shared" si="6"/>
        <v>8.16</v>
      </c>
      <c r="I153">
        <f t="shared" si="7"/>
        <v>1</v>
      </c>
      <c r="J153" s="2">
        <f t="shared" si="8"/>
        <v>41843</v>
      </c>
      <c r="K153" s="23"/>
    </row>
    <row r="154" spans="1:11" x14ac:dyDescent="0.3">
      <c r="A154" s="4" t="s">
        <v>914</v>
      </c>
      <c r="B154" s="5">
        <v>42641</v>
      </c>
      <c r="C154" s="9">
        <v>99.135999999999996</v>
      </c>
      <c r="D154" s="9">
        <v>30.98</v>
      </c>
      <c r="E154" t="str">
        <v>Muhammed MacIntyre</v>
      </c>
      <c r="F154" s="15">
        <v>30.98</v>
      </c>
      <c r="G154">
        <f t="shared" si="6"/>
        <v>99.135999999999996</v>
      </c>
      <c r="I154">
        <f t="shared" si="7"/>
        <v>1</v>
      </c>
      <c r="J154" s="2">
        <f t="shared" si="8"/>
        <v>42641</v>
      </c>
      <c r="K154" s="23"/>
    </row>
    <row r="155" spans="1:11" x14ac:dyDescent="0.3">
      <c r="A155" s="4" t="s">
        <v>920</v>
      </c>
      <c r="B155" s="5">
        <v>42974</v>
      </c>
      <c r="C155" s="9">
        <v>1488.424</v>
      </c>
      <c r="D155" s="9">
        <v>-297.6848</v>
      </c>
      <c r="E155" t="str">
        <v>Allen Rosenblatt</v>
      </c>
      <c r="F155" s="15">
        <v>-297.6848</v>
      </c>
      <c r="G155">
        <f t="shared" si="6"/>
        <v>1488.424</v>
      </c>
      <c r="I155">
        <f t="shared" si="7"/>
        <v>1</v>
      </c>
      <c r="J155" s="2">
        <f t="shared" si="8"/>
        <v>42974</v>
      </c>
      <c r="K155" s="23"/>
    </row>
    <row r="156" spans="1:11" x14ac:dyDescent="0.3">
      <c r="A156" s="4" t="s">
        <v>925</v>
      </c>
      <c r="B156" s="5">
        <v>42122</v>
      </c>
      <c r="C156" s="9">
        <v>8.6519999999999992</v>
      </c>
      <c r="D156" s="9">
        <v>-20.3322</v>
      </c>
      <c r="E156" t="str">
        <v>Russell Applegate</v>
      </c>
      <c r="F156" s="15">
        <v>-20.3322</v>
      </c>
      <c r="G156">
        <f t="shared" si="6"/>
        <v>8.6519999999999992</v>
      </c>
      <c r="I156">
        <f t="shared" si="7"/>
        <v>1</v>
      </c>
      <c r="J156" s="2">
        <f t="shared" si="8"/>
        <v>42122</v>
      </c>
      <c r="K156" s="23"/>
    </row>
    <row r="157" spans="1:11" x14ac:dyDescent="0.3">
      <c r="A157" s="4" t="s">
        <v>930</v>
      </c>
      <c r="B157" s="5">
        <v>42671</v>
      </c>
      <c r="C157" s="9">
        <v>50.96</v>
      </c>
      <c r="D157" s="9">
        <v>25.48</v>
      </c>
      <c r="E157" t="str">
        <v>Alejandro Savely</v>
      </c>
      <c r="F157" s="15">
        <v>25.48</v>
      </c>
      <c r="G157">
        <f t="shared" si="6"/>
        <v>50.96</v>
      </c>
      <c r="I157">
        <f t="shared" si="7"/>
        <v>1</v>
      </c>
      <c r="J157" s="2">
        <f t="shared" si="8"/>
        <v>42671</v>
      </c>
      <c r="K157" s="23"/>
    </row>
    <row r="158" spans="1:11" x14ac:dyDescent="0.3">
      <c r="A158" s="4" t="s">
        <v>935</v>
      </c>
      <c r="B158" s="5">
        <v>42181</v>
      </c>
      <c r="C158" s="9">
        <v>41.9</v>
      </c>
      <c r="D158" s="9">
        <v>8.7989999999999995</v>
      </c>
      <c r="E158" t="str">
        <v>Laura Armstrong</v>
      </c>
      <c r="F158" s="15">
        <v>8.7989999999999995</v>
      </c>
      <c r="G158">
        <f t="shared" si="6"/>
        <v>41.9</v>
      </c>
      <c r="I158">
        <f t="shared" si="7"/>
        <v>1</v>
      </c>
      <c r="J158" s="2">
        <f t="shared" si="8"/>
        <v>42181</v>
      </c>
      <c r="K158" s="23"/>
    </row>
    <row r="159" spans="1:11" x14ac:dyDescent="0.3">
      <c r="A159" s="4" t="s">
        <v>941</v>
      </c>
      <c r="B159" s="5">
        <v>42335</v>
      </c>
      <c r="C159" s="9">
        <v>375.45749999999998</v>
      </c>
      <c r="D159" s="9">
        <v>-157.0095</v>
      </c>
      <c r="E159" t="str">
        <v>Denny Ordway</v>
      </c>
      <c r="F159" s="15">
        <v>-157.0095</v>
      </c>
      <c r="G159">
        <f t="shared" si="6"/>
        <v>375.45749999999998</v>
      </c>
      <c r="I159">
        <f t="shared" si="7"/>
        <v>1</v>
      </c>
      <c r="J159" s="2">
        <f t="shared" si="8"/>
        <v>42335</v>
      </c>
      <c r="K159" s="23"/>
    </row>
    <row r="160" spans="1:11" x14ac:dyDescent="0.3">
      <c r="A160" s="4" t="s">
        <v>947</v>
      </c>
      <c r="B160" s="5">
        <v>42341</v>
      </c>
      <c r="C160" s="9">
        <v>482.34</v>
      </c>
      <c r="D160" s="9">
        <v>-337.63799999999998</v>
      </c>
      <c r="E160" t="str">
        <v>Dean Katz</v>
      </c>
      <c r="F160" s="15">
        <v>-337.63799999999998</v>
      </c>
      <c r="G160">
        <f t="shared" si="6"/>
        <v>482.34</v>
      </c>
      <c r="I160">
        <f t="shared" si="7"/>
        <v>1</v>
      </c>
      <c r="J160" s="2">
        <f t="shared" si="8"/>
        <v>42341</v>
      </c>
      <c r="K160" s="23"/>
    </row>
    <row r="161" spans="1:11" x14ac:dyDescent="0.3">
      <c r="A161" s="4" t="s">
        <v>952</v>
      </c>
      <c r="B161" s="5">
        <v>41967</v>
      </c>
      <c r="C161" s="9">
        <v>2.6240000000000001</v>
      </c>
      <c r="D161" s="9">
        <v>0.4264</v>
      </c>
      <c r="E161" t="str">
        <v>Nathan Gelder</v>
      </c>
      <c r="F161" s="15">
        <v>0.4264</v>
      </c>
      <c r="G161">
        <f t="shared" si="6"/>
        <v>2.6240000000000001</v>
      </c>
      <c r="I161">
        <f t="shared" si="7"/>
        <v>1</v>
      </c>
      <c r="J161" s="2">
        <f t="shared" si="8"/>
        <v>41967</v>
      </c>
      <c r="K161" s="23"/>
    </row>
    <row r="162" spans="1:11" x14ac:dyDescent="0.3">
      <c r="A162" s="4" t="s">
        <v>957</v>
      </c>
      <c r="B162" s="5">
        <v>43080</v>
      </c>
      <c r="C162" s="9">
        <v>23.36</v>
      </c>
      <c r="D162" s="9">
        <v>7.8840000000000003</v>
      </c>
      <c r="E162" t="str">
        <v>Mike Vittorini</v>
      </c>
      <c r="F162" s="15">
        <v>7.8840000000000003</v>
      </c>
      <c r="G162">
        <f t="shared" si="6"/>
        <v>23.36</v>
      </c>
      <c r="I162">
        <f t="shared" si="7"/>
        <v>1</v>
      </c>
      <c r="J162" s="2">
        <f t="shared" si="8"/>
        <v>43080</v>
      </c>
      <c r="K162" s="23"/>
    </row>
    <row r="163" spans="1:11" x14ac:dyDescent="0.3">
      <c r="A163" s="4" t="s">
        <v>962</v>
      </c>
      <c r="B163" s="5">
        <v>41903</v>
      </c>
      <c r="C163" s="9">
        <v>246.38399999999999</v>
      </c>
      <c r="D163" s="9">
        <v>27.7182</v>
      </c>
      <c r="E163" t="str">
        <v>Jack Garza</v>
      </c>
      <c r="F163" s="15">
        <v>27.7182</v>
      </c>
      <c r="G163">
        <f t="shared" si="6"/>
        <v>246.38399999999999</v>
      </c>
      <c r="I163">
        <f t="shared" si="7"/>
        <v>1</v>
      </c>
      <c r="J163" s="2">
        <f t="shared" si="8"/>
        <v>41903</v>
      </c>
      <c r="K163" s="23"/>
    </row>
    <row r="164" spans="1:11" x14ac:dyDescent="0.3">
      <c r="A164" s="4" t="s">
        <v>968</v>
      </c>
      <c r="B164" s="5">
        <v>41797</v>
      </c>
      <c r="C164" s="9">
        <v>12.462</v>
      </c>
      <c r="D164" s="9">
        <v>-20.5623</v>
      </c>
      <c r="E164" t="str">
        <v>Bart Pistole</v>
      </c>
      <c r="F164" s="15">
        <v>-20.5623</v>
      </c>
      <c r="G164">
        <f t="shared" si="6"/>
        <v>12.462</v>
      </c>
      <c r="I164">
        <f t="shared" si="7"/>
        <v>1</v>
      </c>
      <c r="J164" s="2">
        <f t="shared" si="8"/>
        <v>41797</v>
      </c>
      <c r="K164" s="23"/>
    </row>
    <row r="165" spans="1:11" x14ac:dyDescent="0.3">
      <c r="A165" s="4" t="s">
        <v>974</v>
      </c>
      <c r="B165" s="5">
        <v>42916</v>
      </c>
      <c r="C165" s="9">
        <v>75.792000000000002</v>
      </c>
      <c r="D165" s="9">
        <v>25.579799999999999</v>
      </c>
      <c r="E165" t="str">
        <v>Victor Preis</v>
      </c>
      <c r="F165" s="15">
        <v>25.579799999999999</v>
      </c>
      <c r="G165">
        <f t="shared" si="6"/>
        <v>75.792000000000002</v>
      </c>
      <c r="I165">
        <f t="shared" si="7"/>
        <v>1</v>
      </c>
      <c r="J165" s="2">
        <f t="shared" si="8"/>
        <v>42916</v>
      </c>
      <c r="K165" s="23"/>
    </row>
    <row r="166" spans="1:11" x14ac:dyDescent="0.3">
      <c r="A166" s="4" t="s">
        <v>981</v>
      </c>
      <c r="B166" s="5">
        <v>43025</v>
      </c>
      <c r="C166" s="9">
        <v>49.96</v>
      </c>
      <c r="D166" s="9">
        <v>9.4923999999999999</v>
      </c>
      <c r="E166" t="str">
        <v>Saphhira Shifley</v>
      </c>
      <c r="F166" s="15">
        <v>9.4923999999999999</v>
      </c>
      <c r="G166">
        <f t="shared" si="6"/>
        <v>49.96</v>
      </c>
      <c r="I166">
        <f t="shared" si="7"/>
        <v>1</v>
      </c>
      <c r="J166" s="2">
        <f t="shared" si="8"/>
        <v>43025</v>
      </c>
      <c r="K166" s="23"/>
    </row>
    <row r="167" spans="1:11" x14ac:dyDescent="0.3">
      <c r="A167" s="4" t="s">
        <v>988</v>
      </c>
      <c r="B167" s="5">
        <v>42621</v>
      </c>
      <c r="C167" s="9">
        <v>35.951999999999998</v>
      </c>
      <c r="D167" s="9">
        <v>3.5952000000000002</v>
      </c>
      <c r="E167" t="str">
        <v>Anna Gayman</v>
      </c>
      <c r="F167" s="15">
        <v>3.5952000000000002</v>
      </c>
      <c r="G167">
        <f t="shared" si="6"/>
        <v>35.951999999999998</v>
      </c>
      <c r="I167">
        <f t="shared" si="7"/>
        <v>1</v>
      </c>
      <c r="J167" s="2">
        <f t="shared" si="8"/>
        <v>42621</v>
      </c>
      <c r="K167" s="23"/>
    </row>
    <row r="168" spans="1:11" x14ac:dyDescent="0.3">
      <c r="A168" s="4" t="s">
        <v>993</v>
      </c>
      <c r="B168" s="5">
        <v>41997</v>
      </c>
      <c r="C168" s="9">
        <v>9.5679999999999996</v>
      </c>
      <c r="D168" s="9">
        <v>3.4683999999999999</v>
      </c>
      <c r="E168" t="str">
        <v>Luke Foster</v>
      </c>
      <c r="F168" s="15">
        <v>3.4683999999999999</v>
      </c>
      <c r="G168">
        <f t="shared" si="6"/>
        <v>9.5679999999999996</v>
      </c>
      <c r="I168">
        <f t="shared" si="7"/>
        <v>1</v>
      </c>
      <c r="J168" s="2">
        <f t="shared" si="8"/>
        <v>41997</v>
      </c>
      <c r="K168" s="23"/>
    </row>
    <row r="169" spans="1:11" x14ac:dyDescent="0.3">
      <c r="A169" s="4" t="s">
        <v>999</v>
      </c>
      <c r="B169" s="5">
        <v>43093</v>
      </c>
      <c r="C169" s="9">
        <v>35.909999999999997</v>
      </c>
      <c r="D169" s="9">
        <v>9.6957000000000004</v>
      </c>
      <c r="E169" t="str">
        <v>Roy Französisch</v>
      </c>
      <c r="F169" s="15">
        <v>9.6957000000000004</v>
      </c>
      <c r="G169">
        <f t="shared" si="6"/>
        <v>35.909999999999997</v>
      </c>
      <c r="I169">
        <f t="shared" si="7"/>
        <v>1</v>
      </c>
      <c r="J169" s="2">
        <f t="shared" si="8"/>
        <v>43093</v>
      </c>
      <c r="K169" s="23"/>
    </row>
    <row r="170" spans="1:11" x14ac:dyDescent="0.3">
      <c r="A170" s="4" t="s">
        <v>1004</v>
      </c>
      <c r="B170" s="5">
        <v>43077</v>
      </c>
      <c r="C170" s="9">
        <v>179.95</v>
      </c>
      <c r="D170" s="9">
        <v>37.789499999999997</v>
      </c>
      <c r="E170" t="str">
        <v>Keith Herrera</v>
      </c>
      <c r="F170" s="15">
        <v>37.789499999999997</v>
      </c>
      <c r="G170">
        <f t="shared" si="6"/>
        <v>179.95</v>
      </c>
      <c r="I170">
        <f t="shared" si="7"/>
        <v>1</v>
      </c>
      <c r="J170" s="2">
        <f t="shared" si="8"/>
        <v>43077</v>
      </c>
      <c r="K170" s="23"/>
    </row>
    <row r="171" spans="1:11" x14ac:dyDescent="0.3">
      <c r="A171" s="4" t="s">
        <v>1009</v>
      </c>
      <c r="B171" s="5">
        <v>43042</v>
      </c>
      <c r="C171" s="9">
        <v>139.86000000000001</v>
      </c>
      <c r="D171" s="9">
        <v>65.734200000000001</v>
      </c>
      <c r="E171" t="str">
        <v>Kimberly Carter</v>
      </c>
      <c r="F171" s="15">
        <v>65.734200000000001</v>
      </c>
      <c r="G171">
        <f t="shared" si="6"/>
        <v>139.86000000000001</v>
      </c>
      <c r="I171">
        <f t="shared" si="7"/>
        <v>1</v>
      </c>
      <c r="J171" s="2">
        <f t="shared" si="8"/>
        <v>43042</v>
      </c>
      <c r="K171" s="23"/>
    </row>
    <row r="172" spans="1:11" x14ac:dyDescent="0.3">
      <c r="A172" s="4" t="s">
        <v>1014</v>
      </c>
      <c r="B172" s="5">
        <v>42910</v>
      </c>
      <c r="C172" s="9">
        <v>95.92</v>
      </c>
      <c r="D172" s="9">
        <v>25.898399999999999</v>
      </c>
      <c r="E172" t="str">
        <v>Caroline Jumper</v>
      </c>
      <c r="F172" s="15">
        <v>25.898399999999999</v>
      </c>
      <c r="G172">
        <f t="shared" si="6"/>
        <v>95.92</v>
      </c>
      <c r="I172">
        <f t="shared" si="7"/>
        <v>1</v>
      </c>
      <c r="J172" s="2">
        <f t="shared" si="8"/>
        <v>42910</v>
      </c>
      <c r="K172" s="23"/>
    </row>
    <row r="173" spans="1:11" x14ac:dyDescent="0.3">
      <c r="A173" s="4" t="s">
        <v>1020</v>
      </c>
      <c r="B173" s="5">
        <v>42474</v>
      </c>
      <c r="C173" s="9">
        <v>383.8</v>
      </c>
      <c r="D173" s="9">
        <v>38.380000000000003</v>
      </c>
      <c r="E173" t="str">
        <v>Philip Brown</v>
      </c>
      <c r="F173" s="15">
        <v>38.380000000000003</v>
      </c>
      <c r="G173">
        <f t="shared" si="6"/>
        <v>383.8</v>
      </c>
      <c r="I173">
        <f t="shared" si="7"/>
        <v>1</v>
      </c>
      <c r="J173" s="2">
        <f t="shared" si="8"/>
        <v>42474</v>
      </c>
      <c r="K173" s="23"/>
    </row>
    <row r="174" spans="1:11" x14ac:dyDescent="0.3">
      <c r="A174" s="4" t="s">
        <v>1025</v>
      </c>
      <c r="B174" s="5">
        <v>43027</v>
      </c>
      <c r="C174" s="9">
        <v>56.56</v>
      </c>
      <c r="D174" s="9">
        <v>14.7056</v>
      </c>
      <c r="E174" t="str">
        <v>Michael Paige</v>
      </c>
      <c r="F174" s="15">
        <v>14.7056</v>
      </c>
      <c r="G174">
        <f t="shared" si="6"/>
        <v>56.56</v>
      </c>
      <c r="I174">
        <f t="shared" si="7"/>
        <v>1</v>
      </c>
      <c r="J174" s="2">
        <f t="shared" si="8"/>
        <v>43027</v>
      </c>
      <c r="K174" s="23"/>
    </row>
    <row r="175" spans="1:11" x14ac:dyDescent="0.3">
      <c r="A175" s="4" t="s">
        <v>1031</v>
      </c>
      <c r="B175" s="5">
        <v>42968</v>
      </c>
      <c r="C175" s="9">
        <v>866.4</v>
      </c>
      <c r="D175" s="9">
        <v>225.26400000000001</v>
      </c>
      <c r="E175" t="str">
        <v>Natalie Fritzler</v>
      </c>
      <c r="F175" s="15">
        <v>225.26400000000001</v>
      </c>
      <c r="G175">
        <f t="shared" si="6"/>
        <v>866.4</v>
      </c>
      <c r="I175">
        <f t="shared" si="7"/>
        <v>1</v>
      </c>
      <c r="J175" s="2">
        <f t="shared" si="8"/>
        <v>42968</v>
      </c>
      <c r="K175" s="23"/>
    </row>
    <row r="176" spans="1:11" x14ac:dyDescent="0.3">
      <c r="A176" s="4" t="s">
        <v>1038</v>
      </c>
      <c r="B176" s="5">
        <v>41894</v>
      </c>
      <c r="C176" s="9">
        <v>69.989999999999995</v>
      </c>
      <c r="D176" s="9">
        <v>30.095700000000001</v>
      </c>
      <c r="E176" t="str">
        <v>Shirley Daniels</v>
      </c>
      <c r="F176" s="15">
        <v>30.095700000000001</v>
      </c>
      <c r="G176">
        <f t="shared" si="6"/>
        <v>69.989999999999995</v>
      </c>
      <c r="I176">
        <f t="shared" si="7"/>
        <v>1</v>
      </c>
      <c r="J176" s="2">
        <f t="shared" si="8"/>
        <v>41894</v>
      </c>
      <c r="K176" s="23"/>
    </row>
    <row r="177" spans="1:11" x14ac:dyDescent="0.3">
      <c r="A177" s="4" t="s">
        <v>1044</v>
      </c>
      <c r="B177" s="5">
        <v>43009</v>
      </c>
      <c r="C177" s="9">
        <v>6.6719999999999997</v>
      </c>
      <c r="D177" s="9">
        <v>0.50039999999999996</v>
      </c>
      <c r="E177" t="str">
        <v>Ken Heidel</v>
      </c>
      <c r="F177" s="15">
        <v>0.50039999999999996</v>
      </c>
      <c r="G177">
        <f t="shared" si="6"/>
        <v>6.6719999999999997</v>
      </c>
      <c r="I177">
        <f t="shared" si="7"/>
        <v>1</v>
      </c>
      <c r="J177" s="2">
        <f t="shared" si="8"/>
        <v>43009</v>
      </c>
      <c r="K177" s="23"/>
    </row>
    <row r="178" spans="1:11" x14ac:dyDescent="0.3">
      <c r="A178" s="4" t="s">
        <v>1049</v>
      </c>
      <c r="B178" s="5">
        <v>42475</v>
      </c>
      <c r="C178" s="9">
        <v>189.58799999999999</v>
      </c>
      <c r="D178" s="9">
        <v>-145.35079999999999</v>
      </c>
      <c r="E178" t="str">
        <v>Ross Baird</v>
      </c>
      <c r="F178" s="15">
        <v>-145.35079999999999</v>
      </c>
      <c r="G178">
        <f t="shared" si="6"/>
        <v>189.58799999999999</v>
      </c>
      <c r="I178">
        <f t="shared" si="7"/>
        <v>1</v>
      </c>
      <c r="J178" s="2">
        <f t="shared" si="8"/>
        <v>42475</v>
      </c>
      <c r="K178" s="23"/>
    </row>
    <row r="179" spans="1:11" x14ac:dyDescent="0.3">
      <c r="A179" s="4" t="s">
        <v>1055</v>
      </c>
      <c r="B179" s="5">
        <v>41992</v>
      </c>
      <c r="C179" s="9">
        <v>4.8120000000000003</v>
      </c>
      <c r="D179" s="9">
        <v>-3.6892</v>
      </c>
      <c r="E179" t="str">
        <v>Mike Kennedy</v>
      </c>
      <c r="F179" s="15">
        <v>-3.6892</v>
      </c>
      <c r="G179">
        <f t="shared" si="6"/>
        <v>4.8120000000000003</v>
      </c>
      <c r="I179">
        <f t="shared" si="7"/>
        <v>1</v>
      </c>
      <c r="J179" s="2">
        <f t="shared" si="8"/>
        <v>41992</v>
      </c>
      <c r="K179" s="23"/>
    </row>
    <row r="180" spans="1:11" x14ac:dyDescent="0.3">
      <c r="A180" s="4" t="s">
        <v>1061</v>
      </c>
      <c r="B180" s="5">
        <v>42533</v>
      </c>
      <c r="C180" s="9">
        <v>1007.979</v>
      </c>
      <c r="D180" s="9">
        <v>43.199100000000001</v>
      </c>
      <c r="E180" t="str">
        <v>Philisse Overcash</v>
      </c>
      <c r="F180" s="15">
        <v>43.199100000000001</v>
      </c>
      <c r="G180">
        <f t="shared" si="6"/>
        <v>1007.979</v>
      </c>
      <c r="I180">
        <f t="shared" si="7"/>
        <v>1</v>
      </c>
      <c r="J180" s="2">
        <f t="shared" si="8"/>
        <v>42533</v>
      </c>
      <c r="K180" s="23"/>
    </row>
    <row r="181" spans="1:11" x14ac:dyDescent="0.3">
      <c r="A181" s="4" t="s">
        <v>1066</v>
      </c>
      <c r="B181" s="5">
        <v>42993</v>
      </c>
      <c r="C181" s="9">
        <v>31.872</v>
      </c>
      <c r="D181" s="9">
        <v>11.553599999999999</v>
      </c>
      <c r="E181" t="str">
        <v>Brenda Bowman</v>
      </c>
      <c r="F181" s="15">
        <v>11.553599999999999</v>
      </c>
      <c r="G181">
        <f t="shared" si="6"/>
        <v>31.872</v>
      </c>
      <c r="I181">
        <f t="shared" si="7"/>
        <v>1</v>
      </c>
      <c r="J181" s="2">
        <f t="shared" si="8"/>
        <v>42993</v>
      </c>
      <c r="K181" s="23"/>
    </row>
    <row r="182" spans="1:11" x14ac:dyDescent="0.3">
      <c r="A182" s="4" t="s">
        <v>1071</v>
      </c>
      <c r="B182" s="5">
        <v>42814</v>
      </c>
      <c r="C182" s="9">
        <v>2.91</v>
      </c>
      <c r="D182" s="9">
        <v>1.3676999999999999</v>
      </c>
      <c r="E182" t="str">
        <v>Troy Blackwell</v>
      </c>
      <c r="F182" s="15">
        <v>1.3676999999999999</v>
      </c>
      <c r="G182">
        <f t="shared" si="6"/>
        <v>2.91</v>
      </c>
      <c r="I182">
        <f t="shared" si="7"/>
        <v>1</v>
      </c>
      <c r="J182" s="2">
        <f t="shared" si="8"/>
        <v>42814</v>
      </c>
      <c r="K182" s="23"/>
    </row>
    <row r="183" spans="1:11" x14ac:dyDescent="0.3">
      <c r="A183" s="4" t="s">
        <v>1076</v>
      </c>
      <c r="B183" s="5">
        <v>42461</v>
      </c>
      <c r="C183" s="9">
        <v>59.52</v>
      </c>
      <c r="D183" s="9">
        <v>15.475199999999999</v>
      </c>
      <c r="E183" t="str">
        <v>Raymond Buch</v>
      </c>
      <c r="F183" s="15">
        <v>15.475199999999999</v>
      </c>
      <c r="G183">
        <f t="shared" si="6"/>
        <v>59.52</v>
      </c>
      <c r="I183">
        <f t="shared" si="7"/>
        <v>1</v>
      </c>
      <c r="J183" s="2">
        <f t="shared" si="8"/>
        <v>42461</v>
      </c>
      <c r="K183" s="23"/>
    </row>
    <row r="184" spans="1:11" x14ac:dyDescent="0.3">
      <c r="A184" s="4" t="s">
        <v>1082</v>
      </c>
      <c r="B184" s="5">
        <v>43028</v>
      </c>
      <c r="C184" s="9">
        <v>284.36399999999998</v>
      </c>
      <c r="D184" s="9">
        <v>-75.830399999999997</v>
      </c>
      <c r="E184" t="str">
        <v>Ed Braxton</v>
      </c>
      <c r="F184" s="15">
        <v>-75.830399999999997</v>
      </c>
      <c r="G184">
        <f t="shared" si="6"/>
        <v>284.36399999999998</v>
      </c>
      <c r="I184">
        <f t="shared" si="7"/>
        <v>1</v>
      </c>
      <c r="J184" s="2">
        <f t="shared" si="8"/>
        <v>43028</v>
      </c>
      <c r="K184" s="23"/>
    </row>
    <row r="185" spans="1:11" x14ac:dyDescent="0.3">
      <c r="A185" s="4" t="s">
        <v>1087</v>
      </c>
      <c r="B185" s="5">
        <v>41682</v>
      </c>
      <c r="C185" s="9">
        <v>129.56800000000001</v>
      </c>
      <c r="D185" s="9">
        <v>-24.294</v>
      </c>
      <c r="E185" t="str">
        <v>Sanjit Chand</v>
      </c>
      <c r="F185" s="15">
        <v>-24.294</v>
      </c>
      <c r="G185">
        <f t="shared" si="6"/>
        <v>129.56800000000001</v>
      </c>
      <c r="I185">
        <f t="shared" si="7"/>
        <v>1</v>
      </c>
      <c r="J185" s="2">
        <f t="shared" si="8"/>
        <v>41682</v>
      </c>
      <c r="K185" s="23"/>
    </row>
    <row r="186" spans="1:11" x14ac:dyDescent="0.3">
      <c r="A186" s="4" t="s">
        <v>1092</v>
      </c>
      <c r="B186" s="5">
        <v>42482</v>
      </c>
      <c r="C186" s="9">
        <v>23.56</v>
      </c>
      <c r="D186" s="9">
        <v>7.0679999999999996</v>
      </c>
      <c r="E186" t="str">
        <v>Tanja Norvell</v>
      </c>
      <c r="F186" s="15">
        <v>7.0679999999999996</v>
      </c>
      <c r="G186">
        <f t="shared" si="6"/>
        <v>23.56</v>
      </c>
      <c r="I186">
        <f t="shared" si="7"/>
        <v>1</v>
      </c>
      <c r="J186" s="2">
        <f t="shared" si="8"/>
        <v>42482</v>
      </c>
      <c r="K186" s="23"/>
    </row>
    <row r="187" spans="1:11" x14ac:dyDescent="0.3">
      <c r="A187" s="4" t="s">
        <v>1097</v>
      </c>
      <c r="B187" s="5">
        <v>42021</v>
      </c>
      <c r="C187" s="9">
        <v>254.744</v>
      </c>
      <c r="D187" s="9">
        <v>-312.06139999999999</v>
      </c>
      <c r="E187" t="str">
        <v>Joni Sundaresam</v>
      </c>
      <c r="F187" s="15">
        <v>-312.06139999999999</v>
      </c>
      <c r="G187">
        <f t="shared" si="6"/>
        <v>254.744</v>
      </c>
      <c r="I187">
        <f t="shared" si="7"/>
        <v>1</v>
      </c>
      <c r="J187" s="2">
        <f t="shared" si="8"/>
        <v>42021</v>
      </c>
      <c r="K187" s="23"/>
    </row>
    <row r="188" spans="1:11" x14ac:dyDescent="0.3">
      <c r="A188" s="4" t="s">
        <v>1103</v>
      </c>
      <c r="B188" s="5">
        <v>42358</v>
      </c>
      <c r="C188" s="9">
        <v>55.48</v>
      </c>
      <c r="D188" s="9">
        <v>26.630400000000002</v>
      </c>
      <c r="E188" t="str">
        <v>Maya Herman</v>
      </c>
      <c r="F188" s="15">
        <v>26.630400000000002</v>
      </c>
      <c r="G188">
        <f t="shared" si="6"/>
        <v>55.48</v>
      </c>
      <c r="I188">
        <f t="shared" si="7"/>
        <v>1</v>
      </c>
      <c r="J188" s="2">
        <f t="shared" si="8"/>
        <v>42358</v>
      </c>
      <c r="K188" s="23"/>
    </row>
    <row r="189" spans="1:11" x14ac:dyDescent="0.3">
      <c r="A189" s="4" t="s">
        <v>1109</v>
      </c>
      <c r="B189" s="5">
        <v>41952</v>
      </c>
      <c r="C189" s="9">
        <v>340.92</v>
      </c>
      <c r="D189" s="9">
        <v>3.4091999999999998</v>
      </c>
      <c r="E189" t="str">
        <v>Jeremy Pistek</v>
      </c>
      <c r="F189" s="15">
        <v>3.4091999999999998</v>
      </c>
      <c r="G189">
        <f t="shared" si="6"/>
        <v>340.92</v>
      </c>
      <c r="I189">
        <f t="shared" si="7"/>
        <v>1</v>
      </c>
      <c r="J189" s="2">
        <f t="shared" si="8"/>
        <v>41952</v>
      </c>
      <c r="K189" s="23"/>
    </row>
    <row r="190" spans="1:11" x14ac:dyDescent="0.3">
      <c r="A190" s="4" t="s">
        <v>1114</v>
      </c>
      <c r="B190" s="5">
        <v>42670</v>
      </c>
      <c r="C190" s="9">
        <v>40.200000000000003</v>
      </c>
      <c r="D190" s="9">
        <v>19.295999999999999</v>
      </c>
      <c r="E190" t="str">
        <v>Jeremy Ellison</v>
      </c>
      <c r="F190" s="15">
        <v>19.295999999999999</v>
      </c>
      <c r="G190">
        <f t="shared" si="6"/>
        <v>40.200000000000003</v>
      </c>
      <c r="I190">
        <f t="shared" si="7"/>
        <v>1</v>
      </c>
      <c r="J190" s="2">
        <f t="shared" si="8"/>
        <v>42670</v>
      </c>
      <c r="K190" s="23"/>
    </row>
    <row r="191" spans="1:11" x14ac:dyDescent="0.3">
      <c r="A191" s="4" t="s">
        <v>1117</v>
      </c>
      <c r="B191" s="5">
        <v>42547</v>
      </c>
      <c r="C191" s="9">
        <v>14.7</v>
      </c>
      <c r="D191" s="9">
        <v>6.6150000000000002</v>
      </c>
      <c r="E191" t="str">
        <v>John Grady</v>
      </c>
      <c r="F191" s="15">
        <v>6.6150000000000002</v>
      </c>
      <c r="G191">
        <f t="shared" si="6"/>
        <v>14.7</v>
      </c>
      <c r="I191">
        <f t="shared" si="7"/>
        <v>1</v>
      </c>
      <c r="J191" s="2">
        <f t="shared" si="8"/>
        <v>42547</v>
      </c>
      <c r="K191" s="23"/>
    </row>
    <row r="192" spans="1:11" x14ac:dyDescent="0.3">
      <c r="A192" s="4" t="s">
        <v>1122</v>
      </c>
      <c r="B192" s="5">
        <v>41918</v>
      </c>
      <c r="C192" s="9">
        <v>9.09</v>
      </c>
      <c r="D192" s="9">
        <v>1.9089</v>
      </c>
      <c r="E192" t="str">
        <v>Xylona Preis</v>
      </c>
      <c r="F192" s="15">
        <v>1.9089</v>
      </c>
      <c r="G192">
        <f t="shared" si="6"/>
        <v>9.09</v>
      </c>
      <c r="I192">
        <f t="shared" si="7"/>
        <v>1</v>
      </c>
      <c r="J192" s="2">
        <f t="shared" si="8"/>
        <v>41918</v>
      </c>
      <c r="K192" s="23"/>
    </row>
    <row r="193" spans="1:11" x14ac:dyDescent="0.3">
      <c r="A193" s="4" t="s">
        <v>1127</v>
      </c>
      <c r="B193" s="5">
        <v>41842</v>
      </c>
      <c r="C193" s="9">
        <v>5.96</v>
      </c>
      <c r="D193" s="9">
        <v>1.6688000000000001</v>
      </c>
      <c r="E193" t="str">
        <v>Erin Mull</v>
      </c>
      <c r="F193" s="15">
        <v>1.6688000000000001</v>
      </c>
      <c r="G193">
        <f t="shared" si="6"/>
        <v>5.96</v>
      </c>
      <c r="I193">
        <f t="shared" si="7"/>
        <v>1</v>
      </c>
      <c r="J193" s="2">
        <f t="shared" si="8"/>
        <v>41842</v>
      </c>
      <c r="K193" s="23"/>
    </row>
    <row r="194" spans="1:11" x14ac:dyDescent="0.3">
      <c r="A194" s="4" t="s">
        <v>1130</v>
      </c>
      <c r="B194" s="5">
        <v>42896</v>
      </c>
      <c r="C194" s="9">
        <v>29.6</v>
      </c>
      <c r="D194" s="9">
        <v>14.8</v>
      </c>
      <c r="E194" t="str">
        <v>Michelle Tran</v>
      </c>
      <c r="F194" s="15">
        <v>14.8</v>
      </c>
      <c r="G194">
        <f t="shared" si="6"/>
        <v>29.6</v>
      </c>
      <c r="I194">
        <f t="shared" si="7"/>
        <v>1</v>
      </c>
      <c r="J194" s="2">
        <f t="shared" si="8"/>
        <v>42896</v>
      </c>
      <c r="K194" s="23"/>
    </row>
    <row r="195" spans="1:11" x14ac:dyDescent="0.3">
      <c r="A195" s="4" t="s">
        <v>1135</v>
      </c>
      <c r="B195" s="5">
        <v>41941</v>
      </c>
      <c r="C195" s="9">
        <v>2735.9520000000002</v>
      </c>
      <c r="D195" s="9">
        <v>341.99400000000003</v>
      </c>
      <c r="E195" t="str">
        <v>Sue Ann Reed</v>
      </c>
      <c r="F195" s="15">
        <v>341.99400000000003</v>
      </c>
      <c r="G195">
        <f t="shared" ref="G195:G258" si="9">AVERAGEIF($A$2:$A$794, E195, $C$2:$C$794)</f>
        <v>2735.9520000000002</v>
      </c>
      <c r="I195">
        <f t="shared" ref="I195:I258" si="10">COUNTIF($A$2:$A$1000, E195)</f>
        <v>1</v>
      </c>
      <c r="J195" s="2">
        <f t="shared" ref="J195:J258" si="11">_xlfn.MAXIFS($B$2:$B$794, $A$2:$A$794, E195)</f>
        <v>41941</v>
      </c>
      <c r="K195" s="23"/>
    </row>
    <row r="196" spans="1:11" x14ac:dyDescent="0.3">
      <c r="A196" s="4" t="s">
        <v>1140</v>
      </c>
      <c r="B196" s="5">
        <v>41799</v>
      </c>
      <c r="C196" s="9">
        <v>7.992</v>
      </c>
      <c r="D196" s="9">
        <v>0.59940000000000004</v>
      </c>
      <c r="E196" t="str">
        <v>Carl Weiss</v>
      </c>
      <c r="F196" s="15">
        <v>0.59940000000000004</v>
      </c>
      <c r="G196">
        <f t="shared" si="9"/>
        <v>7.992</v>
      </c>
      <c r="I196">
        <f t="shared" si="10"/>
        <v>1</v>
      </c>
      <c r="J196" s="2">
        <f t="shared" si="11"/>
        <v>41799</v>
      </c>
      <c r="K196" s="23"/>
    </row>
    <row r="197" spans="1:11" x14ac:dyDescent="0.3">
      <c r="A197" s="4" t="s">
        <v>1146</v>
      </c>
      <c r="B197" s="5">
        <v>41896</v>
      </c>
      <c r="C197" s="9">
        <v>449.15</v>
      </c>
      <c r="D197" s="9">
        <v>8.9830000000000005</v>
      </c>
      <c r="E197" t="str">
        <v>Astrea Jones</v>
      </c>
      <c r="F197" s="15">
        <v>8.9830000000000005</v>
      </c>
      <c r="G197">
        <f t="shared" si="9"/>
        <v>449.15</v>
      </c>
      <c r="I197">
        <f t="shared" si="10"/>
        <v>1</v>
      </c>
      <c r="J197" s="2">
        <f t="shared" si="11"/>
        <v>41896</v>
      </c>
      <c r="K197" s="23"/>
    </row>
    <row r="198" spans="1:11" x14ac:dyDescent="0.3">
      <c r="A198" s="4" t="s">
        <v>1151</v>
      </c>
      <c r="B198" s="5">
        <v>42499</v>
      </c>
      <c r="C198" s="9">
        <v>93.98</v>
      </c>
      <c r="D198" s="9">
        <v>13.1572</v>
      </c>
      <c r="E198" t="str">
        <v>Sonia Sunley</v>
      </c>
      <c r="F198" s="15">
        <v>13.1572</v>
      </c>
      <c r="G198">
        <f t="shared" si="9"/>
        <v>93.98</v>
      </c>
      <c r="I198">
        <f t="shared" si="10"/>
        <v>1</v>
      </c>
      <c r="J198" s="2">
        <f t="shared" si="11"/>
        <v>42499</v>
      </c>
      <c r="K198" s="23"/>
    </row>
    <row r="199" spans="1:11" x14ac:dyDescent="0.3">
      <c r="A199" s="4" t="s">
        <v>1156</v>
      </c>
      <c r="B199" s="5">
        <v>42447</v>
      </c>
      <c r="C199" s="9">
        <v>189.88200000000001</v>
      </c>
      <c r="D199" s="9">
        <v>-94.941000000000003</v>
      </c>
      <c r="E199" t="str">
        <v>Rose O'Brian</v>
      </c>
      <c r="F199" s="15">
        <v>-94.941000000000003</v>
      </c>
      <c r="G199">
        <f t="shared" si="9"/>
        <v>189.88200000000001</v>
      </c>
      <c r="I199">
        <f t="shared" si="10"/>
        <v>1</v>
      </c>
      <c r="J199" s="2">
        <f t="shared" si="11"/>
        <v>42447</v>
      </c>
      <c r="K199" s="23"/>
    </row>
    <row r="200" spans="1:11" x14ac:dyDescent="0.3">
      <c r="A200" s="4" t="s">
        <v>1161</v>
      </c>
      <c r="B200" s="5">
        <v>42365</v>
      </c>
      <c r="C200" s="9">
        <v>105.42</v>
      </c>
      <c r="D200" s="9">
        <v>51.655799999999999</v>
      </c>
      <c r="E200" t="str">
        <v>Maribeth Dona</v>
      </c>
      <c r="F200" s="15">
        <v>51.655799999999999</v>
      </c>
      <c r="G200">
        <f t="shared" si="9"/>
        <v>105.42</v>
      </c>
      <c r="I200">
        <f t="shared" si="10"/>
        <v>1</v>
      </c>
      <c r="J200" s="2">
        <f t="shared" si="11"/>
        <v>42365</v>
      </c>
      <c r="K200" s="23"/>
    </row>
    <row r="201" spans="1:11" x14ac:dyDescent="0.3">
      <c r="A201" s="4" t="s">
        <v>1168</v>
      </c>
      <c r="B201" s="5">
        <v>42520</v>
      </c>
      <c r="C201" s="9">
        <v>22.62</v>
      </c>
      <c r="D201" s="9">
        <v>-15.08</v>
      </c>
      <c r="E201" t="str">
        <v>Maribeth Yedwab</v>
      </c>
      <c r="F201" s="15">
        <v>-15.08</v>
      </c>
      <c r="G201">
        <f t="shared" si="9"/>
        <v>22.62</v>
      </c>
      <c r="I201">
        <f t="shared" si="10"/>
        <v>1</v>
      </c>
      <c r="J201" s="2">
        <f t="shared" si="11"/>
        <v>42520</v>
      </c>
      <c r="K201" s="23"/>
    </row>
    <row r="202" spans="1:11" x14ac:dyDescent="0.3">
      <c r="A202" s="4" t="s">
        <v>1174</v>
      </c>
      <c r="B202" s="5">
        <v>42079</v>
      </c>
      <c r="C202" s="9">
        <v>2.74</v>
      </c>
      <c r="D202" s="9">
        <v>0.73980000000000001</v>
      </c>
      <c r="E202" t="str">
        <v>Christopher Martinez</v>
      </c>
      <c r="F202" s="15">
        <v>0.73980000000000001</v>
      </c>
      <c r="G202">
        <f t="shared" si="9"/>
        <v>2.74</v>
      </c>
      <c r="I202">
        <f t="shared" si="10"/>
        <v>1</v>
      </c>
      <c r="J202" s="2">
        <f t="shared" si="11"/>
        <v>42079</v>
      </c>
      <c r="K202" s="23"/>
    </row>
    <row r="203" spans="1:11" x14ac:dyDescent="0.3">
      <c r="A203" s="4" t="s">
        <v>1180</v>
      </c>
      <c r="B203" s="5">
        <v>43065</v>
      </c>
      <c r="C203" s="9">
        <v>126.3</v>
      </c>
      <c r="D203" s="9">
        <v>40.415999999999997</v>
      </c>
      <c r="E203" t="str">
        <v>Lynn Smith</v>
      </c>
      <c r="F203" s="15">
        <v>40.415999999999997</v>
      </c>
      <c r="G203">
        <f t="shared" si="9"/>
        <v>126.3</v>
      </c>
      <c r="I203">
        <f t="shared" si="10"/>
        <v>1</v>
      </c>
      <c r="J203" s="2">
        <f t="shared" si="11"/>
        <v>43065</v>
      </c>
      <c r="K203" s="23"/>
    </row>
    <row r="204" spans="1:11" x14ac:dyDescent="0.3">
      <c r="A204" s="4" t="s">
        <v>1186</v>
      </c>
      <c r="B204" s="5">
        <v>43090</v>
      </c>
      <c r="C204" s="9">
        <v>6.63</v>
      </c>
      <c r="D204" s="9">
        <v>1.7901</v>
      </c>
      <c r="E204" t="str">
        <v>Bradley Nguyen</v>
      </c>
      <c r="F204" s="15">
        <v>1.7901</v>
      </c>
      <c r="G204">
        <f t="shared" si="9"/>
        <v>6.63</v>
      </c>
      <c r="I204">
        <f t="shared" si="10"/>
        <v>1</v>
      </c>
      <c r="J204" s="2">
        <f t="shared" si="11"/>
        <v>43090</v>
      </c>
      <c r="K204" s="23"/>
    </row>
    <row r="205" spans="1:11" x14ac:dyDescent="0.3">
      <c r="A205" s="4" t="s">
        <v>1191</v>
      </c>
      <c r="B205" s="5">
        <v>42085</v>
      </c>
      <c r="C205" s="9">
        <v>18.391999999999999</v>
      </c>
      <c r="D205" s="9">
        <v>5.2877000000000001</v>
      </c>
      <c r="E205" t="str">
        <v>Dean Braden</v>
      </c>
      <c r="F205" s="15">
        <v>5.2877000000000001</v>
      </c>
      <c r="G205">
        <f t="shared" si="9"/>
        <v>18.391999999999999</v>
      </c>
      <c r="I205">
        <f t="shared" si="10"/>
        <v>1</v>
      </c>
      <c r="J205" s="2">
        <f t="shared" si="11"/>
        <v>42085</v>
      </c>
      <c r="K205" s="23"/>
    </row>
    <row r="206" spans="1:11" x14ac:dyDescent="0.3">
      <c r="A206" s="4" t="s">
        <v>1194</v>
      </c>
      <c r="B206" s="5">
        <v>42758</v>
      </c>
      <c r="C206" s="9">
        <v>210.98</v>
      </c>
      <c r="D206" s="9">
        <v>21.097999999999999</v>
      </c>
      <c r="E206" t="str">
        <v>Matt Connell</v>
      </c>
      <c r="F206" s="15">
        <v>21.097999999999999</v>
      </c>
      <c r="G206">
        <f t="shared" si="9"/>
        <v>210.98</v>
      </c>
      <c r="I206">
        <f t="shared" si="10"/>
        <v>1</v>
      </c>
      <c r="J206" s="2">
        <f t="shared" si="11"/>
        <v>42758</v>
      </c>
      <c r="K206" s="23"/>
    </row>
    <row r="207" spans="1:11" x14ac:dyDescent="0.3">
      <c r="A207" s="4" t="s">
        <v>1197</v>
      </c>
      <c r="B207" s="5">
        <v>42364</v>
      </c>
      <c r="C207" s="9">
        <v>22.2</v>
      </c>
      <c r="D207" s="9">
        <v>10.433999999999999</v>
      </c>
      <c r="E207" t="str">
        <v>Brian Dahlen</v>
      </c>
      <c r="F207" s="15">
        <v>10.433999999999999</v>
      </c>
      <c r="G207">
        <f t="shared" si="9"/>
        <v>22.2</v>
      </c>
      <c r="I207">
        <f t="shared" si="10"/>
        <v>1</v>
      </c>
      <c r="J207" s="2">
        <f t="shared" si="11"/>
        <v>42364</v>
      </c>
      <c r="K207" s="23"/>
    </row>
    <row r="208" spans="1:11" x14ac:dyDescent="0.3">
      <c r="A208" s="4" t="s">
        <v>1202</v>
      </c>
      <c r="B208" s="5">
        <v>43029</v>
      </c>
      <c r="C208" s="9">
        <v>683.952</v>
      </c>
      <c r="D208" s="9">
        <v>42.747</v>
      </c>
      <c r="E208" t="str">
        <v>Patricia Hirasaki</v>
      </c>
      <c r="F208" s="15">
        <v>42.747</v>
      </c>
      <c r="G208">
        <f t="shared" si="9"/>
        <v>683.952</v>
      </c>
      <c r="I208">
        <f t="shared" si="10"/>
        <v>1</v>
      </c>
      <c r="J208" s="2">
        <f t="shared" si="11"/>
        <v>43029</v>
      </c>
      <c r="K208" s="23"/>
    </row>
    <row r="209" spans="1:11" x14ac:dyDescent="0.3">
      <c r="A209" s="4" t="s">
        <v>1208</v>
      </c>
      <c r="B209" s="5">
        <v>42250</v>
      </c>
      <c r="C209" s="9">
        <v>36.335999999999999</v>
      </c>
      <c r="D209" s="9">
        <v>-7.2671999999999999</v>
      </c>
      <c r="E209" t="str">
        <v>Mike Gockenbach</v>
      </c>
      <c r="F209" s="15">
        <v>-7.2671999999999999</v>
      </c>
      <c r="G209">
        <f t="shared" si="9"/>
        <v>36.335999999999999</v>
      </c>
      <c r="I209">
        <f t="shared" si="10"/>
        <v>1</v>
      </c>
      <c r="J209" s="2">
        <f t="shared" si="11"/>
        <v>42250</v>
      </c>
      <c r="K209" s="23"/>
    </row>
    <row r="210" spans="1:11" x14ac:dyDescent="0.3">
      <c r="A210" s="4" t="s">
        <v>1213</v>
      </c>
      <c r="B210" s="5">
        <v>42315</v>
      </c>
      <c r="C210" s="9">
        <v>190.72</v>
      </c>
      <c r="D210" s="9">
        <v>11.92</v>
      </c>
      <c r="E210" t="str">
        <v>Karen Bern</v>
      </c>
      <c r="F210" s="15">
        <v>11.92</v>
      </c>
      <c r="G210">
        <f t="shared" si="9"/>
        <v>190.72</v>
      </c>
      <c r="I210">
        <f t="shared" si="10"/>
        <v>1</v>
      </c>
      <c r="J210" s="2">
        <f t="shared" si="11"/>
        <v>42315</v>
      </c>
      <c r="K210" s="23"/>
    </row>
    <row r="211" spans="1:11" x14ac:dyDescent="0.3">
      <c r="A211" s="4" t="s">
        <v>1218</v>
      </c>
      <c r="B211" s="5">
        <v>42985</v>
      </c>
      <c r="C211" s="9">
        <v>47.94</v>
      </c>
      <c r="D211" s="9">
        <v>2.3969999999999998</v>
      </c>
      <c r="E211" t="str">
        <v>Jasper Cacioppo</v>
      </c>
      <c r="F211" s="15">
        <v>2.3969999999999998</v>
      </c>
      <c r="G211">
        <f t="shared" si="9"/>
        <v>47.94</v>
      </c>
      <c r="I211">
        <f t="shared" si="10"/>
        <v>1</v>
      </c>
      <c r="J211" s="2">
        <f t="shared" si="11"/>
        <v>42985</v>
      </c>
      <c r="K211" s="23"/>
    </row>
    <row r="212" spans="1:11" x14ac:dyDescent="0.3">
      <c r="A212" s="4" t="s">
        <v>1223</v>
      </c>
      <c r="B212" s="5">
        <v>42519</v>
      </c>
      <c r="C212" s="9">
        <v>979.95</v>
      </c>
      <c r="D212" s="9">
        <v>274.38600000000002</v>
      </c>
      <c r="E212" t="str">
        <v>Rob Lucas</v>
      </c>
      <c r="F212" s="15">
        <v>274.38600000000002</v>
      </c>
      <c r="G212">
        <f t="shared" si="9"/>
        <v>979.95</v>
      </c>
      <c r="I212">
        <f t="shared" si="10"/>
        <v>1</v>
      </c>
      <c r="J212" s="2">
        <f t="shared" si="11"/>
        <v>42519</v>
      </c>
      <c r="K212" s="23"/>
    </row>
    <row r="213" spans="1:11" x14ac:dyDescent="0.3">
      <c r="A213" s="4" t="s">
        <v>1229</v>
      </c>
      <c r="B213" s="5">
        <v>42561</v>
      </c>
      <c r="C213" s="9">
        <v>16.768000000000001</v>
      </c>
      <c r="D213" s="9">
        <v>1.4672000000000001</v>
      </c>
      <c r="E213" t="str">
        <v>Allen Armold</v>
      </c>
      <c r="F213" s="15">
        <v>1.4672000000000001</v>
      </c>
      <c r="G213">
        <f t="shared" si="9"/>
        <v>16.768000000000001</v>
      </c>
      <c r="I213">
        <f t="shared" si="10"/>
        <v>1</v>
      </c>
      <c r="J213" s="2">
        <f t="shared" si="11"/>
        <v>42561</v>
      </c>
      <c r="K213" s="23"/>
    </row>
    <row r="214" spans="1:11" x14ac:dyDescent="0.3">
      <c r="A214" s="4" t="s">
        <v>1235</v>
      </c>
      <c r="B214" s="5">
        <v>42981</v>
      </c>
      <c r="C214" s="9">
        <v>42.616</v>
      </c>
      <c r="D214" s="9">
        <v>-68.185599999999994</v>
      </c>
      <c r="E214" t="str">
        <v>Emily Phan</v>
      </c>
      <c r="F214" s="15">
        <v>-68.185599999999994</v>
      </c>
      <c r="G214">
        <f t="shared" si="9"/>
        <v>42.616</v>
      </c>
      <c r="I214">
        <f t="shared" si="10"/>
        <v>1</v>
      </c>
      <c r="J214" s="2">
        <f t="shared" si="11"/>
        <v>42981</v>
      </c>
      <c r="K214" s="23"/>
    </row>
    <row r="215" spans="1:11" x14ac:dyDescent="0.3">
      <c r="A215" s="4" t="s">
        <v>1240</v>
      </c>
      <c r="B215" s="5">
        <v>42345</v>
      </c>
      <c r="C215" s="9">
        <v>152.94</v>
      </c>
      <c r="D215" s="9">
        <v>41.293799999999997</v>
      </c>
      <c r="E215" t="str">
        <v>Darren Koutras</v>
      </c>
      <c r="F215" s="15">
        <v>41.293799999999997</v>
      </c>
      <c r="G215">
        <f t="shared" si="9"/>
        <v>152.94</v>
      </c>
      <c r="I215">
        <f t="shared" si="10"/>
        <v>1</v>
      </c>
      <c r="J215" s="2">
        <f t="shared" si="11"/>
        <v>42345</v>
      </c>
      <c r="K215" s="23"/>
    </row>
    <row r="216" spans="1:11" x14ac:dyDescent="0.3">
      <c r="A216" s="4" t="s">
        <v>1245</v>
      </c>
      <c r="B216" s="5">
        <v>41671</v>
      </c>
      <c r="C216" s="9">
        <v>468.9</v>
      </c>
      <c r="D216" s="9">
        <v>206.316</v>
      </c>
      <c r="E216" t="str">
        <v>Bradley Drucker</v>
      </c>
      <c r="F216" s="15">
        <v>206.316</v>
      </c>
      <c r="G216">
        <f t="shared" si="9"/>
        <v>468.9</v>
      </c>
      <c r="I216">
        <f t="shared" si="10"/>
        <v>1</v>
      </c>
      <c r="J216" s="2">
        <f t="shared" si="11"/>
        <v>41671</v>
      </c>
      <c r="K216" s="23"/>
    </row>
    <row r="217" spans="1:11" x14ac:dyDescent="0.3">
      <c r="A217" s="4" t="s">
        <v>1251</v>
      </c>
      <c r="B217" s="5">
        <v>42356</v>
      </c>
      <c r="C217" s="9">
        <v>646.77599999999995</v>
      </c>
      <c r="D217" s="9">
        <v>-145.52459999999999</v>
      </c>
      <c r="E217" t="str">
        <v>Liz MacKendrick</v>
      </c>
      <c r="F217" s="15">
        <v>-145.52459999999999</v>
      </c>
      <c r="G217">
        <f t="shared" si="9"/>
        <v>646.77599999999995</v>
      </c>
      <c r="I217">
        <f t="shared" si="10"/>
        <v>1</v>
      </c>
      <c r="J217" s="2">
        <f t="shared" si="11"/>
        <v>42356</v>
      </c>
      <c r="K217" s="23"/>
    </row>
    <row r="218" spans="1:11" x14ac:dyDescent="0.3">
      <c r="A218" s="4" t="s">
        <v>1254</v>
      </c>
      <c r="B218" s="5">
        <v>43058</v>
      </c>
      <c r="C218" s="9">
        <v>41.28</v>
      </c>
      <c r="D218" s="9">
        <v>13.932</v>
      </c>
      <c r="E218" t="str">
        <v>Adrian Shami</v>
      </c>
      <c r="F218" s="15">
        <v>13.932</v>
      </c>
      <c r="G218">
        <f t="shared" si="9"/>
        <v>41.28</v>
      </c>
      <c r="I218">
        <f t="shared" si="10"/>
        <v>1</v>
      </c>
      <c r="J218" s="2">
        <f t="shared" si="11"/>
        <v>43058</v>
      </c>
      <c r="K218" s="23"/>
    </row>
    <row r="219" spans="1:11" x14ac:dyDescent="0.3">
      <c r="A219" s="4" t="s">
        <v>1259</v>
      </c>
      <c r="B219" s="5">
        <v>42475</v>
      </c>
      <c r="C219" s="9">
        <v>1121.568</v>
      </c>
      <c r="D219" s="9">
        <v>0</v>
      </c>
      <c r="E219" t="str">
        <v>Bill Donatelli</v>
      </c>
      <c r="F219" s="15">
        <v>0</v>
      </c>
      <c r="G219">
        <f t="shared" si="9"/>
        <v>1121.568</v>
      </c>
      <c r="I219">
        <f t="shared" si="10"/>
        <v>1</v>
      </c>
      <c r="J219" s="2">
        <f t="shared" si="11"/>
        <v>42475</v>
      </c>
      <c r="K219" s="23"/>
    </row>
    <row r="220" spans="1:11" x14ac:dyDescent="0.3">
      <c r="A220" s="4" t="s">
        <v>1264</v>
      </c>
      <c r="B220" s="5">
        <v>43063</v>
      </c>
      <c r="C220" s="9">
        <v>10.824</v>
      </c>
      <c r="D220" s="9">
        <v>2.5707</v>
      </c>
      <c r="E220" t="str">
        <v>Greg Tran</v>
      </c>
      <c r="F220" s="15">
        <v>2.5707</v>
      </c>
      <c r="G220">
        <f t="shared" si="9"/>
        <v>10.824</v>
      </c>
      <c r="I220">
        <f t="shared" si="10"/>
        <v>1</v>
      </c>
      <c r="J220" s="2">
        <f t="shared" si="11"/>
        <v>43063</v>
      </c>
      <c r="K220" s="23"/>
    </row>
    <row r="221" spans="1:11" x14ac:dyDescent="0.3">
      <c r="A221" s="4" t="s">
        <v>1269</v>
      </c>
      <c r="B221" s="5">
        <v>41701</v>
      </c>
      <c r="C221" s="9">
        <v>19.456</v>
      </c>
      <c r="D221" s="9">
        <v>3.4047999999999998</v>
      </c>
      <c r="E221" t="str">
        <v>Ashley Jarboe</v>
      </c>
      <c r="F221" s="15">
        <v>3.4047999999999998</v>
      </c>
      <c r="G221">
        <f t="shared" si="9"/>
        <v>19.456</v>
      </c>
      <c r="I221">
        <f t="shared" si="10"/>
        <v>1</v>
      </c>
      <c r="J221" s="2">
        <f t="shared" si="11"/>
        <v>41701</v>
      </c>
      <c r="K221" s="23"/>
    </row>
    <row r="222" spans="1:11" x14ac:dyDescent="0.3">
      <c r="A222" s="4" t="s">
        <v>1274</v>
      </c>
      <c r="B222" s="5">
        <v>42531</v>
      </c>
      <c r="C222" s="9">
        <v>20.7</v>
      </c>
      <c r="D222" s="9">
        <v>9.9359999999999999</v>
      </c>
      <c r="E222" t="str">
        <v>Olvera Toch</v>
      </c>
      <c r="F222" s="15">
        <v>9.9359999999999999</v>
      </c>
      <c r="G222">
        <f t="shared" si="9"/>
        <v>20.7</v>
      </c>
      <c r="I222">
        <f t="shared" si="10"/>
        <v>1</v>
      </c>
      <c r="J222" s="2">
        <f t="shared" si="11"/>
        <v>42531</v>
      </c>
      <c r="K222" s="23"/>
    </row>
    <row r="223" spans="1:11" x14ac:dyDescent="0.3">
      <c r="A223" s="4" t="s">
        <v>1279</v>
      </c>
      <c r="B223" s="5">
        <v>43059</v>
      </c>
      <c r="C223" s="9">
        <v>42.6</v>
      </c>
      <c r="D223" s="9">
        <v>16.614000000000001</v>
      </c>
      <c r="E223" t="str">
        <v>Liz Pelletier</v>
      </c>
      <c r="F223" s="15">
        <v>16.614000000000001</v>
      </c>
      <c r="G223">
        <f t="shared" si="9"/>
        <v>42.6</v>
      </c>
      <c r="I223">
        <f t="shared" si="10"/>
        <v>1</v>
      </c>
      <c r="J223" s="2">
        <f t="shared" si="11"/>
        <v>43059</v>
      </c>
      <c r="K223" s="23"/>
    </row>
    <row r="224" spans="1:11" x14ac:dyDescent="0.3">
      <c r="A224" s="4" t="s">
        <v>1284</v>
      </c>
      <c r="B224" s="5">
        <v>41896</v>
      </c>
      <c r="C224" s="9">
        <v>13</v>
      </c>
      <c r="D224" s="9">
        <v>1.3</v>
      </c>
      <c r="E224" t="str">
        <v>Cynthia Arntzen</v>
      </c>
      <c r="F224" s="15">
        <v>1.3</v>
      </c>
      <c r="G224">
        <f t="shared" si="9"/>
        <v>13</v>
      </c>
      <c r="I224">
        <f t="shared" si="10"/>
        <v>1</v>
      </c>
      <c r="J224" s="2">
        <f t="shared" si="11"/>
        <v>41896</v>
      </c>
      <c r="K224" s="23"/>
    </row>
    <row r="225" spans="1:11" x14ac:dyDescent="0.3">
      <c r="A225" s="4" t="s">
        <v>1290</v>
      </c>
      <c r="B225" s="5">
        <v>42345</v>
      </c>
      <c r="C225" s="9">
        <v>3.96</v>
      </c>
      <c r="D225" s="9">
        <v>0</v>
      </c>
      <c r="E225" t="str">
        <v>Jeremy Farry</v>
      </c>
      <c r="F225" s="15">
        <v>0</v>
      </c>
      <c r="G225">
        <f t="shared" si="9"/>
        <v>3.96</v>
      </c>
      <c r="I225">
        <f t="shared" si="10"/>
        <v>1</v>
      </c>
      <c r="J225" s="2">
        <f t="shared" si="11"/>
        <v>42345</v>
      </c>
      <c r="K225" s="23"/>
    </row>
    <row r="226" spans="1:11" x14ac:dyDescent="0.3">
      <c r="A226" s="4" t="s">
        <v>1295</v>
      </c>
      <c r="B226" s="5">
        <v>43076</v>
      </c>
      <c r="C226" s="9">
        <v>374.37599999999998</v>
      </c>
      <c r="D226" s="9">
        <v>46.796999999999997</v>
      </c>
      <c r="E226" t="str">
        <v>Frank Preis</v>
      </c>
      <c r="F226" s="15">
        <v>46.796999999999997</v>
      </c>
      <c r="G226">
        <f t="shared" si="9"/>
        <v>374.37599999999998</v>
      </c>
      <c r="I226">
        <f t="shared" si="10"/>
        <v>1</v>
      </c>
      <c r="J226" s="2">
        <f t="shared" si="11"/>
        <v>43076</v>
      </c>
      <c r="K226" s="23"/>
    </row>
    <row r="227" spans="1:11" x14ac:dyDescent="0.3">
      <c r="A227" s="4" t="s">
        <v>1300</v>
      </c>
      <c r="B227" s="5">
        <v>43009</v>
      </c>
      <c r="C227" s="9">
        <v>91.84</v>
      </c>
      <c r="D227" s="9">
        <v>45.001600000000003</v>
      </c>
      <c r="E227" t="str">
        <v>Ellis Ballard</v>
      </c>
      <c r="F227" s="15">
        <v>45.001600000000003</v>
      </c>
      <c r="G227">
        <f t="shared" si="9"/>
        <v>91.84</v>
      </c>
      <c r="I227">
        <f t="shared" si="10"/>
        <v>1</v>
      </c>
      <c r="J227" s="2">
        <f t="shared" si="11"/>
        <v>43009</v>
      </c>
      <c r="K227" s="23"/>
    </row>
    <row r="228" spans="1:11" x14ac:dyDescent="0.3">
      <c r="A228" s="4" t="s">
        <v>1305</v>
      </c>
      <c r="B228" s="5">
        <v>43097</v>
      </c>
      <c r="C228" s="9">
        <v>72.45</v>
      </c>
      <c r="D228" s="9">
        <v>34.776000000000003</v>
      </c>
      <c r="E228" t="str">
        <v>Jennifer Ferguson</v>
      </c>
      <c r="F228" s="15">
        <v>34.776000000000003</v>
      </c>
      <c r="G228">
        <f t="shared" si="9"/>
        <v>72.45</v>
      </c>
      <c r="I228">
        <f t="shared" si="10"/>
        <v>1</v>
      </c>
      <c r="J228" s="2">
        <f t="shared" si="11"/>
        <v>43097</v>
      </c>
      <c r="K228" s="23"/>
    </row>
    <row r="229" spans="1:11" x14ac:dyDescent="0.3">
      <c r="A229" s="4" t="s">
        <v>1308</v>
      </c>
      <c r="B229" s="5">
        <v>42677</v>
      </c>
      <c r="C229" s="9">
        <v>8.82</v>
      </c>
      <c r="D229" s="9">
        <v>2.3814000000000002</v>
      </c>
      <c r="E229" t="str">
        <v>Sarah Foster</v>
      </c>
      <c r="F229" s="15">
        <v>2.3814000000000002</v>
      </c>
      <c r="G229">
        <f t="shared" si="9"/>
        <v>8.82</v>
      </c>
      <c r="I229">
        <f t="shared" si="10"/>
        <v>1</v>
      </c>
      <c r="J229" s="2">
        <f t="shared" si="11"/>
        <v>42677</v>
      </c>
      <c r="K229" s="23"/>
    </row>
    <row r="230" spans="1:11" x14ac:dyDescent="0.3">
      <c r="A230" s="4" t="s">
        <v>1314</v>
      </c>
      <c r="B230" s="5">
        <v>42265</v>
      </c>
      <c r="C230" s="9">
        <v>160.72</v>
      </c>
      <c r="D230" s="9">
        <v>78.752799999999993</v>
      </c>
      <c r="E230" t="str">
        <v>Trudy Glocke</v>
      </c>
      <c r="F230" s="15">
        <v>78.752799999999993</v>
      </c>
      <c r="G230">
        <f t="shared" si="9"/>
        <v>160.72</v>
      </c>
      <c r="I230">
        <f t="shared" si="10"/>
        <v>1</v>
      </c>
      <c r="J230" s="2">
        <f t="shared" si="11"/>
        <v>42265</v>
      </c>
      <c r="K230" s="23"/>
    </row>
    <row r="231" spans="1:11" x14ac:dyDescent="0.3">
      <c r="A231" s="4" t="s">
        <v>1317</v>
      </c>
      <c r="B231" s="5">
        <v>42936</v>
      </c>
      <c r="C231" s="9">
        <v>69.712000000000003</v>
      </c>
      <c r="D231" s="9">
        <v>8.7140000000000004</v>
      </c>
      <c r="E231" t="str">
        <v>Carlos Soltero</v>
      </c>
      <c r="F231" s="15">
        <v>8.7140000000000004</v>
      </c>
      <c r="G231">
        <f t="shared" si="9"/>
        <v>69.712000000000003</v>
      </c>
      <c r="I231">
        <f t="shared" si="10"/>
        <v>1</v>
      </c>
      <c r="J231" s="2">
        <f t="shared" si="11"/>
        <v>42936</v>
      </c>
      <c r="K231" s="23"/>
    </row>
    <row r="232" spans="1:11" x14ac:dyDescent="0.3">
      <c r="A232" s="4" t="s">
        <v>1322</v>
      </c>
      <c r="B232" s="5">
        <v>42257</v>
      </c>
      <c r="C232" s="9">
        <v>51.52</v>
      </c>
      <c r="D232" s="9">
        <v>1.5456000000000001</v>
      </c>
      <c r="E232" t="str">
        <v>Charles Crestani</v>
      </c>
      <c r="F232" s="15">
        <v>1.5456000000000001</v>
      </c>
      <c r="G232">
        <f t="shared" si="9"/>
        <v>51.52</v>
      </c>
      <c r="I232">
        <f t="shared" si="10"/>
        <v>1</v>
      </c>
      <c r="J232" s="2">
        <f t="shared" si="11"/>
        <v>42257</v>
      </c>
      <c r="K232" s="23"/>
    </row>
    <row r="233" spans="1:11" x14ac:dyDescent="0.3">
      <c r="A233" s="4" t="s">
        <v>1328</v>
      </c>
      <c r="B233" s="5">
        <v>43070</v>
      </c>
      <c r="C233" s="9">
        <v>470.37599999999998</v>
      </c>
      <c r="D233" s="9">
        <v>52.917299999999997</v>
      </c>
      <c r="E233" t="str">
        <v>Dianna Vittorini</v>
      </c>
      <c r="F233" s="15">
        <v>52.917299999999997</v>
      </c>
      <c r="G233">
        <f t="shared" si="9"/>
        <v>470.37599999999998</v>
      </c>
      <c r="I233">
        <f t="shared" si="10"/>
        <v>1</v>
      </c>
      <c r="J233" s="2">
        <f t="shared" si="11"/>
        <v>43070</v>
      </c>
      <c r="K233" s="23"/>
    </row>
    <row r="234" spans="1:11" x14ac:dyDescent="0.3">
      <c r="A234" s="4" t="s">
        <v>1331</v>
      </c>
      <c r="B234" s="5">
        <v>42188</v>
      </c>
      <c r="C234" s="9">
        <v>70.98</v>
      </c>
      <c r="D234" s="9">
        <v>4.9686000000000003</v>
      </c>
      <c r="E234" t="str">
        <v>Bruce Degenhardt</v>
      </c>
      <c r="F234" s="15">
        <v>4.9686000000000003</v>
      </c>
      <c r="G234">
        <f t="shared" si="9"/>
        <v>70.98</v>
      </c>
      <c r="I234">
        <f t="shared" si="10"/>
        <v>1</v>
      </c>
      <c r="J234" s="2">
        <f t="shared" si="11"/>
        <v>42188</v>
      </c>
      <c r="K234" s="23"/>
    </row>
    <row r="235" spans="1:11" x14ac:dyDescent="0.3">
      <c r="A235" s="4" t="s">
        <v>1337</v>
      </c>
      <c r="B235" s="5">
        <v>42449</v>
      </c>
      <c r="C235" s="9">
        <v>84.784000000000006</v>
      </c>
      <c r="D235" s="9">
        <v>-20.136199999999999</v>
      </c>
      <c r="E235" t="str">
        <v>Zuschuss Carroll</v>
      </c>
      <c r="F235" s="15">
        <v>-20.136199999999999</v>
      </c>
      <c r="G235">
        <f t="shared" si="9"/>
        <v>84.784000000000006</v>
      </c>
      <c r="I235">
        <f t="shared" si="10"/>
        <v>1</v>
      </c>
      <c r="J235" s="2">
        <f t="shared" si="11"/>
        <v>42449</v>
      </c>
      <c r="K235" s="23"/>
    </row>
    <row r="236" spans="1:11" x14ac:dyDescent="0.3">
      <c r="A236" s="4" t="s">
        <v>1343</v>
      </c>
      <c r="B236" s="5">
        <v>41648</v>
      </c>
      <c r="C236" s="9">
        <v>9.3439999999999994</v>
      </c>
      <c r="D236" s="9">
        <v>1.1679999999999999</v>
      </c>
      <c r="E236" t="str">
        <v>Melanie Seite</v>
      </c>
      <c r="F236" s="15">
        <v>1.1679999999999999</v>
      </c>
      <c r="G236">
        <f t="shared" si="9"/>
        <v>9.3439999999999994</v>
      </c>
      <c r="I236">
        <f t="shared" si="10"/>
        <v>1</v>
      </c>
      <c r="J236" s="2">
        <f t="shared" si="11"/>
        <v>41648</v>
      </c>
      <c r="K236" s="23"/>
    </row>
    <row r="237" spans="1:11" x14ac:dyDescent="0.3">
      <c r="A237" s="4" t="s">
        <v>1349</v>
      </c>
      <c r="B237" s="5">
        <v>41859</v>
      </c>
      <c r="C237" s="9">
        <v>76.12</v>
      </c>
      <c r="D237" s="9">
        <v>22.0748</v>
      </c>
      <c r="E237" t="str">
        <v>Lena Radford</v>
      </c>
      <c r="F237" s="15">
        <v>22.0748</v>
      </c>
      <c r="G237">
        <f t="shared" si="9"/>
        <v>76.12</v>
      </c>
      <c r="I237">
        <f t="shared" si="10"/>
        <v>1</v>
      </c>
      <c r="J237" s="2">
        <f t="shared" si="11"/>
        <v>41859</v>
      </c>
      <c r="K237" s="23"/>
    </row>
    <row r="238" spans="1:11" x14ac:dyDescent="0.3">
      <c r="A238" s="4" t="s">
        <v>1354</v>
      </c>
      <c r="B238" s="5">
        <v>42565</v>
      </c>
      <c r="C238" s="9">
        <v>11.632</v>
      </c>
      <c r="D238" s="9">
        <v>1.0178</v>
      </c>
      <c r="E238" t="str">
        <v>Theone Pippenger</v>
      </c>
      <c r="F238" s="15">
        <v>1.0178</v>
      </c>
      <c r="G238">
        <f t="shared" si="9"/>
        <v>11.632</v>
      </c>
      <c r="I238">
        <f t="shared" si="10"/>
        <v>1</v>
      </c>
      <c r="J238" s="2">
        <f t="shared" si="11"/>
        <v>42565</v>
      </c>
      <c r="K238" s="23"/>
    </row>
    <row r="239" spans="1:11" x14ac:dyDescent="0.3">
      <c r="A239" s="4" t="s">
        <v>1359</v>
      </c>
      <c r="B239" s="5">
        <v>42567</v>
      </c>
      <c r="C239" s="9">
        <v>143.982</v>
      </c>
      <c r="D239" s="9">
        <v>-28.796399999999998</v>
      </c>
      <c r="E239" t="str">
        <v>Chloris Kastensmidt</v>
      </c>
      <c r="F239" s="15">
        <v>-28.796399999999998</v>
      </c>
      <c r="G239">
        <f t="shared" si="9"/>
        <v>143.982</v>
      </c>
      <c r="I239">
        <f t="shared" si="10"/>
        <v>1</v>
      </c>
      <c r="J239" s="2">
        <f t="shared" si="11"/>
        <v>42567</v>
      </c>
      <c r="K239" s="23"/>
    </row>
    <row r="240" spans="1:11" x14ac:dyDescent="0.3">
      <c r="A240" s="4" t="s">
        <v>1364</v>
      </c>
      <c r="B240" s="5">
        <v>41713</v>
      </c>
      <c r="C240" s="9">
        <v>142.77600000000001</v>
      </c>
      <c r="D240" s="9">
        <v>17.847000000000001</v>
      </c>
      <c r="E240" t="str">
        <v>Alan Shonely</v>
      </c>
      <c r="F240" s="15">
        <v>17.847000000000001</v>
      </c>
      <c r="G240">
        <f t="shared" si="9"/>
        <v>142.77600000000001</v>
      </c>
      <c r="I240">
        <f t="shared" si="10"/>
        <v>1</v>
      </c>
      <c r="J240" s="2">
        <f t="shared" si="11"/>
        <v>41713</v>
      </c>
      <c r="K240" s="23"/>
    </row>
    <row r="241" spans="1:11" x14ac:dyDescent="0.3">
      <c r="A241" s="4" t="s">
        <v>1369</v>
      </c>
      <c r="B241" s="5">
        <v>41782</v>
      </c>
      <c r="C241" s="9">
        <v>3.282</v>
      </c>
      <c r="D241" s="9">
        <v>-2.6255999999999999</v>
      </c>
      <c r="E241" t="str">
        <v>Andrew Roberts</v>
      </c>
      <c r="F241" s="15">
        <v>-2.6255999999999999</v>
      </c>
      <c r="G241">
        <f t="shared" si="9"/>
        <v>3.282</v>
      </c>
      <c r="I241">
        <f t="shared" si="10"/>
        <v>1</v>
      </c>
      <c r="J241" s="2">
        <f t="shared" si="11"/>
        <v>41782</v>
      </c>
      <c r="K241" s="23"/>
    </row>
    <row r="242" spans="1:11" x14ac:dyDescent="0.3">
      <c r="A242" s="4" t="s">
        <v>1374</v>
      </c>
      <c r="B242" s="5">
        <v>42488</v>
      </c>
      <c r="C242" s="9">
        <v>369.57600000000002</v>
      </c>
      <c r="D242" s="9">
        <v>41.577300000000001</v>
      </c>
      <c r="E242" t="str">
        <v>Nona Balk</v>
      </c>
      <c r="F242" s="15">
        <v>41.577300000000001</v>
      </c>
      <c r="G242">
        <f t="shared" si="9"/>
        <v>369.57600000000002</v>
      </c>
      <c r="I242">
        <f t="shared" si="10"/>
        <v>1</v>
      </c>
      <c r="J242" s="2">
        <f t="shared" si="11"/>
        <v>42488</v>
      </c>
      <c r="K242" s="23"/>
    </row>
    <row r="243" spans="1:11" x14ac:dyDescent="0.3">
      <c r="A243" s="4" t="s">
        <v>1377</v>
      </c>
      <c r="B243" s="5">
        <v>42624</v>
      </c>
      <c r="C243" s="9">
        <v>8.4480000000000004</v>
      </c>
      <c r="D243" s="9">
        <v>2.64</v>
      </c>
      <c r="E243" t="str">
        <v>Giulietta Dortch</v>
      </c>
      <c r="F243" s="15">
        <v>2.64</v>
      </c>
      <c r="G243">
        <f t="shared" si="9"/>
        <v>8.4480000000000004</v>
      </c>
      <c r="I243">
        <f t="shared" si="10"/>
        <v>1</v>
      </c>
      <c r="J243" s="2">
        <f t="shared" si="11"/>
        <v>42624</v>
      </c>
      <c r="K243" s="23"/>
    </row>
    <row r="244" spans="1:11" x14ac:dyDescent="0.3">
      <c r="A244" s="4" t="s">
        <v>1382</v>
      </c>
      <c r="B244" s="5">
        <v>43053</v>
      </c>
      <c r="C244" s="9">
        <v>119.94</v>
      </c>
      <c r="D244" s="9">
        <v>15.992000000000001</v>
      </c>
      <c r="E244" t="str">
        <v>Clytie Kelty</v>
      </c>
      <c r="F244" s="15">
        <v>15.992000000000001</v>
      </c>
      <c r="G244">
        <f t="shared" si="9"/>
        <v>119.94</v>
      </c>
      <c r="I244">
        <f t="shared" si="10"/>
        <v>1</v>
      </c>
      <c r="J244" s="2">
        <f t="shared" si="11"/>
        <v>43053</v>
      </c>
      <c r="K244" s="23"/>
    </row>
    <row r="245" spans="1:11" x14ac:dyDescent="0.3">
      <c r="A245" s="4" t="s">
        <v>1388</v>
      </c>
      <c r="B245" s="5">
        <v>42965</v>
      </c>
      <c r="C245" s="9">
        <v>40.479999999999997</v>
      </c>
      <c r="D245" s="9">
        <v>15.7872</v>
      </c>
      <c r="E245" t="str">
        <v>Nat Gilpin</v>
      </c>
      <c r="F245" s="15">
        <v>15.7872</v>
      </c>
      <c r="G245">
        <f t="shared" si="9"/>
        <v>40.479999999999997</v>
      </c>
      <c r="I245">
        <f t="shared" si="10"/>
        <v>1</v>
      </c>
      <c r="J245" s="2">
        <f t="shared" si="11"/>
        <v>42965</v>
      </c>
      <c r="K245" s="23"/>
    </row>
    <row r="246" spans="1:11" x14ac:dyDescent="0.3">
      <c r="A246" s="4" t="s">
        <v>1393</v>
      </c>
      <c r="B246" s="5">
        <v>41999</v>
      </c>
      <c r="C246" s="9">
        <v>8.69</v>
      </c>
      <c r="D246" s="9">
        <v>-14.773</v>
      </c>
      <c r="E246" t="str">
        <v>Christina Anderson</v>
      </c>
      <c r="F246" s="15">
        <v>-14.773</v>
      </c>
      <c r="G246">
        <f t="shared" si="9"/>
        <v>8.69</v>
      </c>
      <c r="I246">
        <f t="shared" si="10"/>
        <v>1</v>
      </c>
      <c r="J246" s="2">
        <f t="shared" si="11"/>
        <v>41999</v>
      </c>
      <c r="K246" s="23"/>
    </row>
    <row r="247" spans="1:11" x14ac:dyDescent="0.3">
      <c r="A247" s="4" t="s">
        <v>1398</v>
      </c>
      <c r="B247" s="5">
        <v>42337</v>
      </c>
      <c r="C247" s="9">
        <v>301.95999999999998</v>
      </c>
      <c r="D247" s="9">
        <v>87.568399999999997</v>
      </c>
      <c r="E247" t="str">
        <v>Sylvia Foulston</v>
      </c>
      <c r="F247" s="15">
        <v>87.568399999999997</v>
      </c>
      <c r="G247">
        <f t="shared" si="9"/>
        <v>301.95999999999998</v>
      </c>
      <c r="I247">
        <f t="shared" si="10"/>
        <v>1</v>
      </c>
      <c r="J247" s="2">
        <f t="shared" si="11"/>
        <v>42337</v>
      </c>
      <c r="K247" s="23"/>
    </row>
    <row r="248" spans="1:11" x14ac:dyDescent="0.3">
      <c r="A248" s="4" t="s">
        <v>1404</v>
      </c>
      <c r="B248" s="5">
        <v>42993</v>
      </c>
      <c r="C248" s="9">
        <v>35.56</v>
      </c>
      <c r="D248" s="9">
        <v>12.090400000000001</v>
      </c>
      <c r="E248" t="str">
        <v>Meg O'Connel</v>
      </c>
      <c r="F248" s="15">
        <v>12.090400000000001</v>
      </c>
      <c r="G248">
        <f t="shared" si="9"/>
        <v>35.56</v>
      </c>
      <c r="I248">
        <f t="shared" si="10"/>
        <v>1</v>
      </c>
      <c r="J248" s="2">
        <f t="shared" si="11"/>
        <v>42993</v>
      </c>
      <c r="K248" s="23"/>
    </row>
    <row r="249" spans="1:11" x14ac:dyDescent="0.3">
      <c r="A249" s="4" t="s">
        <v>1409</v>
      </c>
      <c r="B249" s="5">
        <v>42874</v>
      </c>
      <c r="C249" s="9">
        <v>97.16</v>
      </c>
      <c r="D249" s="9">
        <v>28.176400000000001</v>
      </c>
      <c r="E249" t="str">
        <v>Annie Thurman</v>
      </c>
      <c r="F249" s="15">
        <v>28.176400000000001</v>
      </c>
      <c r="G249">
        <f t="shared" si="9"/>
        <v>97.16</v>
      </c>
      <c r="I249">
        <f t="shared" si="10"/>
        <v>1</v>
      </c>
      <c r="J249" s="2">
        <f t="shared" si="11"/>
        <v>42874</v>
      </c>
      <c r="K249" s="23"/>
    </row>
    <row r="250" spans="1:11" x14ac:dyDescent="0.3">
      <c r="A250" s="4" t="s">
        <v>1414</v>
      </c>
      <c r="B250" s="5">
        <v>42715</v>
      </c>
      <c r="C250" s="9">
        <v>243.38399999999999</v>
      </c>
      <c r="D250" s="9">
        <v>-51.719099999999997</v>
      </c>
      <c r="E250" t="str">
        <v>Fred McMath</v>
      </c>
      <c r="F250" s="15">
        <v>-51.719099999999997</v>
      </c>
      <c r="G250">
        <f t="shared" si="9"/>
        <v>243.38399999999999</v>
      </c>
      <c r="I250">
        <f t="shared" si="10"/>
        <v>1</v>
      </c>
      <c r="J250" s="2">
        <f t="shared" si="11"/>
        <v>42715</v>
      </c>
      <c r="K250" s="23"/>
    </row>
    <row r="251" spans="1:11" x14ac:dyDescent="0.3">
      <c r="A251" s="4" t="s">
        <v>1419</v>
      </c>
      <c r="B251" s="5">
        <v>42281</v>
      </c>
      <c r="C251" s="9">
        <v>392.94</v>
      </c>
      <c r="D251" s="9">
        <v>43.223399999999998</v>
      </c>
      <c r="E251" t="str">
        <v>Denny Joy</v>
      </c>
      <c r="F251" s="15">
        <v>43.223399999999998</v>
      </c>
      <c r="G251">
        <f t="shared" si="9"/>
        <v>392.94</v>
      </c>
      <c r="I251">
        <f t="shared" si="10"/>
        <v>1</v>
      </c>
      <c r="J251" s="2">
        <f t="shared" si="11"/>
        <v>42281</v>
      </c>
      <c r="K251" s="23"/>
    </row>
    <row r="252" spans="1:11" x14ac:dyDescent="0.3">
      <c r="A252" s="4" t="s">
        <v>1425</v>
      </c>
      <c r="B252" s="5">
        <v>42597</v>
      </c>
      <c r="C252" s="9">
        <v>18.882000000000001</v>
      </c>
      <c r="D252" s="9">
        <v>-13.8468</v>
      </c>
      <c r="E252" t="str">
        <v>Max Engle</v>
      </c>
      <c r="F252" s="15">
        <v>-13.8468</v>
      </c>
      <c r="G252">
        <f t="shared" si="9"/>
        <v>18.882000000000001</v>
      </c>
      <c r="I252">
        <f t="shared" si="10"/>
        <v>1</v>
      </c>
      <c r="J252" s="2">
        <f t="shared" si="11"/>
        <v>42597</v>
      </c>
      <c r="K252" s="23"/>
    </row>
    <row r="253" spans="1:11" x14ac:dyDescent="0.3">
      <c r="A253" s="4" t="s">
        <v>1430</v>
      </c>
      <c r="B253" s="5">
        <v>42722</v>
      </c>
      <c r="C253" s="9">
        <v>18.84</v>
      </c>
      <c r="D253" s="9">
        <v>6.0288000000000004</v>
      </c>
      <c r="E253" t="str">
        <v>Justin Deggeller</v>
      </c>
      <c r="F253" s="15">
        <v>6.0288000000000004</v>
      </c>
      <c r="G253">
        <f t="shared" si="9"/>
        <v>18.84</v>
      </c>
      <c r="I253">
        <f t="shared" si="10"/>
        <v>1</v>
      </c>
      <c r="J253" s="2">
        <f t="shared" si="11"/>
        <v>42722</v>
      </c>
      <c r="K253" s="23"/>
    </row>
    <row r="254" spans="1:11" x14ac:dyDescent="0.3">
      <c r="A254" s="4" t="s">
        <v>1435</v>
      </c>
      <c r="B254" s="5">
        <v>42946</v>
      </c>
      <c r="C254" s="9">
        <v>330.4</v>
      </c>
      <c r="D254" s="9">
        <v>85.903999999999996</v>
      </c>
      <c r="E254" t="str">
        <v>John Lee</v>
      </c>
      <c r="F254" s="15">
        <v>85.903999999999996</v>
      </c>
      <c r="G254">
        <f t="shared" si="9"/>
        <v>330.4</v>
      </c>
      <c r="I254">
        <f t="shared" si="10"/>
        <v>1</v>
      </c>
      <c r="J254" s="2">
        <f t="shared" si="11"/>
        <v>42946</v>
      </c>
      <c r="K254" s="23"/>
    </row>
    <row r="255" spans="1:11" x14ac:dyDescent="0.3">
      <c r="A255" s="4" t="s">
        <v>1441</v>
      </c>
      <c r="B255" s="5">
        <v>42896</v>
      </c>
      <c r="C255" s="9">
        <v>132.52000000000001</v>
      </c>
      <c r="D255" s="9">
        <v>54.333199999999998</v>
      </c>
      <c r="E255" t="str">
        <v>Sean Christensen</v>
      </c>
      <c r="F255" s="15">
        <v>54.333199999999998</v>
      </c>
      <c r="G255">
        <f t="shared" si="9"/>
        <v>132.52000000000001</v>
      </c>
      <c r="I255">
        <f t="shared" si="10"/>
        <v>1</v>
      </c>
      <c r="J255" s="2">
        <f t="shared" si="11"/>
        <v>42896</v>
      </c>
      <c r="K255" s="23"/>
    </row>
    <row r="256" spans="1:11" x14ac:dyDescent="0.3">
      <c r="A256" s="4" t="s">
        <v>1447</v>
      </c>
      <c r="B256" s="5">
        <v>43099</v>
      </c>
      <c r="C256" s="9">
        <v>209.3</v>
      </c>
      <c r="D256" s="9">
        <v>56.511000000000003</v>
      </c>
      <c r="E256" t="str">
        <v>Chuck Clark</v>
      </c>
      <c r="F256" s="15">
        <v>56.511000000000003</v>
      </c>
      <c r="G256">
        <f t="shared" si="9"/>
        <v>209.3</v>
      </c>
      <c r="I256">
        <f t="shared" si="10"/>
        <v>1</v>
      </c>
      <c r="J256" s="2">
        <f t="shared" si="11"/>
        <v>43099</v>
      </c>
      <c r="K256" s="23"/>
    </row>
    <row r="257" spans="1:11" x14ac:dyDescent="0.3">
      <c r="A257" s="4" t="s">
        <v>1452</v>
      </c>
      <c r="B257" s="5">
        <v>42715</v>
      </c>
      <c r="C257" s="9">
        <v>14.8</v>
      </c>
      <c r="D257" s="9">
        <v>6.0679999999999996</v>
      </c>
      <c r="E257" t="str">
        <v>Anthony Rawles</v>
      </c>
      <c r="F257" s="15">
        <v>6.0679999999999996</v>
      </c>
      <c r="G257">
        <f t="shared" si="9"/>
        <v>14.8</v>
      </c>
      <c r="I257">
        <f t="shared" si="10"/>
        <v>1</v>
      </c>
      <c r="J257" s="2">
        <f t="shared" si="11"/>
        <v>42715</v>
      </c>
      <c r="K257" s="23"/>
    </row>
    <row r="258" spans="1:11" x14ac:dyDescent="0.3">
      <c r="A258" s="4" t="s">
        <v>1458</v>
      </c>
      <c r="B258" s="5">
        <v>42666</v>
      </c>
      <c r="C258" s="9">
        <v>379.4</v>
      </c>
      <c r="D258" s="9">
        <v>178.31800000000001</v>
      </c>
      <c r="E258" t="str">
        <v>Steven Roelle</v>
      </c>
      <c r="F258" s="15">
        <v>178.31800000000001</v>
      </c>
      <c r="G258">
        <f t="shared" si="9"/>
        <v>379.4</v>
      </c>
      <c r="I258">
        <f t="shared" si="10"/>
        <v>1</v>
      </c>
      <c r="J258" s="2">
        <f t="shared" si="11"/>
        <v>42666</v>
      </c>
      <c r="K258" s="23"/>
    </row>
    <row r="259" spans="1:11" x14ac:dyDescent="0.3">
      <c r="A259" s="4" t="s">
        <v>1461</v>
      </c>
      <c r="B259" s="5">
        <v>42604</v>
      </c>
      <c r="C259" s="9">
        <v>113.55200000000001</v>
      </c>
      <c r="D259" s="9">
        <v>8.5164000000000009</v>
      </c>
      <c r="E259" t="str">
        <v>Craig Reiter</v>
      </c>
      <c r="F259" s="15">
        <v>8.5164000000000009</v>
      </c>
      <c r="G259">
        <f t="shared" ref="G259:G322" si="12">AVERAGEIF($A$2:$A$794, E259, $C$2:$C$794)</f>
        <v>113.55200000000001</v>
      </c>
      <c r="I259">
        <f t="shared" ref="I259:I322" si="13">COUNTIF($A$2:$A$1000, E259)</f>
        <v>1</v>
      </c>
      <c r="J259" s="2">
        <f t="shared" ref="J259:J322" si="14">_xlfn.MAXIFS($B$2:$B$794, $A$2:$A$794, E259)</f>
        <v>42604</v>
      </c>
      <c r="K259" s="23"/>
    </row>
    <row r="260" spans="1:11" x14ac:dyDescent="0.3">
      <c r="A260" s="4" t="s">
        <v>1466</v>
      </c>
      <c r="B260" s="5">
        <v>42632</v>
      </c>
      <c r="C260" s="9">
        <v>701.37199999999996</v>
      </c>
      <c r="D260" s="9">
        <v>-50.097999999999999</v>
      </c>
      <c r="E260" t="str">
        <v>Eugene Hildebrand</v>
      </c>
      <c r="F260" s="15">
        <v>-50.097999999999999</v>
      </c>
      <c r="G260">
        <f t="shared" si="12"/>
        <v>701.37199999999996</v>
      </c>
      <c r="I260">
        <f t="shared" si="13"/>
        <v>1</v>
      </c>
      <c r="J260" s="2">
        <f t="shared" si="14"/>
        <v>42632</v>
      </c>
      <c r="K260" s="23"/>
    </row>
    <row r="261" spans="1:11" x14ac:dyDescent="0.3">
      <c r="A261" s="4" t="s">
        <v>1471</v>
      </c>
      <c r="B261" s="5">
        <v>42455</v>
      </c>
      <c r="C261" s="9">
        <v>459.95</v>
      </c>
      <c r="D261" s="9">
        <v>18.398</v>
      </c>
      <c r="E261" t="str">
        <v>Sibella Parks</v>
      </c>
      <c r="F261" s="15">
        <v>18.398</v>
      </c>
      <c r="G261">
        <f t="shared" si="12"/>
        <v>459.95</v>
      </c>
      <c r="I261">
        <f t="shared" si="13"/>
        <v>1</v>
      </c>
      <c r="J261" s="2">
        <f t="shared" si="14"/>
        <v>42455</v>
      </c>
      <c r="K261" s="23"/>
    </row>
    <row r="262" spans="1:11" x14ac:dyDescent="0.3">
      <c r="A262" s="4" t="s">
        <v>1476</v>
      </c>
      <c r="B262" s="5">
        <v>42894</v>
      </c>
      <c r="C262" s="9">
        <v>23.76</v>
      </c>
      <c r="D262" s="9">
        <v>2.0790000000000002</v>
      </c>
      <c r="E262" t="str">
        <v>Tiffany House</v>
      </c>
      <c r="F262" s="15">
        <v>2.0790000000000002</v>
      </c>
      <c r="G262">
        <f t="shared" si="12"/>
        <v>23.76</v>
      </c>
      <c r="I262">
        <f t="shared" si="13"/>
        <v>1</v>
      </c>
      <c r="J262" s="2">
        <f t="shared" si="14"/>
        <v>42894</v>
      </c>
      <c r="K262" s="23"/>
    </row>
    <row r="263" spans="1:11" x14ac:dyDescent="0.3">
      <c r="A263" s="4" t="s">
        <v>1481</v>
      </c>
      <c r="B263" s="5">
        <v>41997</v>
      </c>
      <c r="C263" s="9">
        <v>30.36</v>
      </c>
      <c r="D263" s="9">
        <v>8.7285000000000004</v>
      </c>
      <c r="E263" t="str">
        <v>Resi Pölking</v>
      </c>
      <c r="F263" s="15">
        <v>8.7285000000000004</v>
      </c>
      <c r="G263">
        <f t="shared" si="12"/>
        <v>30.36</v>
      </c>
      <c r="I263">
        <f t="shared" si="13"/>
        <v>1</v>
      </c>
      <c r="J263" s="2">
        <f t="shared" si="14"/>
        <v>41997</v>
      </c>
      <c r="K263" s="23"/>
    </row>
    <row r="264" spans="1:11" x14ac:dyDescent="0.3">
      <c r="A264" s="4" t="s">
        <v>1487</v>
      </c>
      <c r="B264" s="5">
        <v>43074</v>
      </c>
      <c r="C264" s="9">
        <v>61.44</v>
      </c>
      <c r="D264" s="9">
        <v>16.588799999999999</v>
      </c>
      <c r="E264" t="str">
        <v>Rob Beeghly</v>
      </c>
      <c r="F264" s="15">
        <v>16.588799999999999</v>
      </c>
      <c r="G264">
        <f t="shared" si="12"/>
        <v>61.44</v>
      </c>
      <c r="I264">
        <f t="shared" si="13"/>
        <v>1</v>
      </c>
      <c r="J264" s="2">
        <f t="shared" si="14"/>
        <v>43074</v>
      </c>
      <c r="K264" s="23"/>
    </row>
    <row r="265" spans="1:11" x14ac:dyDescent="0.3">
      <c r="A265" s="4" t="s">
        <v>1492</v>
      </c>
      <c r="B265" s="5">
        <v>42812</v>
      </c>
      <c r="C265" s="9">
        <v>2.6880000000000002</v>
      </c>
      <c r="D265" s="9">
        <v>-7.3920000000000003</v>
      </c>
      <c r="E265" t="str">
        <v>Carol Darley</v>
      </c>
      <c r="F265" s="15">
        <v>-7.3920000000000003</v>
      </c>
      <c r="G265">
        <f t="shared" si="12"/>
        <v>2.6880000000000002</v>
      </c>
      <c r="I265">
        <f t="shared" si="13"/>
        <v>1</v>
      </c>
      <c r="J265" s="2">
        <f t="shared" si="14"/>
        <v>42812</v>
      </c>
      <c r="K265" s="23"/>
    </row>
    <row r="266" spans="1:11" x14ac:dyDescent="0.3">
      <c r="A266" s="4" t="s">
        <v>1498</v>
      </c>
      <c r="B266" s="5">
        <v>42693</v>
      </c>
      <c r="C266" s="9">
        <v>14.352</v>
      </c>
      <c r="D266" s="9">
        <v>4.6643999999999997</v>
      </c>
      <c r="E266" t="str">
        <v>Doug Jacobs</v>
      </c>
      <c r="F266" s="15">
        <v>4.6643999999999997</v>
      </c>
      <c r="G266">
        <f t="shared" si="12"/>
        <v>14.352</v>
      </c>
      <c r="I266">
        <f t="shared" si="13"/>
        <v>1</v>
      </c>
      <c r="J266" s="2">
        <f t="shared" si="14"/>
        <v>42693</v>
      </c>
      <c r="K266" s="23"/>
    </row>
    <row r="267" spans="1:11" x14ac:dyDescent="0.3">
      <c r="A267" s="4" t="s">
        <v>1503</v>
      </c>
      <c r="B267" s="5">
        <v>43043</v>
      </c>
      <c r="C267" s="9">
        <v>7999.98</v>
      </c>
      <c r="D267" s="9">
        <v>-3839.9904000000001</v>
      </c>
      <c r="E267" t="str">
        <v>Grant Thornton</v>
      </c>
      <c r="F267" s="15">
        <v>-3839.9904000000001</v>
      </c>
      <c r="G267">
        <f t="shared" si="12"/>
        <v>7999.98</v>
      </c>
      <c r="I267">
        <f t="shared" si="13"/>
        <v>1</v>
      </c>
      <c r="J267" s="2">
        <f t="shared" si="14"/>
        <v>43043</v>
      </c>
      <c r="K267" s="23"/>
    </row>
    <row r="268" spans="1:11" x14ac:dyDescent="0.3">
      <c r="A268" s="4" t="s">
        <v>1509</v>
      </c>
      <c r="B268" s="5">
        <v>41825</v>
      </c>
      <c r="C268" s="9">
        <v>479.97</v>
      </c>
      <c r="D268" s="9">
        <v>163.18979999999999</v>
      </c>
      <c r="E268" t="str">
        <v>Michael Chen</v>
      </c>
      <c r="F268" s="15">
        <v>163.18979999999999</v>
      </c>
      <c r="G268">
        <f t="shared" si="12"/>
        <v>479.97</v>
      </c>
      <c r="I268">
        <f t="shared" si="13"/>
        <v>1</v>
      </c>
      <c r="J268" s="2">
        <f t="shared" si="14"/>
        <v>41825</v>
      </c>
      <c r="K268" s="23"/>
    </row>
    <row r="269" spans="1:11" x14ac:dyDescent="0.3">
      <c r="A269" s="4" t="s">
        <v>1514</v>
      </c>
      <c r="B269" s="5">
        <v>43094</v>
      </c>
      <c r="C269" s="9">
        <v>191.98400000000001</v>
      </c>
      <c r="D269" s="9">
        <v>4.7995999999999999</v>
      </c>
      <c r="E269" t="str">
        <v>Ralph Arnett</v>
      </c>
      <c r="F269" s="15">
        <v>4.7995999999999999</v>
      </c>
      <c r="G269">
        <f t="shared" si="12"/>
        <v>191.98400000000001</v>
      </c>
      <c r="I269">
        <f t="shared" si="13"/>
        <v>1</v>
      </c>
      <c r="J269" s="2">
        <f t="shared" si="14"/>
        <v>43094</v>
      </c>
      <c r="K269" s="23"/>
    </row>
    <row r="270" spans="1:11" x14ac:dyDescent="0.3">
      <c r="A270" s="4" t="s">
        <v>1519</v>
      </c>
      <c r="B270" s="5">
        <v>41811</v>
      </c>
      <c r="C270" s="9">
        <v>104.01</v>
      </c>
      <c r="D270" s="9">
        <v>14.561400000000001</v>
      </c>
      <c r="E270" t="str">
        <v>Naresj Patel</v>
      </c>
      <c r="F270" s="15">
        <v>14.561400000000001</v>
      </c>
      <c r="G270">
        <f t="shared" si="12"/>
        <v>104.01</v>
      </c>
      <c r="I270">
        <f t="shared" si="13"/>
        <v>1</v>
      </c>
      <c r="J270" s="2">
        <f t="shared" si="14"/>
        <v>41811</v>
      </c>
      <c r="K270" s="23"/>
    </row>
    <row r="271" spans="1:11" x14ac:dyDescent="0.3">
      <c r="A271" s="4" t="s">
        <v>1525</v>
      </c>
      <c r="B271" s="5">
        <v>42091</v>
      </c>
      <c r="C271" s="9">
        <v>166.24</v>
      </c>
      <c r="D271" s="9">
        <v>24.936</v>
      </c>
      <c r="E271" t="str">
        <v>Alan Barnes</v>
      </c>
      <c r="F271" s="15">
        <v>24.936</v>
      </c>
      <c r="G271">
        <f t="shared" si="12"/>
        <v>166.24</v>
      </c>
      <c r="I271">
        <f t="shared" si="13"/>
        <v>1</v>
      </c>
      <c r="J271" s="2">
        <f t="shared" si="14"/>
        <v>42091</v>
      </c>
      <c r="K271" s="23"/>
    </row>
    <row r="272" spans="1:11" x14ac:dyDescent="0.3">
      <c r="A272" s="4" t="s">
        <v>1530</v>
      </c>
      <c r="B272" s="5">
        <v>42138</v>
      </c>
      <c r="C272" s="9">
        <v>198.27199999999999</v>
      </c>
      <c r="D272" s="9">
        <v>17.348800000000001</v>
      </c>
      <c r="E272" t="str">
        <v>Jesus Ocampo</v>
      </c>
      <c r="F272" s="15">
        <v>17.348800000000001</v>
      </c>
      <c r="G272">
        <f t="shared" si="12"/>
        <v>198.27199999999999</v>
      </c>
      <c r="I272">
        <f t="shared" si="13"/>
        <v>1</v>
      </c>
      <c r="J272" s="2">
        <f t="shared" si="14"/>
        <v>42138</v>
      </c>
      <c r="K272" s="23"/>
    </row>
    <row r="273" spans="1:11" x14ac:dyDescent="0.3">
      <c r="A273" s="4" t="s">
        <v>1534</v>
      </c>
      <c r="B273" s="5">
        <v>42103</v>
      </c>
      <c r="C273" s="9">
        <v>369.91199999999998</v>
      </c>
      <c r="D273" s="9">
        <v>-13.871700000000001</v>
      </c>
      <c r="E273" t="str">
        <v>Jay Kimmel</v>
      </c>
      <c r="F273" s="15">
        <v>-13.871700000000001</v>
      </c>
      <c r="G273">
        <f t="shared" si="12"/>
        <v>369.91199999999998</v>
      </c>
      <c r="I273">
        <f t="shared" si="13"/>
        <v>1</v>
      </c>
      <c r="J273" s="2">
        <f t="shared" si="14"/>
        <v>42103</v>
      </c>
      <c r="K273" s="23"/>
    </row>
    <row r="274" spans="1:11" x14ac:dyDescent="0.3">
      <c r="A274" s="4" t="s">
        <v>1539</v>
      </c>
      <c r="B274" s="5">
        <v>41894</v>
      </c>
      <c r="C274" s="9">
        <v>10.368</v>
      </c>
      <c r="D274" s="9">
        <v>3.6288</v>
      </c>
      <c r="E274" t="str">
        <v>Brad Norvell</v>
      </c>
      <c r="F274" s="15">
        <v>3.6288</v>
      </c>
      <c r="G274">
        <f t="shared" si="12"/>
        <v>10.368</v>
      </c>
      <c r="I274">
        <f t="shared" si="13"/>
        <v>1</v>
      </c>
      <c r="J274" s="2">
        <f t="shared" si="14"/>
        <v>41894</v>
      </c>
      <c r="K274" s="23"/>
    </row>
    <row r="275" spans="1:11" x14ac:dyDescent="0.3">
      <c r="A275" s="4" t="s">
        <v>1545</v>
      </c>
      <c r="B275" s="5">
        <v>41975</v>
      </c>
      <c r="C275" s="9">
        <v>119.96</v>
      </c>
      <c r="D275" s="9">
        <v>52.782400000000003</v>
      </c>
      <c r="E275" t="str">
        <v>David Philippe</v>
      </c>
      <c r="F275" s="15">
        <v>52.782400000000003</v>
      </c>
      <c r="G275">
        <f t="shared" si="12"/>
        <v>119.96</v>
      </c>
      <c r="I275">
        <f t="shared" si="13"/>
        <v>1</v>
      </c>
      <c r="J275" s="2">
        <f t="shared" si="14"/>
        <v>41975</v>
      </c>
      <c r="K275" s="23"/>
    </row>
    <row r="276" spans="1:11" x14ac:dyDescent="0.3">
      <c r="A276" s="4" t="s">
        <v>1550</v>
      </c>
      <c r="B276" s="5">
        <v>41734</v>
      </c>
      <c r="C276" s="9">
        <v>55.48</v>
      </c>
      <c r="D276" s="9">
        <v>26.630400000000002</v>
      </c>
      <c r="E276" t="str">
        <v>Tracy Hopkins</v>
      </c>
      <c r="F276" s="15">
        <v>26.630400000000002</v>
      </c>
      <c r="G276">
        <f t="shared" si="12"/>
        <v>55.48</v>
      </c>
      <c r="I276">
        <f t="shared" si="13"/>
        <v>1</v>
      </c>
      <c r="J276" s="2">
        <f t="shared" si="14"/>
        <v>41734</v>
      </c>
      <c r="K276" s="23"/>
    </row>
    <row r="277" spans="1:11" x14ac:dyDescent="0.3">
      <c r="A277" s="4" t="s">
        <v>1553</v>
      </c>
      <c r="B277" s="5">
        <v>42981</v>
      </c>
      <c r="C277" s="9">
        <v>24.448</v>
      </c>
      <c r="D277" s="9">
        <v>8.8623999999999992</v>
      </c>
      <c r="E277" t="str">
        <v>Arthur Prichep</v>
      </c>
      <c r="F277" s="15">
        <v>8.8623999999999992</v>
      </c>
      <c r="G277">
        <f t="shared" si="12"/>
        <v>24.448</v>
      </c>
      <c r="I277">
        <f t="shared" si="13"/>
        <v>1</v>
      </c>
      <c r="J277" s="2">
        <f t="shared" si="14"/>
        <v>42981</v>
      </c>
      <c r="K277" s="23"/>
    </row>
    <row r="278" spans="1:11" x14ac:dyDescent="0.3">
      <c r="A278" s="4" t="s">
        <v>1559</v>
      </c>
      <c r="B278" s="5">
        <v>42874</v>
      </c>
      <c r="C278" s="9">
        <v>281.33999999999997</v>
      </c>
      <c r="D278" s="9">
        <v>109.7226</v>
      </c>
      <c r="E278" t="str">
        <v>Roland Schwarz</v>
      </c>
      <c r="F278" s="15">
        <v>109.7226</v>
      </c>
      <c r="G278">
        <f t="shared" si="12"/>
        <v>281.33999999999997</v>
      </c>
      <c r="I278">
        <f t="shared" si="13"/>
        <v>1</v>
      </c>
      <c r="J278" s="2">
        <f t="shared" si="14"/>
        <v>42874</v>
      </c>
      <c r="K278" s="23"/>
    </row>
    <row r="279" spans="1:11" x14ac:dyDescent="0.3">
      <c r="A279" s="4" t="s">
        <v>1565</v>
      </c>
      <c r="B279" s="5">
        <v>41650</v>
      </c>
      <c r="C279" s="9">
        <v>9.94</v>
      </c>
      <c r="D279" s="9">
        <v>3.0813999999999999</v>
      </c>
      <c r="E279" t="str">
        <v>Seth Vernon</v>
      </c>
      <c r="F279" s="15">
        <v>3.0813999999999999</v>
      </c>
      <c r="G279">
        <f t="shared" si="12"/>
        <v>9.94</v>
      </c>
      <c r="I279">
        <f t="shared" si="13"/>
        <v>1</v>
      </c>
      <c r="J279" s="2">
        <f t="shared" si="14"/>
        <v>41650</v>
      </c>
      <c r="K279" s="23"/>
    </row>
    <row r="280" spans="1:11" x14ac:dyDescent="0.3">
      <c r="A280" s="4" t="s">
        <v>1570</v>
      </c>
      <c r="B280" s="5">
        <v>41792</v>
      </c>
      <c r="C280" s="9">
        <v>59.808</v>
      </c>
      <c r="D280" s="9">
        <v>19.4376</v>
      </c>
      <c r="E280" t="str">
        <v>Christine Kargatis</v>
      </c>
      <c r="F280" s="15">
        <v>19.4376</v>
      </c>
      <c r="G280">
        <f t="shared" si="12"/>
        <v>59.808</v>
      </c>
      <c r="I280">
        <f t="shared" si="13"/>
        <v>1</v>
      </c>
      <c r="J280" s="2">
        <f t="shared" si="14"/>
        <v>41792</v>
      </c>
      <c r="K280" s="23"/>
    </row>
    <row r="281" spans="1:11" x14ac:dyDescent="0.3">
      <c r="A281" s="4" t="s">
        <v>1575</v>
      </c>
      <c r="B281" s="5">
        <v>42413</v>
      </c>
      <c r="C281" s="9">
        <v>146.82</v>
      </c>
      <c r="D281" s="9">
        <v>73.41</v>
      </c>
      <c r="E281" t="str">
        <v>Ross DeVincentis</v>
      </c>
      <c r="F281" s="15">
        <v>73.41</v>
      </c>
      <c r="G281">
        <f t="shared" si="12"/>
        <v>146.82</v>
      </c>
      <c r="I281">
        <f t="shared" si="13"/>
        <v>1</v>
      </c>
      <c r="J281" s="2">
        <f t="shared" si="14"/>
        <v>42413</v>
      </c>
      <c r="K281" s="23"/>
    </row>
    <row r="282" spans="1:11" x14ac:dyDescent="0.3">
      <c r="A282" s="4" t="s">
        <v>1580</v>
      </c>
      <c r="B282" s="5">
        <v>41919</v>
      </c>
      <c r="C282" s="9">
        <v>129.91999999999999</v>
      </c>
      <c r="D282" s="9">
        <v>21.111999999999998</v>
      </c>
      <c r="E282" t="str">
        <v>Mathew Reese</v>
      </c>
      <c r="F282" s="15">
        <v>21.111999999999998</v>
      </c>
      <c r="G282">
        <f t="shared" si="12"/>
        <v>129.91999999999999</v>
      </c>
      <c r="I282">
        <f t="shared" si="13"/>
        <v>1</v>
      </c>
      <c r="J282" s="2">
        <f t="shared" si="14"/>
        <v>41919</v>
      </c>
      <c r="K282" s="23"/>
    </row>
    <row r="283" spans="1:11" x14ac:dyDescent="0.3">
      <c r="A283" s="4" t="s">
        <v>1585</v>
      </c>
      <c r="B283" s="5">
        <v>42558</v>
      </c>
      <c r="C283" s="9">
        <v>45.584000000000003</v>
      </c>
      <c r="D283" s="9">
        <v>5.1281999999999996</v>
      </c>
      <c r="E283" t="str">
        <v>Steve Chapman</v>
      </c>
      <c r="F283" s="15">
        <v>5.1281999999999996</v>
      </c>
      <c r="G283">
        <f t="shared" si="12"/>
        <v>45.584000000000003</v>
      </c>
      <c r="I283">
        <f t="shared" si="13"/>
        <v>1</v>
      </c>
      <c r="J283" s="2">
        <f t="shared" si="14"/>
        <v>42558</v>
      </c>
      <c r="K283" s="23"/>
    </row>
    <row r="284" spans="1:11" x14ac:dyDescent="0.3">
      <c r="A284" s="4" t="s">
        <v>1591</v>
      </c>
      <c r="B284" s="5">
        <v>42994</v>
      </c>
      <c r="C284" s="9">
        <v>17.568000000000001</v>
      </c>
      <c r="D284" s="9">
        <v>6.3684000000000003</v>
      </c>
      <c r="E284" t="str">
        <v>Jay Fein</v>
      </c>
      <c r="F284" s="15">
        <v>6.3684000000000003</v>
      </c>
      <c r="G284">
        <f t="shared" si="12"/>
        <v>17.568000000000001</v>
      </c>
      <c r="I284">
        <f t="shared" si="13"/>
        <v>1</v>
      </c>
      <c r="J284" s="2">
        <f t="shared" si="14"/>
        <v>42994</v>
      </c>
      <c r="K284" s="23"/>
    </row>
    <row r="285" spans="1:11" x14ac:dyDescent="0.3">
      <c r="A285" s="4" t="s">
        <v>1597</v>
      </c>
      <c r="B285" s="5">
        <v>42707</v>
      </c>
      <c r="C285" s="9">
        <v>182.72</v>
      </c>
      <c r="D285" s="9">
        <v>84.051199999999994</v>
      </c>
      <c r="E285" t="str">
        <v>Emily Grady</v>
      </c>
      <c r="F285" s="15">
        <v>84.051199999999994</v>
      </c>
      <c r="G285">
        <f t="shared" si="12"/>
        <v>182.72</v>
      </c>
      <c r="I285">
        <f t="shared" si="13"/>
        <v>1</v>
      </c>
      <c r="J285" s="2">
        <f t="shared" si="14"/>
        <v>42707</v>
      </c>
      <c r="K285" s="23"/>
    </row>
    <row r="286" spans="1:11" x14ac:dyDescent="0.3">
      <c r="A286" s="4" t="s">
        <v>1603</v>
      </c>
      <c r="B286" s="5">
        <v>42756</v>
      </c>
      <c r="C286" s="9">
        <v>242.94</v>
      </c>
      <c r="D286" s="9">
        <v>9.7175999999999991</v>
      </c>
      <c r="E286" t="str">
        <v>Darrin Sayre</v>
      </c>
      <c r="F286" s="15">
        <v>9.7175999999999991</v>
      </c>
      <c r="G286">
        <f t="shared" si="12"/>
        <v>242.94</v>
      </c>
      <c r="I286">
        <f t="shared" si="13"/>
        <v>1</v>
      </c>
      <c r="J286" s="2">
        <f t="shared" si="14"/>
        <v>42756</v>
      </c>
      <c r="K286" s="23"/>
    </row>
    <row r="287" spans="1:11" x14ac:dyDescent="0.3">
      <c r="A287" s="4" t="s">
        <v>1608</v>
      </c>
      <c r="B287" s="5">
        <v>41643</v>
      </c>
      <c r="C287" s="9">
        <v>11.784000000000001</v>
      </c>
      <c r="D287" s="9">
        <v>4.2717000000000001</v>
      </c>
      <c r="E287" t="str">
        <v>Phillina Ober</v>
      </c>
      <c r="F287" s="15">
        <v>4.2717000000000001</v>
      </c>
      <c r="G287">
        <f t="shared" si="12"/>
        <v>11.784000000000001</v>
      </c>
      <c r="I287">
        <f t="shared" si="13"/>
        <v>1</v>
      </c>
      <c r="J287" s="2">
        <f t="shared" si="14"/>
        <v>41643</v>
      </c>
      <c r="K287" s="23"/>
    </row>
    <row r="288" spans="1:11" x14ac:dyDescent="0.3">
      <c r="A288" s="4" t="s">
        <v>1613</v>
      </c>
      <c r="B288" s="5">
        <v>42609</v>
      </c>
      <c r="C288" s="9">
        <v>51.52</v>
      </c>
      <c r="D288" s="9">
        <v>-10.948</v>
      </c>
      <c r="E288" t="str">
        <v>Sung Shariari</v>
      </c>
      <c r="F288" s="15">
        <v>-10.948</v>
      </c>
      <c r="G288">
        <f t="shared" si="12"/>
        <v>51.52</v>
      </c>
      <c r="I288">
        <f t="shared" si="13"/>
        <v>1</v>
      </c>
      <c r="J288" s="2">
        <f t="shared" si="14"/>
        <v>42609</v>
      </c>
      <c r="K288" s="23"/>
    </row>
    <row r="289" spans="1:11" x14ac:dyDescent="0.3">
      <c r="A289" s="4" t="s">
        <v>1616</v>
      </c>
      <c r="B289" s="5">
        <v>42449</v>
      </c>
      <c r="C289" s="9">
        <v>11.992000000000001</v>
      </c>
      <c r="D289" s="9">
        <v>0.89939999999999998</v>
      </c>
      <c r="E289" t="str">
        <v>Peter Bühler</v>
      </c>
      <c r="F289" s="15">
        <v>0.89939999999999998</v>
      </c>
      <c r="G289">
        <f t="shared" si="12"/>
        <v>11.992000000000001</v>
      </c>
      <c r="I289">
        <f t="shared" si="13"/>
        <v>1</v>
      </c>
      <c r="J289" s="2">
        <f t="shared" si="14"/>
        <v>42449</v>
      </c>
      <c r="K289" s="23"/>
    </row>
    <row r="290" spans="1:11" x14ac:dyDescent="0.3">
      <c r="A290" s="4" t="s">
        <v>1622</v>
      </c>
      <c r="B290" s="5">
        <v>43010</v>
      </c>
      <c r="C290" s="9">
        <v>58.05</v>
      </c>
      <c r="D290" s="9">
        <v>26.702999999999999</v>
      </c>
      <c r="E290" t="str">
        <v>Roland Fjeld</v>
      </c>
      <c r="F290" s="15">
        <v>26.702999999999999</v>
      </c>
      <c r="G290">
        <f t="shared" si="12"/>
        <v>58.05</v>
      </c>
      <c r="I290">
        <f t="shared" si="13"/>
        <v>1</v>
      </c>
      <c r="J290" s="2">
        <f t="shared" si="14"/>
        <v>43010</v>
      </c>
      <c r="K290" s="23"/>
    </row>
    <row r="291" spans="1:11" x14ac:dyDescent="0.3">
      <c r="A291" s="4" t="s">
        <v>1628</v>
      </c>
      <c r="B291" s="5">
        <v>42467</v>
      </c>
      <c r="C291" s="9">
        <v>1199.9760000000001</v>
      </c>
      <c r="D291" s="9">
        <v>374.99250000000001</v>
      </c>
      <c r="E291" t="str">
        <v>Yoseph Carroll</v>
      </c>
      <c r="F291" s="15">
        <v>374.99250000000001</v>
      </c>
      <c r="G291">
        <f t="shared" si="12"/>
        <v>1199.9760000000001</v>
      </c>
      <c r="I291">
        <f t="shared" si="13"/>
        <v>1</v>
      </c>
      <c r="J291" s="2">
        <f t="shared" si="14"/>
        <v>42467</v>
      </c>
      <c r="K291" s="23"/>
    </row>
    <row r="292" spans="1:11" x14ac:dyDescent="0.3">
      <c r="A292" s="4" t="s">
        <v>1634</v>
      </c>
      <c r="B292" s="5">
        <v>42002</v>
      </c>
      <c r="C292" s="9">
        <v>24.56</v>
      </c>
      <c r="D292" s="9">
        <v>6.8768000000000002</v>
      </c>
      <c r="E292" t="str">
        <v>Debra Catini</v>
      </c>
      <c r="F292" s="15">
        <v>6.8768000000000002</v>
      </c>
      <c r="G292">
        <f t="shared" si="12"/>
        <v>24.56</v>
      </c>
      <c r="I292">
        <f t="shared" si="13"/>
        <v>1</v>
      </c>
      <c r="J292" s="2">
        <f t="shared" si="14"/>
        <v>42002</v>
      </c>
      <c r="K292" s="23"/>
    </row>
    <row r="293" spans="1:11" x14ac:dyDescent="0.3">
      <c r="A293" s="4" t="s">
        <v>1640</v>
      </c>
      <c r="B293" s="5">
        <v>42939</v>
      </c>
      <c r="C293" s="9">
        <v>13.128</v>
      </c>
      <c r="D293" s="9">
        <v>4.2666000000000004</v>
      </c>
      <c r="E293" t="str">
        <v>Christine Phan</v>
      </c>
      <c r="F293" s="15">
        <v>4.2666000000000004</v>
      </c>
      <c r="G293">
        <f t="shared" si="12"/>
        <v>13.128</v>
      </c>
      <c r="I293">
        <f t="shared" si="13"/>
        <v>1</v>
      </c>
      <c r="J293" s="2">
        <f t="shared" si="14"/>
        <v>42939</v>
      </c>
      <c r="K293" s="23"/>
    </row>
    <row r="294" spans="1:11" x14ac:dyDescent="0.3">
      <c r="A294" s="4" t="s">
        <v>1643</v>
      </c>
      <c r="B294" s="5">
        <v>42996</v>
      </c>
      <c r="C294" s="9">
        <v>22.72</v>
      </c>
      <c r="D294" s="9">
        <v>10.224</v>
      </c>
      <c r="E294" t="str">
        <v>Barry Französisch</v>
      </c>
      <c r="F294" s="15">
        <v>10.224</v>
      </c>
      <c r="G294">
        <f t="shared" si="12"/>
        <v>22.72</v>
      </c>
      <c r="I294">
        <f t="shared" si="13"/>
        <v>1</v>
      </c>
      <c r="J294" s="2">
        <f t="shared" si="14"/>
        <v>42996</v>
      </c>
      <c r="K294" s="23"/>
    </row>
    <row r="295" spans="1:11" x14ac:dyDescent="0.3">
      <c r="A295" s="4" t="s">
        <v>1648</v>
      </c>
      <c r="B295" s="5">
        <v>42043</v>
      </c>
      <c r="C295" s="9">
        <v>107.982</v>
      </c>
      <c r="D295" s="9">
        <v>-26.9955</v>
      </c>
      <c r="E295" t="str">
        <v>Lisa Hazard</v>
      </c>
      <c r="F295" s="15">
        <v>-26.9955</v>
      </c>
      <c r="G295">
        <f t="shared" si="12"/>
        <v>107.982</v>
      </c>
      <c r="I295">
        <f t="shared" si="13"/>
        <v>1</v>
      </c>
      <c r="J295" s="2">
        <f t="shared" si="14"/>
        <v>42043</v>
      </c>
      <c r="K295" s="23"/>
    </row>
    <row r="296" spans="1:11" x14ac:dyDescent="0.3">
      <c r="A296" s="4" t="s">
        <v>1653</v>
      </c>
      <c r="B296" s="5">
        <v>41652</v>
      </c>
      <c r="C296" s="9">
        <v>11.36</v>
      </c>
      <c r="D296" s="9">
        <v>5.3391999999999999</v>
      </c>
      <c r="E296" t="str">
        <v>Chris Selesnick</v>
      </c>
      <c r="F296" s="15">
        <v>5.3391999999999999</v>
      </c>
      <c r="G296">
        <f t="shared" si="12"/>
        <v>11.36</v>
      </c>
      <c r="I296">
        <f t="shared" si="13"/>
        <v>1</v>
      </c>
      <c r="J296" s="2">
        <f t="shared" si="14"/>
        <v>41652</v>
      </c>
      <c r="K296" s="23"/>
    </row>
    <row r="297" spans="1:11" x14ac:dyDescent="0.3">
      <c r="A297" s="4" t="s">
        <v>1657</v>
      </c>
      <c r="B297" s="5">
        <v>41773</v>
      </c>
      <c r="C297" s="9">
        <v>310.88</v>
      </c>
      <c r="D297" s="9">
        <v>23.315999999999999</v>
      </c>
      <c r="E297" t="str">
        <v>Anthony Johnson</v>
      </c>
      <c r="F297" s="15">
        <v>23.315999999999999</v>
      </c>
      <c r="G297">
        <f t="shared" si="12"/>
        <v>310.88</v>
      </c>
      <c r="I297">
        <f t="shared" si="13"/>
        <v>1</v>
      </c>
      <c r="J297" s="2">
        <f t="shared" si="14"/>
        <v>41773</v>
      </c>
      <c r="K297" s="23"/>
    </row>
    <row r="298" spans="1:11" x14ac:dyDescent="0.3">
      <c r="A298" s="4" t="s">
        <v>1662</v>
      </c>
      <c r="B298" s="5">
        <v>42765</v>
      </c>
      <c r="C298" s="9">
        <v>18.28</v>
      </c>
      <c r="D298" s="9">
        <v>9.14</v>
      </c>
      <c r="E298" t="str">
        <v>Benjamin Venier</v>
      </c>
      <c r="F298" s="15">
        <v>9.14</v>
      </c>
      <c r="G298">
        <f t="shared" si="12"/>
        <v>18.28</v>
      </c>
      <c r="I298">
        <f t="shared" si="13"/>
        <v>1</v>
      </c>
      <c r="J298" s="2">
        <f t="shared" si="14"/>
        <v>42765</v>
      </c>
      <c r="K298" s="23"/>
    </row>
    <row r="299" spans="1:11" x14ac:dyDescent="0.3">
      <c r="A299" s="4" t="s">
        <v>1667</v>
      </c>
      <c r="B299" s="5">
        <v>41819</v>
      </c>
      <c r="C299" s="9">
        <v>32.76</v>
      </c>
      <c r="D299" s="9">
        <v>3.6855000000000002</v>
      </c>
      <c r="E299" t="str">
        <v>Dan Lawera</v>
      </c>
      <c r="F299" s="15">
        <v>3.6855000000000002</v>
      </c>
      <c r="G299">
        <f t="shared" si="12"/>
        <v>32.76</v>
      </c>
      <c r="I299">
        <f t="shared" si="13"/>
        <v>1</v>
      </c>
      <c r="J299" s="2">
        <f t="shared" si="14"/>
        <v>41819</v>
      </c>
      <c r="K299" s="23"/>
    </row>
    <row r="300" spans="1:11" x14ac:dyDescent="0.3">
      <c r="A300" s="4" t="s">
        <v>1672</v>
      </c>
      <c r="B300" s="5">
        <v>42280</v>
      </c>
      <c r="C300" s="9">
        <v>32.07</v>
      </c>
      <c r="D300" s="9">
        <v>-22.449000000000002</v>
      </c>
      <c r="E300" t="str">
        <v>Bryan Mills</v>
      </c>
      <c r="F300" s="15">
        <v>-22.449000000000002</v>
      </c>
      <c r="G300">
        <f t="shared" si="12"/>
        <v>32.07</v>
      </c>
      <c r="I300">
        <f t="shared" si="13"/>
        <v>1</v>
      </c>
      <c r="J300" s="2">
        <f t="shared" si="14"/>
        <v>42280</v>
      </c>
      <c r="K300" s="23"/>
    </row>
    <row r="301" spans="1:11" x14ac:dyDescent="0.3">
      <c r="A301" s="4" t="s">
        <v>1677</v>
      </c>
      <c r="B301" s="5">
        <v>42350</v>
      </c>
      <c r="C301" s="9">
        <v>348.928</v>
      </c>
      <c r="D301" s="9">
        <v>34.892800000000001</v>
      </c>
      <c r="E301" t="str">
        <v>Liz Thompson</v>
      </c>
      <c r="F301" s="15">
        <v>34.892800000000001</v>
      </c>
      <c r="G301">
        <f t="shared" si="12"/>
        <v>348.928</v>
      </c>
      <c r="I301">
        <f t="shared" si="13"/>
        <v>1</v>
      </c>
      <c r="J301" s="2">
        <f t="shared" si="14"/>
        <v>42350</v>
      </c>
      <c r="K301" s="23"/>
    </row>
    <row r="302" spans="1:11" x14ac:dyDescent="0.3">
      <c r="A302" s="4" t="s">
        <v>1683</v>
      </c>
      <c r="B302" s="5">
        <v>42510</v>
      </c>
      <c r="C302" s="9">
        <v>1363.96</v>
      </c>
      <c r="D302" s="9">
        <v>85.247500000000002</v>
      </c>
      <c r="E302" t="str">
        <v>Joe Kamberova</v>
      </c>
      <c r="F302" s="15">
        <v>85.247500000000002</v>
      </c>
      <c r="G302">
        <f t="shared" si="12"/>
        <v>1363.96</v>
      </c>
      <c r="I302">
        <f t="shared" si="13"/>
        <v>1</v>
      </c>
      <c r="J302" s="2">
        <f t="shared" si="14"/>
        <v>42510</v>
      </c>
      <c r="K302" s="23"/>
    </row>
    <row r="303" spans="1:11" x14ac:dyDescent="0.3">
      <c r="A303" s="4" t="s">
        <v>1689</v>
      </c>
      <c r="B303" s="5">
        <v>41902</v>
      </c>
      <c r="C303" s="9">
        <v>9.9600000000000009</v>
      </c>
      <c r="D303" s="9">
        <v>4.5815999999999999</v>
      </c>
      <c r="E303" t="str">
        <v>Erica Smith</v>
      </c>
      <c r="F303" s="15">
        <v>4.5815999999999999</v>
      </c>
      <c r="G303">
        <f t="shared" si="12"/>
        <v>9.9600000000000009</v>
      </c>
      <c r="I303">
        <f t="shared" si="13"/>
        <v>1</v>
      </c>
      <c r="J303" s="2">
        <f t="shared" si="14"/>
        <v>41902</v>
      </c>
      <c r="K303" s="23"/>
    </row>
    <row r="304" spans="1:11" x14ac:dyDescent="0.3">
      <c r="A304" s="4" t="s">
        <v>1694</v>
      </c>
      <c r="B304" s="5">
        <v>42999</v>
      </c>
      <c r="C304" s="9">
        <v>20.16</v>
      </c>
      <c r="D304" s="9">
        <v>9.8783999999999992</v>
      </c>
      <c r="E304" t="str">
        <v>Rick Hansen</v>
      </c>
      <c r="F304" s="15">
        <v>9.8783999999999992</v>
      </c>
      <c r="G304">
        <f t="shared" si="12"/>
        <v>20.16</v>
      </c>
      <c r="I304">
        <f t="shared" si="13"/>
        <v>1</v>
      </c>
      <c r="J304" s="2">
        <f t="shared" si="14"/>
        <v>42999</v>
      </c>
      <c r="K304" s="23"/>
    </row>
    <row r="305" spans="1:11" x14ac:dyDescent="0.3">
      <c r="A305" s="4" t="s">
        <v>1699</v>
      </c>
      <c r="B305" s="5">
        <v>42335</v>
      </c>
      <c r="C305" s="9">
        <v>283.92</v>
      </c>
      <c r="D305" s="9">
        <v>17.745000000000001</v>
      </c>
      <c r="E305" t="str">
        <v>Carlos Daly</v>
      </c>
      <c r="F305" s="15">
        <v>17.745000000000001</v>
      </c>
      <c r="G305">
        <f t="shared" si="12"/>
        <v>283.92</v>
      </c>
      <c r="I305">
        <f t="shared" si="13"/>
        <v>1</v>
      </c>
      <c r="J305" s="2">
        <f t="shared" si="14"/>
        <v>42335</v>
      </c>
      <c r="K305" s="23"/>
    </row>
    <row r="306" spans="1:11" x14ac:dyDescent="0.3">
      <c r="A306" s="4" t="s">
        <v>1705</v>
      </c>
      <c r="B306" s="5">
        <v>42786</v>
      </c>
      <c r="C306" s="9">
        <v>22.23</v>
      </c>
      <c r="D306" s="9">
        <v>7.3358999999999996</v>
      </c>
      <c r="E306" t="str">
        <v>Helen Wasserman</v>
      </c>
      <c r="F306" s="15">
        <v>7.3358999999999996</v>
      </c>
      <c r="G306">
        <f t="shared" si="12"/>
        <v>22.23</v>
      </c>
      <c r="I306">
        <f t="shared" si="13"/>
        <v>1</v>
      </c>
      <c r="J306" s="2">
        <f t="shared" si="14"/>
        <v>42786</v>
      </c>
      <c r="K306" s="23"/>
    </row>
    <row r="307" spans="1:11" x14ac:dyDescent="0.3">
      <c r="A307" s="4" t="s">
        <v>1710</v>
      </c>
      <c r="B307" s="5">
        <v>42441</v>
      </c>
      <c r="C307" s="9">
        <v>12.96</v>
      </c>
      <c r="D307" s="9">
        <v>6.2207999999999997</v>
      </c>
      <c r="E307" t="str">
        <v>Mike Caudle</v>
      </c>
      <c r="F307" s="15">
        <v>6.2207999999999997</v>
      </c>
      <c r="G307">
        <f t="shared" si="12"/>
        <v>12.96</v>
      </c>
      <c r="I307">
        <f t="shared" si="13"/>
        <v>1</v>
      </c>
      <c r="J307" s="2">
        <f t="shared" si="14"/>
        <v>42441</v>
      </c>
      <c r="K307" s="23"/>
    </row>
    <row r="308" spans="1:11" x14ac:dyDescent="0.3">
      <c r="A308" s="4" t="s">
        <v>1715</v>
      </c>
      <c r="B308" s="5">
        <v>42847</v>
      </c>
      <c r="C308" s="9">
        <v>18.28</v>
      </c>
      <c r="D308" s="9">
        <v>6.2152000000000003</v>
      </c>
      <c r="E308" t="str">
        <v>Gary McGarr</v>
      </c>
      <c r="F308" s="15">
        <v>6.2152000000000003</v>
      </c>
      <c r="G308">
        <f t="shared" si="12"/>
        <v>18.28</v>
      </c>
      <c r="I308">
        <f t="shared" si="13"/>
        <v>1</v>
      </c>
      <c r="J308" s="2">
        <f t="shared" si="14"/>
        <v>42847</v>
      </c>
      <c r="K308" s="23"/>
    </row>
    <row r="309" spans="1:11" x14ac:dyDescent="0.3">
      <c r="A309" s="4" t="s">
        <v>1720</v>
      </c>
      <c r="B309" s="5">
        <v>42869</v>
      </c>
      <c r="C309" s="9">
        <v>18.28</v>
      </c>
      <c r="D309" s="9">
        <v>6.2152000000000003</v>
      </c>
      <c r="E309" t="str">
        <v>Pauline Johnson</v>
      </c>
      <c r="F309" s="15">
        <v>6.2152000000000003</v>
      </c>
      <c r="G309">
        <f t="shared" si="12"/>
        <v>18.28</v>
      </c>
      <c r="I309">
        <f t="shared" si="13"/>
        <v>1</v>
      </c>
      <c r="J309" s="2">
        <f t="shared" si="14"/>
        <v>42869</v>
      </c>
      <c r="K309" s="23"/>
    </row>
    <row r="310" spans="1:11" x14ac:dyDescent="0.3">
      <c r="A310" s="4" t="s">
        <v>1724</v>
      </c>
      <c r="B310" s="5">
        <v>42083</v>
      </c>
      <c r="C310" s="9">
        <v>51.84</v>
      </c>
      <c r="D310" s="9">
        <v>24.883199999999999</v>
      </c>
      <c r="E310" t="str">
        <v>Bart Watters</v>
      </c>
      <c r="F310" s="15">
        <v>24.883199999999999</v>
      </c>
      <c r="G310">
        <f t="shared" si="12"/>
        <v>51.84</v>
      </c>
      <c r="I310">
        <f t="shared" si="13"/>
        <v>1</v>
      </c>
      <c r="J310" s="2">
        <f t="shared" si="14"/>
        <v>42083</v>
      </c>
      <c r="K310" s="23"/>
    </row>
    <row r="311" spans="1:11" x14ac:dyDescent="0.3">
      <c r="A311" s="4" t="s">
        <v>1730</v>
      </c>
      <c r="B311" s="5">
        <v>42906</v>
      </c>
      <c r="C311" s="9">
        <v>239.97</v>
      </c>
      <c r="D311" s="9">
        <v>71.991</v>
      </c>
      <c r="E311" t="str">
        <v>Toby Ritter</v>
      </c>
      <c r="F311" s="15">
        <v>71.991</v>
      </c>
      <c r="G311">
        <f t="shared" si="12"/>
        <v>239.97</v>
      </c>
      <c r="I311">
        <f t="shared" si="13"/>
        <v>1</v>
      </c>
      <c r="J311" s="2">
        <f t="shared" si="14"/>
        <v>42906</v>
      </c>
      <c r="K311" s="23"/>
    </row>
    <row r="312" spans="1:11" x14ac:dyDescent="0.3">
      <c r="A312" s="4" t="s">
        <v>1736</v>
      </c>
      <c r="B312" s="5">
        <v>41768</v>
      </c>
      <c r="C312" s="9">
        <v>67.8</v>
      </c>
      <c r="D312" s="9">
        <v>4.0679999999999996</v>
      </c>
      <c r="E312" t="str">
        <v>Patrick Gardner</v>
      </c>
      <c r="F312" s="15">
        <v>4.0679999999999996</v>
      </c>
      <c r="G312">
        <f t="shared" si="12"/>
        <v>67.8</v>
      </c>
      <c r="I312">
        <f t="shared" si="13"/>
        <v>1</v>
      </c>
      <c r="J312" s="2">
        <f t="shared" si="14"/>
        <v>41768</v>
      </c>
      <c r="K312" s="23"/>
    </row>
    <row r="313" spans="1:11" x14ac:dyDescent="0.3">
      <c r="A313" s="4" t="s">
        <v>1741</v>
      </c>
      <c r="B313" s="5">
        <v>43043</v>
      </c>
      <c r="C313" s="9">
        <v>9.6639999999999997</v>
      </c>
      <c r="D313" s="9">
        <v>3.2616000000000001</v>
      </c>
      <c r="E313" t="str">
        <v>James Lanier</v>
      </c>
      <c r="F313" s="15">
        <v>3.2616000000000001</v>
      </c>
      <c r="G313">
        <f t="shared" si="12"/>
        <v>9.6639999999999997</v>
      </c>
      <c r="I313">
        <f t="shared" si="13"/>
        <v>1</v>
      </c>
      <c r="J313" s="2">
        <f t="shared" si="14"/>
        <v>43043</v>
      </c>
      <c r="K313" s="23"/>
    </row>
    <row r="314" spans="1:11" x14ac:dyDescent="0.3">
      <c r="A314" s="4" t="s">
        <v>1746</v>
      </c>
      <c r="B314" s="5">
        <v>42328</v>
      </c>
      <c r="C314" s="9">
        <v>60.45</v>
      </c>
      <c r="D314" s="9">
        <v>16.3215</v>
      </c>
      <c r="E314" t="str">
        <v>Brian Moss</v>
      </c>
      <c r="F314" s="15">
        <v>16.3215</v>
      </c>
      <c r="G314">
        <f t="shared" si="12"/>
        <v>60.45</v>
      </c>
      <c r="I314">
        <f t="shared" si="13"/>
        <v>1</v>
      </c>
      <c r="J314" s="2">
        <f t="shared" si="14"/>
        <v>42328</v>
      </c>
      <c r="K314" s="23"/>
    </row>
    <row r="315" spans="1:11" x14ac:dyDescent="0.3">
      <c r="A315" s="4" t="s">
        <v>1751</v>
      </c>
      <c r="B315" s="5">
        <v>42681</v>
      </c>
      <c r="C315" s="9">
        <v>37.44</v>
      </c>
      <c r="D315" s="9">
        <v>11.7</v>
      </c>
      <c r="E315" t="str">
        <v>Eudokia Martin</v>
      </c>
      <c r="F315" s="15">
        <v>11.7</v>
      </c>
      <c r="G315">
        <f t="shared" si="12"/>
        <v>37.44</v>
      </c>
      <c r="I315">
        <f t="shared" si="13"/>
        <v>1</v>
      </c>
      <c r="J315" s="2">
        <f t="shared" si="14"/>
        <v>42681</v>
      </c>
      <c r="K315" s="23"/>
    </row>
    <row r="316" spans="1:11" x14ac:dyDescent="0.3">
      <c r="A316" s="4" t="s">
        <v>1756</v>
      </c>
      <c r="B316" s="5">
        <v>42290</v>
      </c>
      <c r="C316" s="9">
        <v>83.72</v>
      </c>
      <c r="D316" s="9">
        <v>23.441600000000001</v>
      </c>
      <c r="E316" t="str">
        <v>Art Foster</v>
      </c>
      <c r="F316" s="15">
        <v>23.441600000000001</v>
      </c>
      <c r="G316">
        <f t="shared" si="12"/>
        <v>83.72</v>
      </c>
      <c r="I316">
        <f t="shared" si="13"/>
        <v>1</v>
      </c>
      <c r="J316" s="2">
        <f t="shared" si="14"/>
        <v>42290</v>
      </c>
      <c r="K316" s="23"/>
    </row>
    <row r="317" spans="1:11" x14ac:dyDescent="0.3">
      <c r="A317" s="4" t="s">
        <v>1762</v>
      </c>
      <c r="B317" s="5">
        <v>42736</v>
      </c>
      <c r="C317" s="9">
        <v>48.896000000000001</v>
      </c>
      <c r="D317" s="9">
        <v>8.5568000000000008</v>
      </c>
      <c r="E317" t="str">
        <v>Guy Armstrong</v>
      </c>
      <c r="F317" s="15">
        <v>8.5568000000000008</v>
      </c>
      <c r="G317">
        <f t="shared" si="12"/>
        <v>48.896000000000001</v>
      </c>
      <c r="I317">
        <f t="shared" si="13"/>
        <v>1</v>
      </c>
      <c r="J317" s="2">
        <f t="shared" si="14"/>
        <v>42736</v>
      </c>
      <c r="K317" s="23"/>
    </row>
    <row r="318" spans="1:11" x14ac:dyDescent="0.3">
      <c r="A318" s="4" t="s">
        <v>1768</v>
      </c>
      <c r="B318" s="5">
        <v>41677</v>
      </c>
      <c r="C318" s="9">
        <v>115.36</v>
      </c>
      <c r="D318" s="9">
        <v>49.604799999999997</v>
      </c>
      <c r="E318" t="str">
        <v>Cyma Kinney</v>
      </c>
      <c r="F318" s="15">
        <v>49.604799999999997</v>
      </c>
      <c r="G318">
        <f t="shared" si="12"/>
        <v>115.36</v>
      </c>
      <c r="I318">
        <f t="shared" si="13"/>
        <v>1</v>
      </c>
      <c r="J318" s="2">
        <f t="shared" si="14"/>
        <v>41677</v>
      </c>
      <c r="K318" s="23"/>
    </row>
    <row r="319" spans="1:11" x14ac:dyDescent="0.3">
      <c r="A319" s="4" t="s">
        <v>1774</v>
      </c>
      <c r="B319" s="5">
        <v>42541</v>
      </c>
      <c r="C319" s="9">
        <v>5.16</v>
      </c>
      <c r="D319" s="9">
        <v>1.3415999999999999</v>
      </c>
      <c r="E319" t="str">
        <v>Dave Poirier</v>
      </c>
      <c r="F319" s="15">
        <v>1.3415999999999999</v>
      </c>
      <c r="G319">
        <f t="shared" si="12"/>
        <v>5.16</v>
      </c>
      <c r="I319">
        <f t="shared" si="13"/>
        <v>1</v>
      </c>
      <c r="J319" s="2">
        <f t="shared" si="14"/>
        <v>42541</v>
      </c>
      <c r="K319" s="23"/>
    </row>
    <row r="320" spans="1:11" x14ac:dyDescent="0.3">
      <c r="A320" s="4" t="s">
        <v>1780</v>
      </c>
      <c r="B320" s="5">
        <v>41854</v>
      </c>
      <c r="C320" s="9">
        <v>39.96</v>
      </c>
      <c r="D320" s="9">
        <v>18.781199999999998</v>
      </c>
      <c r="E320" t="str">
        <v>Berenike Kampe</v>
      </c>
      <c r="F320" s="15">
        <v>18.781199999999998</v>
      </c>
      <c r="G320">
        <f t="shared" si="12"/>
        <v>39.96</v>
      </c>
      <c r="I320">
        <f t="shared" si="13"/>
        <v>1</v>
      </c>
      <c r="J320" s="2">
        <f t="shared" si="14"/>
        <v>41854</v>
      </c>
      <c r="K320" s="23"/>
    </row>
    <row r="321" spans="1:11" x14ac:dyDescent="0.3">
      <c r="A321" s="4" t="s">
        <v>1785</v>
      </c>
      <c r="B321" s="5">
        <v>42835</v>
      </c>
      <c r="C321" s="9">
        <v>7.61</v>
      </c>
      <c r="D321" s="9">
        <v>3.5767000000000002</v>
      </c>
      <c r="E321" t="str">
        <v>Sanjit Jacobs</v>
      </c>
      <c r="F321" s="15">
        <v>3.5767000000000002</v>
      </c>
      <c r="G321">
        <f t="shared" si="12"/>
        <v>7.61</v>
      </c>
      <c r="I321">
        <f t="shared" si="13"/>
        <v>1</v>
      </c>
      <c r="J321" s="2">
        <f t="shared" si="14"/>
        <v>42835</v>
      </c>
      <c r="K321" s="23"/>
    </row>
    <row r="322" spans="1:11" x14ac:dyDescent="0.3">
      <c r="A322" s="4" t="s">
        <v>1789</v>
      </c>
      <c r="B322" s="5">
        <v>41799</v>
      </c>
      <c r="C322" s="9">
        <v>7.36</v>
      </c>
      <c r="D322" s="9">
        <v>0.1472</v>
      </c>
      <c r="E322" t="str">
        <v>Chuck Magee</v>
      </c>
      <c r="F322" s="15">
        <v>0.1472</v>
      </c>
      <c r="G322">
        <f t="shared" si="12"/>
        <v>7.36</v>
      </c>
      <c r="I322">
        <f t="shared" si="13"/>
        <v>1</v>
      </c>
      <c r="J322" s="2">
        <f t="shared" si="14"/>
        <v>41799</v>
      </c>
      <c r="K322" s="23"/>
    </row>
    <row r="323" spans="1:11" x14ac:dyDescent="0.3">
      <c r="A323" s="4" t="s">
        <v>1794</v>
      </c>
      <c r="B323" s="5">
        <v>41649</v>
      </c>
      <c r="C323" s="9">
        <v>2.89</v>
      </c>
      <c r="D323" s="9">
        <v>1.3583000000000001</v>
      </c>
      <c r="E323" t="str">
        <v>Anthony Jacobs</v>
      </c>
      <c r="F323" s="15">
        <v>1.3583000000000001</v>
      </c>
      <c r="G323">
        <f t="shared" ref="G323:G386" si="15">AVERAGEIF($A$2:$A$794, E323, $C$2:$C$794)</f>
        <v>2.89</v>
      </c>
      <c r="I323">
        <f t="shared" ref="I323:I386" si="16">COUNTIF($A$2:$A$1000, E323)</f>
        <v>1</v>
      </c>
      <c r="J323" s="2">
        <f t="shared" ref="J323:J386" si="17">_xlfn.MAXIFS($B$2:$B$794, $A$2:$A$794, E323)</f>
        <v>41649</v>
      </c>
      <c r="K323" s="23"/>
    </row>
    <row r="324" spans="1:11" x14ac:dyDescent="0.3">
      <c r="A324" s="4" t="s">
        <v>1799</v>
      </c>
      <c r="B324" s="5">
        <v>42642</v>
      </c>
      <c r="C324" s="9">
        <v>15.936</v>
      </c>
      <c r="D324" s="9">
        <v>5.1791999999999998</v>
      </c>
      <c r="E324" t="str">
        <v>Linda Southworth</v>
      </c>
      <c r="F324" s="15">
        <v>5.1791999999999998</v>
      </c>
      <c r="G324">
        <f t="shared" si="15"/>
        <v>15.936</v>
      </c>
      <c r="I324">
        <f t="shared" si="16"/>
        <v>1</v>
      </c>
      <c r="J324" s="2">
        <f t="shared" si="17"/>
        <v>42642</v>
      </c>
      <c r="K324" s="23"/>
    </row>
    <row r="325" spans="1:11" x14ac:dyDescent="0.3">
      <c r="A325" s="4" t="s">
        <v>1804</v>
      </c>
      <c r="B325" s="5">
        <v>41735</v>
      </c>
      <c r="C325" s="9">
        <v>44.91</v>
      </c>
      <c r="D325" s="9">
        <v>-35.927999999999997</v>
      </c>
      <c r="E325" t="str">
        <v>Guy Phonely</v>
      </c>
      <c r="F325" s="15">
        <v>-35.927999999999997</v>
      </c>
      <c r="G325">
        <f t="shared" si="15"/>
        <v>44.91</v>
      </c>
      <c r="I325">
        <f t="shared" si="16"/>
        <v>1</v>
      </c>
      <c r="J325" s="2">
        <f t="shared" si="17"/>
        <v>41735</v>
      </c>
      <c r="K325" s="23"/>
    </row>
    <row r="326" spans="1:11" x14ac:dyDescent="0.3">
      <c r="A326" s="4" t="s">
        <v>1809</v>
      </c>
      <c r="B326" s="5">
        <v>42616</v>
      </c>
      <c r="C326" s="9">
        <v>1141.47</v>
      </c>
      <c r="D326" s="9">
        <v>-760.98</v>
      </c>
      <c r="E326" t="str">
        <v>Paul Knutson</v>
      </c>
      <c r="F326" s="15">
        <v>-760.98</v>
      </c>
      <c r="G326">
        <f t="shared" si="15"/>
        <v>1141.47</v>
      </c>
      <c r="I326">
        <f t="shared" si="16"/>
        <v>1</v>
      </c>
      <c r="J326" s="2">
        <f t="shared" si="17"/>
        <v>42616</v>
      </c>
      <c r="K326" s="23"/>
    </row>
    <row r="327" spans="1:11" x14ac:dyDescent="0.3">
      <c r="A327" s="4" t="s">
        <v>1814</v>
      </c>
      <c r="B327" s="5">
        <v>41983</v>
      </c>
      <c r="C327" s="9">
        <v>11.36</v>
      </c>
      <c r="D327" s="9">
        <v>5.2256</v>
      </c>
      <c r="E327" t="str">
        <v>Sally Matthias</v>
      </c>
      <c r="F327" s="15">
        <v>5.2256</v>
      </c>
      <c r="G327">
        <f t="shared" si="15"/>
        <v>11.36</v>
      </c>
      <c r="I327">
        <f t="shared" si="16"/>
        <v>1</v>
      </c>
      <c r="J327" s="2">
        <f t="shared" si="17"/>
        <v>41983</v>
      </c>
      <c r="K327" s="23"/>
    </row>
    <row r="328" spans="1:11" x14ac:dyDescent="0.3">
      <c r="A328" s="4" t="s">
        <v>1819</v>
      </c>
      <c r="B328" s="5">
        <v>41899</v>
      </c>
      <c r="C328" s="9">
        <v>5.8920000000000003</v>
      </c>
      <c r="D328" s="9">
        <v>-4.1243999999999996</v>
      </c>
      <c r="E328" t="str">
        <v>Anthony Garverick</v>
      </c>
      <c r="F328" s="15">
        <v>-4.1243999999999996</v>
      </c>
      <c r="G328">
        <f t="shared" si="15"/>
        <v>5.8920000000000003</v>
      </c>
      <c r="I328">
        <f t="shared" si="16"/>
        <v>1</v>
      </c>
      <c r="J328" s="2">
        <f t="shared" si="17"/>
        <v>41899</v>
      </c>
      <c r="K328" s="23"/>
    </row>
    <row r="329" spans="1:11" x14ac:dyDescent="0.3">
      <c r="A329" s="4" t="s">
        <v>1824</v>
      </c>
      <c r="B329" s="5">
        <v>42665</v>
      </c>
      <c r="C329" s="9">
        <v>31.4</v>
      </c>
      <c r="D329" s="9">
        <v>10.048</v>
      </c>
      <c r="E329" t="str">
        <v>Peter McVee</v>
      </c>
      <c r="F329" s="15">
        <v>10.048</v>
      </c>
      <c r="G329">
        <f t="shared" si="15"/>
        <v>31.4</v>
      </c>
      <c r="I329">
        <f t="shared" si="16"/>
        <v>1</v>
      </c>
      <c r="J329" s="2">
        <f t="shared" si="17"/>
        <v>42665</v>
      </c>
      <c r="K329" s="23"/>
    </row>
    <row r="330" spans="1:11" x14ac:dyDescent="0.3">
      <c r="A330" s="4" t="s">
        <v>1827</v>
      </c>
      <c r="B330" s="5">
        <v>41758</v>
      </c>
      <c r="C330" s="9">
        <v>17.46</v>
      </c>
      <c r="D330" s="9">
        <v>5.9363999999999999</v>
      </c>
      <c r="E330" t="str">
        <v>Lauren Leatherbury</v>
      </c>
      <c r="F330" s="15">
        <v>5.9363999999999999</v>
      </c>
      <c r="G330">
        <f t="shared" si="15"/>
        <v>17.46</v>
      </c>
      <c r="I330">
        <f t="shared" si="16"/>
        <v>1</v>
      </c>
      <c r="J330" s="2">
        <f t="shared" si="17"/>
        <v>41758</v>
      </c>
      <c r="K330" s="23"/>
    </row>
    <row r="331" spans="1:11" x14ac:dyDescent="0.3">
      <c r="A331" s="4" t="s">
        <v>1832</v>
      </c>
      <c r="B331" s="5">
        <v>42119</v>
      </c>
      <c r="C331" s="9">
        <v>13.944000000000001</v>
      </c>
      <c r="D331" s="9">
        <v>4.5317999999999996</v>
      </c>
      <c r="E331" t="str">
        <v>Jill Stevenson</v>
      </c>
      <c r="F331" s="15">
        <v>4.5317999999999996</v>
      </c>
      <c r="G331">
        <f t="shared" si="15"/>
        <v>13.944000000000001</v>
      </c>
      <c r="I331">
        <f t="shared" si="16"/>
        <v>1</v>
      </c>
      <c r="J331" s="2">
        <f t="shared" si="17"/>
        <v>42119</v>
      </c>
      <c r="K331" s="23"/>
    </row>
    <row r="332" spans="1:11" x14ac:dyDescent="0.3">
      <c r="A332" s="4" t="s">
        <v>1837</v>
      </c>
      <c r="B332" s="5">
        <v>43022</v>
      </c>
      <c r="C332" s="9">
        <v>37.659999999999997</v>
      </c>
      <c r="D332" s="9">
        <v>18.453399999999998</v>
      </c>
      <c r="E332" t="str">
        <v>Ed Ludwig</v>
      </c>
      <c r="F332" s="15">
        <v>18.453399999999998</v>
      </c>
      <c r="G332">
        <f t="shared" si="15"/>
        <v>37.659999999999997</v>
      </c>
      <c r="I332">
        <f t="shared" si="16"/>
        <v>1</v>
      </c>
      <c r="J332" s="2">
        <f t="shared" si="17"/>
        <v>43022</v>
      </c>
      <c r="K332" s="23"/>
    </row>
    <row r="333" spans="1:11" x14ac:dyDescent="0.3">
      <c r="A333" s="4" t="s">
        <v>1843</v>
      </c>
      <c r="B333" s="5">
        <v>42684</v>
      </c>
      <c r="C333" s="9">
        <v>155.82</v>
      </c>
      <c r="D333" s="9">
        <v>42.071399999999997</v>
      </c>
      <c r="E333" t="str">
        <v>Pamela Coakley</v>
      </c>
      <c r="F333" s="15">
        <v>42.071399999999997</v>
      </c>
      <c r="G333">
        <f t="shared" si="15"/>
        <v>155.82</v>
      </c>
      <c r="I333">
        <f t="shared" si="16"/>
        <v>1</v>
      </c>
      <c r="J333" s="2">
        <f t="shared" si="17"/>
        <v>42684</v>
      </c>
      <c r="K333" s="23"/>
    </row>
    <row r="334" spans="1:11" x14ac:dyDescent="0.3">
      <c r="A334" s="4" t="s">
        <v>1848</v>
      </c>
      <c r="B334" s="5">
        <v>42646</v>
      </c>
      <c r="C334" s="9">
        <v>15.648</v>
      </c>
      <c r="D334" s="9">
        <v>5.0856000000000003</v>
      </c>
      <c r="E334" t="str">
        <v>Hunter Lopez</v>
      </c>
      <c r="F334" s="15">
        <v>5.0856000000000003</v>
      </c>
      <c r="G334">
        <f t="shared" si="15"/>
        <v>15.648</v>
      </c>
      <c r="I334">
        <f t="shared" si="16"/>
        <v>1</v>
      </c>
      <c r="J334" s="2">
        <f t="shared" si="17"/>
        <v>42646</v>
      </c>
      <c r="K334" s="23"/>
    </row>
    <row r="335" spans="1:11" x14ac:dyDescent="0.3">
      <c r="A335" s="4" t="s">
        <v>1852</v>
      </c>
      <c r="B335" s="5">
        <v>41891</v>
      </c>
      <c r="C335" s="9">
        <v>103.6</v>
      </c>
      <c r="D335" s="9">
        <v>51.8</v>
      </c>
      <c r="E335" t="str">
        <v>Maribeth Schnelling</v>
      </c>
      <c r="F335" s="15">
        <v>51.8</v>
      </c>
      <c r="G335">
        <f t="shared" si="15"/>
        <v>103.6</v>
      </c>
      <c r="I335">
        <f t="shared" si="16"/>
        <v>1</v>
      </c>
      <c r="J335" s="2">
        <f t="shared" si="17"/>
        <v>41891</v>
      </c>
      <c r="K335" s="23"/>
    </row>
    <row r="336" spans="1:11" x14ac:dyDescent="0.3">
      <c r="A336" s="4" t="s">
        <v>1855</v>
      </c>
      <c r="B336" s="5">
        <v>43037</v>
      </c>
      <c r="C336" s="9">
        <v>46.96</v>
      </c>
      <c r="D336" s="9">
        <v>22.540800000000001</v>
      </c>
      <c r="E336" t="str">
        <v>George Bell</v>
      </c>
      <c r="F336" s="15">
        <v>22.540800000000001</v>
      </c>
      <c r="G336">
        <f t="shared" si="15"/>
        <v>46.96</v>
      </c>
      <c r="I336">
        <f t="shared" si="16"/>
        <v>1</v>
      </c>
      <c r="J336" s="2">
        <f t="shared" si="17"/>
        <v>43037</v>
      </c>
      <c r="K336" s="23"/>
    </row>
    <row r="337" spans="1:11" x14ac:dyDescent="0.3">
      <c r="A337" s="4" t="s">
        <v>1860</v>
      </c>
      <c r="B337" s="5">
        <v>42470</v>
      </c>
      <c r="C337" s="9">
        <v>8.9039999999999999</v>
      </c>
      <c r="D337" s="9">
        <v>-6.5296000000000003</v>
      </c>
      <c r="E337" t="str">
        <v>Justin Ritter</v>
      </c>
      <c r="F337" s="15">
        <v>-6.5296000000000003</v>
      </c>
      <c r="G337">
        <f t="shared" si="15"/>
        <v>8.9039999999999999</v>
      </c>
      <c r="I337">
        <f t="shared" si="16"/>
        <v>1</v>
      </c>
      <c r="J337" s="2">
        <f t="shared" si="17"/>
        <v>42470</v>
      </c>
      <c r="K337" s="23"/>
    </row>
    <row r="338" spans="1:11" x14ac:dyDescent="0.3">
      <c r="A338" s="4" t="s">
        <v>1865</v>
      </c>
      <c r="B338" s="5">
        <v>42980</v>
      </c>
      <c r="C338" s="9">
        <v>1199.8</v>
      </c>
      <c r="D338" s="9">
        <v>323.94600000000003</v>
      </c>
      <c r="E338" t="str">
        <v>Bill Eplett</v>
      </c>
      <c r="F338" s="15">
        <v>323.94600000000003</v>
      </c>
      <c r="G338">
        <f t="shared" si="15"/>
        <v>1199.8</v>
      </c>
      <c r="I338">
        <f t="shared" si="16"/>
        <v>1</v>
      </c>
      <c r="J338" s="2">
        <f t="shared" si="17"/>
        <v>42980</v>
      </c>
      <c r="K338" s="23"/>
    </row>
    <row r="339" spans="1:11" x14ac:dyDescent="0.3">
      <c r="A339" s="4" t="s">
        <v>1870</v>
      </c>
      <c r="B339" s="5">
        <v>42155</v>
      </c>
      <c r="C339" s="9">
        <v>22.2</v>
      </c>
      <c r="D339" s="9">
        <v>9.1020000000000003</v>
      </c>
      <c r="E339" t="str">
        <v>Sample Company A</v>
      </c>
      <c r="F339" s="15">
        <v>9.1020000000000003</v>
      </c>
      <c r="G339">
        <f t="shared" si="15"/>
        <v>22.2</v>
      </c>
      <c r="I339">
        <f t="shared" si="16"/>
        <v>1</v>
      </c>
      <c r="J339" s="2">
        <f t="shared" si="17"/>
        <v>42155</v>
      </c>
      <c r="K339" s="23"/>
    </row>
    <row r="340" spans="1:11" x14ac:dyDescent="0.3">
      <c r="A340" s="4" t="s">
        <v>1874</v>
      </c>
      <c r="B340" s="5">
        <v>42434</v>
      </c>
      <c r="C340" s="9">
        <v>149.352</v>
      </c>
      <c r="D340" s="9">
        <v>50.406300000000002</v>
      </c>
      <c r="E340" t="str">
        <v>Rob Williams</v>
      </c>
      <c r="F340" s="15">
        <v>50.406300000000002</v>
      </c>
      <c r="G340">
        <f t="shared" si="15"/>
        <v>149.352</v>
      </c>
      <c r="I340">
        <f t="shared" si="16"/>
        <v>1</v>
      </c>
      <c r="J340" s="2">
        <f t="shared" si="17"/>
        <v>42434</v>
      </c>
      <c r="K340" s="23"/>
    </row>
    <row r="341" spans="1:11" x14ac:dyDescent="0.3">
      <c r="A341" s="4" t="s">
        <v>1879</v>
      </c>
      <c r="B341" s="5">
        <v>42105</v>
      </c>
      <c r="C341" s="9">
        <v>85.14</v>
      </c>
      <c r="D341" s="9">
        <v>34.907400000000003</v>
      </c>
      <c r="E341" t="str">
        <v>Sanjit Engle</v>
      </c>
      <c r="F341" s="15">
        <v>34.907400000000003</v>
      </c>
      <c r="G341">
        <f t="shared" si="15"/>
        <v>85.14</v>
      </c>
      <c r="I341">
        <f t="shared" si="16"/>
        <v>1</v>
      </c>
      <c r="J341" s="2">
        <f t="shared" si="17"/>
        <v>42105</v>
      </c>
      <c r="K341" s="23"/>
    </row>
    <row r="342" spans="1:11" x14ac:dyDescent="0.3">
      <c r="A342" s="4" t="s">
        <v>1884</v>
      </c>
      <c r="B342" s="5">
        <v>42628</v>
      </c>
      <c r="C342" s="9">
        <v>841.56799999999998</v>
      </c>
      <c r="D342" s="9">
        <v>294.54880000000003</v>
      </c>
      <c r="E342" t="str">
        <v>Adam Hart</v>
      </c>
      <c r="F342" s="15">
        <v>294.54880000000003</v>
      </c>
      <c r="G342">
        <f t="shared" si="15"/>
        <v>841.56799999999998</v>
      </c>
      <c r="I342">
        <f t="shared" si="16"/>
        <v>1</v>
      </c>
      <c r="J342" s="2">
        <f t="shared" si="17"/>
        <v>42628</v>
      </c>
      <c r="K342" s="23"/>
    </row>
    <row r="343" spans="1:11" x14ac:dyDescent="0.3">
      <c r="A343" s="4" t="s">
        <v>1887</v>
      </c>
      <c r="B343" s="5">
        <v>41895</v>
      </c>
      <c r="C343" s="9">
        <v>15.552</v>
      </c>
      <c r="D343" s="9">
        <v>5.4432</v>
      </c>
      <c r="E343" t="str">
        <v>Jessica Myrick</v>
      </c>
      <c r="F343" s="15">
        <v>5.4432</v>
      </c>
      <c r="G343">
        <f t="shared" si="15"/>
        <v>15.552</v>
      </c>
      <c r="I343">
        <f t="shared" si="16"/>
        <v>1</v>
      </c>
      <c r="J343" s="2">
        <f t="shared" si="17"/>
        <v>41895</v>
      </c>
      <c r="K343" s="23"/>
    </row>
    <row r="344" spans="1:11" x14ac:dyDescent="0.3">
      <c r="A344" s="4" t="s">
        <v>1892</v>
      </c>
      <c r="B344" s="5">
        <v>42282</v>
      </c>
      <c r="C344" s="9">
        <v>46.2</v>
      </c>
      <c r="D344" s="9">
        <v>12.936</v>
      </c>
      <c r="E344" t="str">
        <v>Joel Jenkins</v>
      </c>
      <c r="F344" s="15">
        <v>12.936</v>
      </c>
      <c r="G344">
        <f t="shared" si="15"/>
        <v>46.2</v>
      </c>
      <c r="I344">
        <f t="shared" si="16"/>
        <v>1</v>
      </c>
      <c r="J344" s="2">
        <f t="shared" si="17"/>
        <v>42282</v>
      </c>
      <c r="K344" s="23"/>
    </row>
    <row r="345" spans="1:11" x14ac:dyDescent="0.3">
      <c r="A345" s="4" t="s">
        <v>1897</v>
      </c>
      <c r="B345" s="5">
        <v>42980</v>
      </c>
      <c r="C345" s="9">
        <v>12.192</v>
      </c>
      <c r="D345" s="9">
        <v>4.1147999999999998</v>
      </c>
      <c r="E345" t="str">
        <v>Ralph Kennedy</v>
      </c>
      <c r="F345" s="15">
        <v>4.1147999999999998</v>
      </c>
      <c r="G345">
        <f t="shared" si="15"/>
        <v>12.192</v>
      </c>
      <c r="I345">
        <f t="shared" si="16"/>
        <v>1</v>
      </c>
      <c r="J345" s="2">
        <f t="shared" si="17"/>
        <v>42980</v>
      </c>
      <c r="K345" s="23"/>
    </row>
    <row r="346" spans="1:11" x14ac:dyDescent="0.3">
      <c r="A346" s="4" t="s">
        <v>1902</v>
      </c>
      <c r="B346" s="5">
        <v>42541</v>
      </c>
      <c r="C346" s="9">
        <v>45.055999999999997</v>
      </c>
      <c r="D346" s="9">
        <v>15.2064</v>
      </c>
      <c r="E346" t="str">
        <v>Catherine Glotzbach</v>
      </c>
      <c r="F346" s="15">
        <v>15.2064</v>
      </c>
      <c r="G346">
        <f t="shared" si="15"/>
        <v>45.055999999999997</v>
      </c>
      <c r="I346">
        <f t="shared" si="16"/>
        <v>1</v>
      </c>
      <c r="J346" s="2">
        <f t="shared" si="17"/>
        <v>42541</v>
      </c>
      <c r="K346" s="23"/>
    </row>
    <row r="347" spans="1:11" x14ac:dyDescent="0.3">
      <c r="A347" s="4" t="s">
        <v>1907</v>
      </c>
      <c r="B347" s="5">
        <v>42351</v>
      </c>
      <c r="C347" s="9">
        <v>12.96</v>
      </c>
      <c r="D347" s="9">
        <v>6.2207999999999997</v>
      </c>
      <c r="E347" t="str">
        <v>Rachel Payne</v>
      </c>
      <c r="F347" s="15">
        <v>6.2207999999999997</v>
      </c>
      <c r="G347">
        <f t="shared" si="15"/>
        <v>12.96</v>
      </c>
      <c r="I347">
        <f t="shared" si="16"/>
        <v>1</v>
      </c>
      <c r="J347" s="2">
        <f t="shared" si="17"/>
        <v>42351</v>
      </c>
      <c r="K347" s="23"/>
    </row>
    <row r="348" spans="1:11" x14ac:dyDescent="0.3">
      <c r="A348" s="4" t="s">
        <v>1913</v>
      </c>
      <c r="B348" s="5">
        <v>42540</v>
      </c>
      <c r="C348" s="9">
        <v>17.12</v>
      </c>
      <c r="D348" s="9">
        <v>8.0464000000000002</v>
      </c>
      <c r="E348" t="str">
        <v>Karen Carlisle</v>
      </c>
      <c r="F348" s="15">
        <v>8.0464000000000002</v>
      </c>
      <c r="G348">
        <f t="shared" si="15"/>
        <v>17.12</v>
      </c>
      <c r="I348">
        <f t="shared" si="16"/>
        <v>1</v>
      </c>
      <c r="J348" s="2">
        <f t="shared" si="17"/>
        <v>42540</v>
      </c>
      <c r="K348" s="23"/>
    </row>
    <row r="349" spans="1:11" x14ac:dyDescent="0.3">
      <c r="A349" s="4" t="s">
        <v>1918</v>
      </c>
      <c r="B349" s="5">
        <v>42828</v>
      </c>
      <c r="C349" s="9">
        <v>25.472000000000001</v>
      </c>
      <c r="D349" s="9">
        <v>7.6416000000000004</v>
      </c>
      <c r="E349" t="str">
        <v>Katherine Hughes</v>
      </c>
      <c r="F349" s="15">
        <v>7.6416000000000004</v>
      </c>
      <c r="G349">
        <f t="shared" si="15"/>
        <v>25.472000000000001</v>
      </c>
      <c r="I349">
        <f t="shared" si="16"/>
        <v>1</v>
      </c>
      <c r="J349" s="2">
        <f t="shared" si="17"/>
        <v>42828</v>
      </c>
      <c r="K349" s="23"/>
    </row>
    <row r="350" spans="1:11" x14ac:dyDescent="0.3">
      <c r="A350" s="4" t="s">
        <v>1923</v>
      </c>
      <c r="B350" s="5">
        <v>43097</v>
      </c>
      <c r="C350" s="9">
        <v>27.167999999999999</v>
      </c>
      <c r="D350" s="9">
        <v>2.7168000000000001</v>
      </c>
      <c r="E350" t="str">
        <v>Greg Hansen</v>
      </c>
      <c r="F350" s="15">
        <v>2.7168000000000001</v>
      </c>
      <c r="G350">
        <f t="shared" si="15"/>
        <v>27.167999999999999</v>
      </c>
      <c r="I350">
        <f t="shared" si="16"/>
        <v>1</v>
      </c>
      <c r="J350" s="2">
        <f t="shared" si="17"/>
        <v>43097</v>
      </c>
      <c r="K350" s="23"/>
    </row>
    <row r="351" spans="1:11" x14ac:dyDescent="0.3">
      <c r="A351" s="4" t="s">
        <v>1929</v>
      </c>
      <c r="B351" s="5">
        <v>43069</v>
      </c>
      <c r="C351" s="9">
        <v>173.8</v>
      </c>
      <c r="D351" s="9">
        <v>43.45</v>
      </c>
      <c r="E351" t="str">
        <v>Scott Williamson</v>
      </c>
      <c r="F351" s="15">
        <v>43.45</v>
      </c>
      <c r="G351">
        <f t="shared" si="15"/>
        <v>173.8</v>
      </c>
      <c r="I351">
        <f t="shared" si="16"/>
        <v>1</v>
      </c>
      <c r="J351" s="2">
        <f t="shared" si="17"/>
        <v>43069</v>
      </c>
      <c r="K351" s="23"/>
    </row>
    <row r="352" spans="1:11" x14ac:dyDescent="0.3">
      <c r="A352" s="4" t="s">
        <v>1932</v>
      </c>
      <c r="B352" s="5">
        <v>42870</v>
      </c>
      <c r="C352" s="9">
        <v>29.591999999999999</v>
      </c>
      <c r="D352" s="9">
        <v>2.5893000000000002</v>
      </c>
      <c r="E352" t="str">
        <v>Joseph Airdo</v>
      </c>
      <c r="F352" s="15">
        <v>2.5893000000000002</v>
      </c>
      <c r="G352">
        <f t="shared" si="15"/>
        <v>29.591999999999999</v>
      </c>
      <c r="I352">
        <f t="shared" si="16"/>
        <v>1</v>
      </c>
      <c r="J352" s="2">
        <f t="shared" si="17"/>
        <v>42870</v>
      </c>
      <c r="K352" s="23"/>
    </row>
    <row r="353" spans="1:11" x14ac:dyDescent="0.3">
      <c r="A353" s="4" t="s">
        <v>1937</v>
      </c>
      <c r="B353" s="5">
        <v>42269</v>
      </c>
      <c r="C353" s="9">
        <v>204.6</v>
      </c>
      <c r="D353" s="9">
        <v>53.195999999999998</v>
      </c>
      <c r="E353" t="str">
        <v>Daniel Lacy</v>
      </c>
      <c r="F353" s="15">
        <v>53.195999999999998</v>
      </c>
      <c r="G353">
        <f t="shared" si="15"/>
        <v>204.6</v>
      </c>
      <c r="I353">
        <f t="shared" si="16"/>
        <v>1</v>
      </c>
      <c r="J353" s="2">
        <f t="shared" si="17"/>
        <v>42269</v>
      </c>
      <c r="K353" s="23"/>
    </row>
    <row r="354" spans="1:11" x14ac:dyDescent="0.3">
      <c r="A354" s="4" t="s">
        <v>1942</v>
      </c>
      <c r="B354" s="5">
        <v>43053</v>
      </c>
      <c r="C354" s="9">
        <v>321.56799999999998</v>
      </c>
      <c r="D354" s="9">
        <v>28.1372</v>
      </c>
      <c r="E354" t="str">
        <v>Lindsay Williams</v>
      </c>
      <c r="F354" s="15">
        <v>28.1372</v>
      </c>
      <c r="G354">
        <f t="shared" si="15"/>
        <v>321.56799999999998</v>
      </c>
      <c r="I354">
        <f t="shared" si="16"/>
        <v>1</v>
      </c>
      <c r="J354" s="2">
        <f t="shared" si="17"/>
        <v>43053</v>
      </c>
      <c r="K354" s="23"/>
    </row>
    <row r="355" spans="1:11" x14ac:dyDescent="0.3">
      <c r="A355" s="4" t="s">
        <v>1945</v>
      </c>
      <c r="B355" s="5">
        <v>42335</v>
      </c>
      <c r="C355" s="9">
        <v>6.24</v>
      </c>
      <c r="D355" s="9">
        <v>3.0575999999999999</v>
      </c>
      <c r="E355" t="str">
        <v>Thomas Brumley</v>
      </c>
      <c r="F355" s="15">
        <v>3.0575999999999999</v>
      </c>
      <c r="G355">
        <f t="shared" si="15"/>
        <v>6.24</v>
      </c>
      <c r="I355">
        <f t="shared" si="16"/>
        <v>1</v>
      </c>
      <c r="J355" s="2">
        <f t="shared" si="17"/>
        <v>42335</v>
      </c>
      <c r="K355" s="23"/>
    </row>
    <row r="356" spans="1:11" x14ac:dyDescent="0.3">
      <c r="A356" s="4" t="s">
        <v>1950</v>
      </c>
      <c r="B356" s="5">
        <v>42834</v>
      </c>
      <c r="C356" s="9">
        <v>9.82</v>
      </c>
      <c r="D356" s="9">
        <v>4.8117999999999999</v>
      </c>
      <c r="E356" t="str">
        <v>Bryan Spruell</v>
      </c>
      <c r="F356" s="15">
        <v>4.8117999999999999</v>
      </c>
      <c r="G356">
        <f t="shared" si="15"/>
        <v>9.82</v>
      </c>
      <c r="I356">
        <f t="shared" si="16"/>
        <v>1</v>
      </c>
      <c r="J356" s="2">
        <f t="shared" si="17"/>
        <v>42834</v>
      </c>
      <c r="K356" s="23"/>
    </row>
    <row r="357" spans="1:11" x14ac:dyDescent="0.3">
      <c r="A357" s="4" t="s">
        <v>1955</v>
      </c>
      <c r="B357" s="5">
        <v>42520</v>
      </c>
      <c r="C357" s="9">
        <v>3.282</v>
      </c>
      <c r="D357" s="9">
        <v>-2.6255999999999999</v>
      </c>
      <c r="E357" t="str">
        <v>Robert Waldorf</v>
      </c>
      <c r="F357" s="15">
        <v>-2.6255999999999999</v>
      </c>
      <c r="G357">
        <f t="shared" si="15"/>
        <v>3.282</v>
      </c>
      <c r="I357">
        <f t="shared" si="16"/>
        <v>1</v>
      </c>
      <c r="J357" s="2">
        <f t="shared" si="17"/>
        <v>42520</v>
      </c>
      <c r="K357" s="23"/>
    </row>
    <row r="358" spans="1:11" x14ac:dyDescent="0.3">
      <c r="A358" s="4" t="s">
        <v>1958</v>
      </c>
      <c r="B358" s="5">
        <v>41954</v>
      </c>
      <c r="C358" s="9">
        <v>3.3919999999999999</v>
      </c>
      <c r="D358" s="9">
        <v>0.80559999999999998</v>
      </c>
      <c r="E358" t="str">
        <v>Tracy Zic</v>
      </c>
      <c r="F358" s="15">
        <v>0.80559999999999998</v>
      </c>
      <c r="G358">
        <f t="shared" si="15"/>
        <v>3.3919999999999999</v>
      </c>
      <c r="I358">
        <f t="shared" si="16"/>
        <v>1</v>
      </c>
      <c r="J358" s="2">
        <f t="shared" si="17"/>
        <v>41954</v>
      </c>
      <c r="K358" s="23"/>
    </row>
    <row r="359" spans="1:11" x14ac:dyDescent="0.3">
      <c r="A359" s="4" t="s">
        <v>1963</v>
      </c>
      <c r="B359" s="5">
        <v>43007</v>
      </c>
      <c r="C359" s="9">
        <v>7.968</v>
      </c>
      <c r="D359" s="9">
        <v>2.5895999999999999</v>
      </c>
      <c r="E359" t="str">
        <v>Ann Steele</v>
      </c>
      <c r="F359" s="15">
        <v>2.5895999999999999</v>
      </c>
      <c r="G359">
        <f t="shared" si="15"/>
        <v>7.968</v>
      </c>
      <c r="I359">
        <f t="shared" si="16"/>
        <v>1</v>
      </c>
      <c r="J359" s="2">
        <f t="shared" si="17"/>
        <v>43007</v>
      </c>
      <c r="K359" s="23"/>
    </row>
    <row r="360" spans="1:11" x14ac:dyDescent="0.3">
      <c r="A360" s="4" t="s">
        <v>1966</v>
      </c>
      <c r="B360" s="5">
        <v>42073</v>
      </c>
      <c r="C360" s="9">
        <v>1.1120000000000001</v>
      </c>
      <c r="D360" s="9">
        <v>-1.8904000000000001</v>
      </c>
      <c r="E360" t="str">
        <v>Toby Swindell</v>
      </c>
      <c r="F360" s="15">
        <v>-1.8904000000000001</v>
      </c>
      <c r="G360">
        <f t="shared" si="15"/>
        <v>1.1120000000000001</v>
      </c>
      <c r="I360">
        <f t="shared" si="16"/>
        <v>1</v>
      </c>
      <c r="J360" s="2">
        <f t="shared" si="17"/>
        <v>42073</v>
      </c>
      <c r="K360" s="23"/>
    </row>
    <row r="361" spans="1:11" x14ac:dyDescent="0.3">
      <c r="A361" s="4" t="s">
        <v>1971</v>
      </c>
      <c r="B361" s="5">
        <v>42092</v>
      </c>
      <c r="C361" s="9">
        <v>1166.92</v>
      </c>
      <c r="D361" s="9">
        <v>131.27850000000001</v>
      </c>
      <c r="E361" t="str">
        <v>Sara Luxemburg</v>
      </c>
      <c r="F361" s="15">
        <v>131.27850000000001</v>
      </c>
      <c r="G361">
        <f t="shared" si="15"/>
        <v>1166.92</v>
      </c>
      <c r="I361">
        <f t="shared" si="16"/>
        <v>1</v>
      </c>
      <c r="J361" s="2">
        <f t="shared" si="17"/>
        <v>42092</v>
      </c>
      <c r="K361" s="23"/>
    </row>
    <row r="362" spans="1:11" x14ac:dyDescent="0.3">
      <c r="A362" s="4" t="s">
        <v>1976</v>
      </c>
      <c r="B362" s="5">
        <v>41780</v>
      </c>
      <c r="C362" s="9">
        <v>2715.93</v>
      </c>
      <c r="D362" s="9">
        <v>1276.4871000000001</v>
      </c>
      <c r="E362" t="str">
        <v>Mitch Willingham</v>
      </c>
      <c r="F362" s="15">
        <v>1276.4871000000001</v>
      </c>
      <c r="G362">
        <f t="shared" si="15"/>
        <v>2715.93</v>
      </c>
      <c r="I362">
        <f t="shared" si="16"/>
        <v>1</v>
      </c>
      <c r="J362" s="2">
        <f t="shared" si="17"/>
        <v>41780</v>
      </c>
      <c r="K362" s="23"/>
    </row>
    <row r="363" spans="1:11" x14ac:dyDescent="0.3">
      <c r="A363" s="4" t="s">
        <v>1982</v>
      </c>
      <c r="B363" s="5">
        <v>42305</v>
      </c>
      <c r="C363" s="9">
        <v>10.67</v>
      </c>
      <c r="D363" s="9">
        <v>4.9081999999999999</v>
      </c>
      <c r="E363" t="str">
        <v>Rob Dowd</v>
      </c>
      <c r="F363" s="15">
        <v>4.9081999999999999</v>
      </c>
      <c r="G363">
        <f t="shared" si="15"/>
        <v>10.67</v>
      </c>
      <c r="I363">
        <f t="shared" si="16"/>
        <v>1</v>
      </c>
      <c r="J363" s="2">
        <f t="shared" si="17"/>
        <v>42305</v>
      </c>
      <c r="K363" s="23"/>
    </row>
    <row r="364" spans="1:11" x14ac:dyDescent="0.3">
      <c r="A364" s="4" t="s">
        <v>1987</v>
      </c>
      <c r="B364" s="5">
        <v>42243</v>
      </c>
      <c r="C364" s="9">
        <v>484.65</v>
      </c>
      <c r="D364" s="9">
        <v>92.083500000000001</v>
      </c>
      <c r="E364" t="str">
        <v>Ryan Akin</v>
      </c>
      <c r="F364" s="15">
        <v>92.083500000000001</v>
      </c>
      <c r="G364">
        <f t="shared" si="15"/>
        <v>484.65</v>
      </c>
      <c r="I364">
        <f t="shared" si="16"/>
        <v>1</v>
      </c>
      <c r="J364" s="2">
        <f t="shared" si="17"/>
        <v>42243</v>
      </c>
      <c r="K364" s="23"/>
    </row>
    <row r="365" spans="1:11" x14ac:dyDescent="0.3">
      <c r="A365" s="4" t="s">
        <v>1993</v>
      </c>
      <c r="B365" s="5">
        <v>42314</v>
      </c>
      <c r="C365" s="9">
        <v>7.08</v>
      </c>
      <c r="D365" s="9">
        <v>2.4780000000000002</v>
      </c>
      <c r="E365" t="str">
        <v>Meg Tillman</v>
      </c>
      <c r="F365" s="15">
        <v>2.4780000000000002</v>
      </c>
      <c r="G365">
        <f t="shared" si="15"/>
        <v>7.08</v>
      </c>
      <c r="I365">
        <f t="shared" si="16"/>
        <v>1</v>
      </c>
      <c r="J365" s="2">
        <f t="shared" si="17"/>
        <v>42314</v>
      </c>
      <c r="K365" s="23"/>
    </row>
    <row r="366" spans="1:11" x14ac:dyDescent="0.3">
      <c r="A366" s="4" t="s">
        <v>1998</v>
      </c>
      <c r="B366" s="5">
        <v>41967</v>
      </c>
      <c r="C366" s="9">
        <v>151.72</v>
      </c>
      <c r="D366" s="9">
        <v>27.3096</v>
      </c>
      <c r="E366" t="str">
        <v>Vivek Gonzalez</v>
      </c>
      <c r="F366" s="15">
        <v>27.3096</v>
      </c>
      <c r="G366">
        <f t="shared" si="15"/>
        <v>151.72</v>
      </c>
      <c r="I366">
        <f t="shared" si="16"/>
        <v>1</v>
      </c>
      <c r="J366" s="2">
        <f t="shared" si="17"/>
        <v>41967</v>
      </c>
      <c r="K366" s="23"/>
    </row>
    <row r="367" spans="1:11" x14ac:dyDescent="0.3">
      <c r="A367" s="4" t="s">
        <v>2003</v>
      </c>
      <c r="B367" s="5">
        <v>42359</v>
      </c>
      <c r="C367" s="9">
        <v>1618.37</v>
      </c>
      <c r="D367" s="9">
        <v>356.04140000000001</v>
      </c>
      <c r="E367" t="str">
        <v>John Stevenson</v>
      </c>
      <c r="F367" s="15">
        <v>356.04140000000001</v>
      </c>
      <c r="G367">
        <f t="shared" si="15"/>
        <v>1618.37</v>
      </c>
      <c r="I367">
        <f t="shared" si="16"/>
        <v>1</v>
      </c>
      <c r="J367" s="2">
        <f t="shared" si="17"/>
        <v>42359</v>
      </c>
      <c r="K367" s="23"/>
    </row>
    <row r="368" spans="1:11" x14ac:dyDescent="0.3">
      <c r="A368" s="4" t="s">
        <v>2008</v>
      </c>
      <c r="B368" s="5">
        <v>42191</v>
      </c>
      <c r="C368" s="9">
        <v>13.96</v>
      </c>
      <c r="D368" s="9">
        <v>6.7008000000000001</v>
      </c>
      <c r="E368" t="str">
        <v>Kalyca Meade</v>
      </c>
      <c r="F368" s="15">
        <v>6.7008000000000001</v>
      </c>
      <c r="G368">
        <f t="shared" si="15"/>
        <v>13.96</v>
      </c>
      <c r="I368">
        <f t="shared" si="16"/>
        <v>1</v>
      </c>
      <c r="J368" s="2">
        <f t="shared" si="17"/>
        <v>42191</v>
      </c>
      <c r="K368" s="23"/>
    </row>
    <row r="369" spans="1:11" x14ac:dyDescent="0.3">
      <c r="A369" s="4" t="s">
        <v>2013</v>
      </c>
      <c r="B369" s="5">
        <v>43086</v>
      </c>
      <c r="C369" s="9">
        <v>11.808</v>
      </c>
      <c r="D369" s="9">
        <v>4.2804000000000002</v>
      </c>
      <c r="E369" t="str">
        <v>Hallie Redmond</v>
      </c>
      <c r="F369" s="15">
        <v>4.2804000000000002</v>
      </c>
      <c r="G369">
        <f t="shared" si="15"/>
        <v>11.808</v>
      </c>
      <c r="I369">
        <f t="shared" si="16"/>
        <v>1</v>
      </c>
      <c r="J369" s="2">
        <f t="shared" si="17"/>
        <v>43086</v>
      </c>
      <c r="K369" s="23"/>
    </row>
    <row r="370" spans="1:11" x14ac:dyDescent="0.3">
      <c r="A370" s="4" t="s">
        <v>2018</v>
      </c>
      <c r="B370" s="5">
        <v>42380</v>
      </c>
      <c r="C370" s="9">
        <v>15.552</v>
      </c>
      <c r="D370" s="9">
        <v>5.4432</v>
      </c>
      <c r="E370" t="str">
        <v>Deanra Eno</v>
      </c>
      <c r="F370" s="15">
        <v>5.4432</v>
      </c>
      <c r="G370">
        <f t="shared" si="15"/>
        <v>15.552</v>
      </c>
      <c r="I370">
        <f t="shared" si="16"/>
        <v>1</v>
      </c>
      <c r="J370" s="2">
        <f t="shared" si="17"/>
        <v>42380</v>
      </c>
      <c r="K370" s="23"/>
    </row>
    <row r="371" spans="1:11" x14ac:dyDescent="0.3">
      <c r="A371" s="4" t="s">
        <v>2023</v>
      </c>
      <c r="B371" s="5">
        <v>42694</v>
      </c>
      <c r="C371" s="9">
        <v>15.696</v>
      </c>
      <c r="D371" s="9">
        <v>5.1012000000000004</v>
      </c>
      <c r="E371" t="str">
        <v>Allen Goldenen</v>
      </c>
      <c r="F371" s="15">
        <v>5.1012000000000004</v>
      </c>
      <c r="G371">
        <f t="shared" si="15"/>
        <v>15.696</v>
      </c>
      <c r="I371">
        <f t="shared" si="16"/>
        <v>1</v>
      </c>
      <c r="J371" s="2">
        <f t="shared" si="17"/>
        <v>42694</v>
      </c>
      <c r="K371" s="23"/>
    </row>
    <row r="372" spans="1:11" x14ac:dyDescent="0.3">
      <c r="A372" s="4" t="s">
        <v>2028</v>
      </c>
      <c r="B372" s="5">
        <v>42168</v>
      </c>
      <c r="C372" s="9">
        <v>36.624000000000002</v>
      </c>
      <c r="D372" s="9">
        <v>13.734</v>
      </c>
      <c r="E372" t="str">
        <v>Jennifer Jackson</v>
      </c>
      <c r="F372" s="15">
        <v>13.734</v>
      </c>
      <c r="G372">
        <f t="shared" si="15"/>
        <v>36.624000000000002</v>
      </c>
      <c r="I372">
        <f t="shared" si="16"/>
        <v>1</v>
      </c>
      <c r="J372" s="2">
        <f t="shared" si="17"/>
        <v>42168</v>
      </c>
      <c r="K372" s="23"/>
    </row>
    <row r="373" spans="1:11" x14ac:dyDescent="0.3">
      <c r="A373" s="4" t="s">
        <v>2033</v>
      </c>
      <c r="B373" s="5">
        <v>43059</v>
      </c>
      <c r="C373" s="9">
        <v>23.968</v>
      </c>
      <c r="D373" s="9">
        <v>2.6964000000000001</v>
      </c>
      <c r="E373" t="str">
        <v>Jennifer Halladay</v>
      </c>
      <c r="F373" s="15">
        <v>2.6964000000000001</v>
      </c>
      <c r="G373">
        <f t="shared" si="15"/>
        <v>23.968</v>
      </c>
      <c r="I373">
        <f t="shared" si="16"/>
        <v>1</v>
      </c>
      <c r="J373" s="2">
        <f t="shared" si="17"/>
        <v>43059</v>
      </c>
      <c r="K373" s="23"/>
    </row>
    <row r="374" spans="1:11" x14ac:dyDescent="0.3">
      <c r="A374" s="4" t="s">
        <v>2038</v>
      </c>
      <c r="B374" s="5">
        <v>42449</v>
      </c>
      <c r="C374" s="9">
        <v>697.16</v>
      </c>
      <c r="D374" s="9">
        <v>146.40360000000001</v>
      </c>
      <c r="E374" t="str">
        <v>Robert Dilbeck</v>
      </c>
      <c r="F374" s="15">
        <v>146.40360000000001</v>
      </c>
      <c r="G374">
        <f t="shared" si="15"/>
        <v>697.16</v>
      </c>
      <c r="I374">
        <f t="shared" si="16"/>
        <v>1</v>
      </c>
      <c r="J374" s="2">
        <f t="shared" si="17"/>
        <v>42449</v>
      </c>
      <c r="K374" s="23"/>
    </row>
    <row r="375" spans="1:11" x14ac:dyDescent="0.3">
      <c r="A375" s="4" t="s">
        <v>2044</v>
      </c>
      <c r="B375" s="5">
        <v>42619</v>
      </c>
      <c r="C375" s="9">
        <v>31.86</v>
      </c>
      <c r="D375" s="9">
        <v>11.151</v>
      </c>
      <c r="E375" t="str">
        <v>Mary O'Rourke</v>
      </c>
      <c r="F375" s="15">
        <v>11.151</v>
      </c>
      <c r="G375">
        <f t="shared" si="15"/>
        <v>31.86</v>
      </c>
      <c r="I375">
        <f t="shared" si="16"/>
        <v>1</v>
      </c>
      <c r="J375" s="2">
        <f t="shared" si="17"/>
        <v>42619</v>
      </c>
      <c r="K375" s="23"/>
    </row>
    <row r="376" spans="1:11" x14ac:dyDescent="0.3">
      <c r="A376" s="4" t="s">
        <v>2049</v>
      </c>
      <c r="B376" s="5">
        <v>42925</v>
      </c>
      <c r="C376" s="9">
        <v>8.84</v>
      </c>
      <c r="D376" s="9">
        <v>2.9834999999999998</v>
      </c>
      <c r="E376" t="str">
        <v>Noel Staavos</v>
      </c>
      <c r="F376" s="15">
        <v>2.9834999999999998</v>
      </c>
      <c r="G376">
        <f t="shared" si="15"/>
        <v>8.84</v>
      </c>
      <c r="I376">
        <f t="shared" si="16"/>
        <v>1</v>
      </c>
      <c r="J376" s="2">
        <f t="shared" si="17"/>
        <v>42925</v>
      </c>
      <c r="K376" s="23"/>
    </row>
    <row r="377" spans="1:11" x14ac:dyDescent="0.3">
      <c r="A377" s="4" t="s">
        <v>2054</v>
      </c>
      <c r="B377" s="5">
        <v>42188</v>
      </c>
      <c r="C377" s="9">
        <v>168.464</v>
      </c>
      <c r="D377" s="9">
        <v>-29.481200000000001</v>
      </c>
      <c r="E377" t="str">
        <v>Deirdre Greer</v>
      </c>
      <c r="F377" s="15">
        <v>-29.481200000000001</v>
      </c>
      <c r="G377">
        <f t="shared" si="15"/>
        <v>168.464</v>
      </c>
      <c r="I377">
        <f t="shared" si="16"/>
        <v>1</v>
      </c>
      <c r="J377" s="2">
        <f t="shared" si="17"/>
        <v>42188</v>
      </c>
      <c r="K377" s="23"/>
    </row>
    <row r="378" spans="1:11" x14ac:dyDescent="0.3">
      <c r="A378" s="4" t="s">
        <v>2059</v>
      </c>
      <c r="B378" s="5">
        <v>42098</v>
      </c>
      <c r="C378" s="9">
        <v>11.16</v>
      </c>
      <c r="D378" s="9">
        <v>4.3524000000000003</v>
      </c>
      <c r="E378" t="str">
        <v>Nicole Fjeld</v>
      </c>
      <c r="F378" s="15">
        <v>4.3524000000000003</v>
      </c>
      <c r="G378">
        <f t="shared" si="15"/>
        <v>11.16</v>
      </c>
      <c r="I378">
        <f t="shared" si="16"/>
        <v>1</v>
      </c>
      <c r="J378" s="2">
        <f t="shared" si="17"/>
        <v>42098</v>
      </c>
      <c r="K378" s="23"/>
    </row>
    <row r="379" spans="1:11" x14ac:dyDescent="0.3">
      <c r="A379" s="4" t="s">
        <v>2064</v>
      </c>
      <c r="B379" s="5">
        <v>42698</v>
      </c>
      <c r="C379" s="9">
        <v>4.4160000000000004</v>
      </c>
      <c r="D379" s="9">
        <v>1.6008</v>
      </c>
      <c r="E379" t="str">
        <v>Matthew Grinstein</v>
      </c>
      <c r="F379" s="15">
        <v>1.6008</v>
      </c>
      <c r="G379">
        <f t="shared" si="15"/>
        <v>4.4160000000000004</v>
      </c>
      <c r="I379">
        <f t="shared" si="16"/>
        <v>1</v>
      </c>
      <c r="J379" s="2">
        <f t="shared" si="17"/>
        <v>42698</v>
      </c>
      <c r="K379" s="23"/>
    </row>
    <row r="380" spans="1:11" x14ac:dyDescent="0.3">
      <c r="A380" s="4" t="s">
        <v>2069</v>
      </c>
      <c r="B380" s="5">
        <v>42110</v>
      </c>
      <c r="C380" s="9">
        <v>45.216000000000001</v>
      </c>
      <c r="D380" s="9">
        <v>4.5216000000000003</v>
      </c>
      <c r="E380" t="str">
        <v>Theresa Swint</v>
      </c>
      <c r="F380" s="15">
        <v>4.5216000000000003</v>
      </c>
      <c r="G380">
        <f t="shared" si="15"/>
        <v>45.216000000000001</v>
      </c>
      <c r="I380">
        <f t="shared" si="16"/>
        <v>1</v>
      </c>
      <c r="J380" s="2">
        <f t="shared" si="17"/>
        <v>42110</v>
      </c>
      <c r="K380" s="23"/>
    </row>
    <row r="381" spans="1:11" x14ac:dyDescent="0.3">
      <c r="A381" s="4" t="s">
        <v>2075</v>
      </c>
      <c r="B381" s="5">
        <v>42644</v>
      </c>
      <c r="C381" s="9">
        <v>194.84800000000001</v>
      </c>
      <c r="D381" s="9">
        <v>12.178000000000001</v>
      </c>
      <c r="E381" t="str">
        <v>Brian DeCherney</v>
      </c>
      <c r="F381" s="15">
        <v>12.178000000000001</v>
      </c>
      <c r="G381">
        <f t="shared" si="15"/>
        <v>194.84800000000001</v>
      </c>
      <c r="I381">
        <f t="shared" si="16"/>
        <v>1</v>
      </c>
      <c r="J381" s="2">
        <f t="shared" si="17"/>
        <v>42644</v>
      </c>
      <c r="K381" s="23"/>
    </row>
    <row r="382" spans="1:11" x14ac:dyDescent="0.3">
      <c r="A382" s="4" t="s">
        <v>2078</v>
      </c>
      <c r="B382" s="5">
        <v>43006</v>
      </c>
      <c r="C382" s="9">
        <v>1.744</v>
      </c>
      <c r="D382" s="9">
        <v>-0.3488</v>
      </c>
      <c r="E382" t="str">
        <v>Charles McCrossin</v>
      </c>
      <c r="F382" s="15">
        <v>-0.3488</v>
      </c>
      <c r="G382">
        <f t="shared" si="15"/>
        <v>1.744</v>
      </c>
      <c r="I382">
        <f t="shared" si="16"/>
        <v>1</v>
      </c>
      <c r="J382" s="2">
        <f t="shared" si="17"/>
        <v>43006</v>
      </c>
      <c r="K382" s="23"/>
    </row>
    <row r="383" spans="1:11" x14ac:dyDescent="0.3">
      <c r="A383" s="4" t="s">
        <v>2083</v>
      </c>
      <c r="B383" s="5">
        <v>42328</v>
      </c>
      <c r="C383" s="9">
        <v>19.46</v>
      </c>
      <c r="D383" s="9">
        <v>5.0595999999999997</v>
      </c>
      <c r="E383" t="str">
        <v>Skye Norling</v>
      </c>
      <c r="F383" s="15">
        <v>5.0595999999999997</v>
      </c>
      <c r="G383">
        <f t="shared" si="15"/>
        <v>19.46</v>
      </c>
      <c r="I383">
        <f t="shared" si="16"/>
        <v>1</v>
      </c>
      <c r="J383" s="2">
        <f t="shared" si="17"/>
        <v>42328</v>
      </c>
      <c r="K383" s="23"/>
    </row>
    <row r="384" spans="1:11" x14ac:dyDescent="0.3">
      <c r="A384" s="4" t="s">
        <v>2088</v>
      </c>
      <c r="B384" s="5">
        <v>42488</v>
      </c>
      <c r="C384" s="9">
        <v>29.472000000000001</v>
      </c>
      <c r="D384" s="9">
        <v>9.9467999999999996</v>
      </c>
      <c r="E384" t="str">
        <v>Erica Hernandez</v>
      </c>
      <c r="F384" s="15">
        <v>9.9467999999999996</v>
      </c>
      <c r="G384">
        <f t="shared" si="15"/>
        <v>29.472000000000001</v>
      </c>
      <c r="I384">
        <f t="shared" si="16"/>
        <v>1</v>
      </c>
      <c r="J384" s="2">
        <f t="shared" si="17"/>
        <v>42488</v>
      </c>
      <c r="K384" s="23"/>
    </row>
    <row r="385" spans="1:11" x14ac:dyDescent="0.3">
      <c r="A385" s="4" t="s">
        <v>2093</v>
      </c>
      <c r="B385" s="5">
        <v>43053</v>
      </c>
      <c r="C385" s="9">
        <v>8.64</v>
      </c>
      <c r="D385" s="9">
        <v>3.024</v>
      </c>
      <c r="E385" t="str">
        <v>Frank Olsen</v>
      </c>
      <c r="F385" s="15">
        <v>3.024</v>
      </c>
      <c r="G385">
        <f t="shared" si="15"/>
        <v>8.64</v>
      </c>
      <c r="I385">
        <f t="shared" si="16"/>
        <v>1</v>
      </c>
      <c r="J385" s="2">
        <f t="shared" si="17"/>
        <v>43053</v>
      </c>
      <c r="K385" s="23"/>
    </row>
    <row r="386" spans="1:11" x14ac:dyDescent="0.3">
      <c r="A386" s="4" t="s">
        <v>2098</v>
      </c>
      <c r="B386" s="5">
        <v>42686</v>
      </c>
      <c r="C386" s="9">
        <v>6.27</v>
      </c>
      <c r="D386" s="9">
        <v>-4.5979999999999999</v>
      </c>
      <c r="E386" t="str">
        <v>Maurice Satty</v>
      </c>
      <c r="F386" s="15">
        <v>-4.5979999999999999</v>
      </c>
      <c r="G386">
        <f t="shared" si="15"/>
        <v>6.27</v>
      </c>
      <c r="I386">
        <f t="shared" si="16"/>
        <v>1</v>
      </c>
      <c r="J386" s="2">
        <f t="shared" si="17"/>
        <v>42686</v>
      </c>
      <c r="K386" s="23"/>
    </row>
    <row r="387" spans="1:11" x14ac:dyDescent="0.3">
      <c r="A387" s="4" t="s">
        <v>2103</v>
      </c>
      <c r="B387" s="5">
        <v>42642</v>
      </c>
      <c r="C387" s="9">
        <v>40.880000000000003</v>
      </c>
      <c r="D387" s="9">
        <v>10.6288</v>
      </c>
      <c r="E387" t="str">
        <v>Chad Cunningham</v>
      </c>
      <c r="F387" s="15">
        <v>10.6288</v>
      </c>
      <c r="G387">
        <f t="shared" ref="G387:G450" si="18">AVERAGEIF($A$2:$A$794, E387, $C$2:$C$794)</f>
        <v>40.880000000000003</v>
      </c>
      <c r="I387">
        <f t="shared" ref="I387:I450" si="19">COUNTIF($A$2:$A$1000, E387)</f>
        <v>1</v>
      </c>
      <c r="J387" s="2">
        <f t="shared" ref="J387:J450" si="20">_xlfn.MAXIFS($B$2:$B$794, $A$2:$A$794, E387)</f>
        <v>42642</v>
      </c>
      <c r="K387" s="23"/>
    </row>
    <row r="388" spans="1:11" x14ac:dyDescent="0.3">
      <c r="A388" s="4" t="s">
        <v>2108</v>
      </c>
      <c r="B388" s="5">
        <v>43001</v>
      </c>
      <c r="C388" s="9">
        <v>119.96</v>
      </c>
      <c r="D388" s="9">
        <v>33.588799999999999</v>
      </c>
      <c r="E388" t="str">
        <v>Don Weiss</v>
      </c>
      <c r="F388" s="15">
        <v>33.588799999999999</v>
      </c>
      <c r="G388">
        <f t="shared" si="18"/>
        <v>119.96</v>
      </c>
      <c r="I388">
        <f t="shared" si="19"/>
        <v>1</v>
      </c>
      <c r="J388" s="2">
        <f t="shared" si="20"/>
        <v>43001</v>
      </c>
      <c r="K388" s="23"/>
    </row>
    <row r="389" spans="1:11" x14ac:dyDescent="0.3">
      <c r="A389" s="4" t="s">
        <v>2113</v>
      </c>
      <c r="B389" s="5">
        <v>42337</v>
      </c>
      <c r="C389" s="9">
        <v>19.920000000000002</v>
      </c>
      <c r="D389" s="9">
        <v>9.3623999999999992</v>
      </c>
      <c r="E389" t="str">
        <v>Bill Tyler</v>
      </c>
      <c r="F389" s="15">
        <v>9.3623999999999992</v>
      </c>
      <c r="G389">
        <f t="shared" si="18"/>
        <v>19.920000000000002</v>
      </c>
      <c r="I389">
        <f t="shared" si="19"/>
        <v>1</v>
      </c>
      <c r="J389" s="2">
        <f t="shared" si="20"/>
        <v>42337</v>
      </c>
      <c r="K389" s="23"/>
    </row>
    <row r="390" spans="1:11" x14ac:dyDescent="0.3">
      <c r="A390" s="4" t="s">
        <v>2117</v>
      </c>
      <c r="B390" s="5">
        <v>42597</v>
      </c>
      <c r="C390" s="9">
        <v>71.975999999999999</v>
      </c>
      <c r="D390" s="9">
        <v>7.1976000000000004</v>
      </c>
      <c r="E390" t="str">
        <v>Craig Yedwab</v>
      </c>
      <c r="F390" s="15">
        <v>7.1976000000000004</v>
      </c>
      <c r="G390">
        <f t="shared" si="18"/>
        <v>71.975999999999999</v>
      </c>
      <c r="I390">
        <f t="shared" si="19"/>
        <v>1</v>
      </c>
      <c r="J390" s="2">
        <f t="shared" si="20"/>
        <v>42597</v>
      </c>
      <c r="K390" s="23"/>
    </row>
    <row r="391" spans="1:11" x14ac:dyDescent="0.3">
      <c r="A391" s="4" t="s">
        <v>2123</v>
      </c>
      <c r="B391" s="5">
        <v>42365</v>
      </c>
      <c r="C391" s="9">
        <v>28.9</v>
      </c>
      <c r="D391" s="9">
        <v>14.161</v>
      </c>
      <c r="E391" t="str">
        <v>Brad Thomas</v>
      </c>
      <c r="F391" s="15">
        <v>14.161</v>
      </c>
      <c r="G391">
        <f t="shared" si="18"/>
        <v>28.9</v>
      </c>
      <c r="I391">
        <f t="shared" si="19"/>
        <v>1</v>
      </c>
      <c r="J391" s="2">
        <f t="shared" si="20"/>
        <v>42365</v>
      </c>
      <c r="K391" s="23"/>
    </row>
    <row r="392" spans="1:11" x14ac:dyDescent="0.3">
      <c r="A392" s="4" t="s">
        <v>2129</v>
      </c>
      <c r="B392" s="5">
        <v>42756</v>
      </c>
      <c r="C392" s="9">
        <v>348.20800000000003</v>
      </c>
      <c r="D392" s="9">
        <v>30.4682</v>
      </c>
      <c r="E392" t="str">
        <v>Penelope Sewall</v>
      </c>
      <c r="F392" s="15">
        <v>30.4682</v>
      </c>
      <c r="G392">
        <f t="shared" si="18"/>
        <v>348.20800000000003</v>
      </c>
      <c r="I392">
        <f t="shared" si="19"/>
        <v>1</v>
      </c>
      <c r="J392" s="2">
        <f t="shared" si="20"/>
        <v>42756</v>
      </c>
      <c r="K392" s="23"/>
    </row>
    <row r="393" spans="1:11" x14ac:dyDescent="0.3">
      <c r="A393" s="4" t="s">
        <v>2134</v>
      </c>
      <c r="B393" s="5">
        <v>42535</v>
      </c>
      <c r="C393" s="9">
        <v>7.04</v>
      </c>
      <c r="D393" s="9">
        <v>2.0415999999999999</v>
      </c>
      <c r="E393" t="str">
        <v>Paul Van Hugh</v>
      </c>
      <c r="F393" s="15">
        <v>2.0415999999999999</v>
      </c>
      <c r="G393">
        <f t="shared" si="18"/>
        <v>7.04</v>
      </c>
      <c r="I393">
        <f t="shared" si="19"/>
        <v>1</v>
      </c>
      <c r="J393" s="2">
        <f t="shared" si="20"/>
        <v>42535</v>
      </c>
      <c r="K393" s="23"/>
    </row>
    <row r="394" spans="1:11" x14ac:dyDescent="0.3">
      <c r="A394" s="4" t="s">
        <v>2139</v>
      </c>
      <c r="B394" s="5">
        <v>42664</v>
      </c>
      <c r="C394" s="9">
        <v>22.92</v>
      </c>
      <c r="D394" s="9">
        <v>11.2308</v>
      </c>
      <c r="E394" t="str">
        <v>Neoma Murray</v>
      </c>
      <c r="F394" s="15">
        <v>11.2308</v>
      </c>
      <c r="G394">
        <f t="shared" si="18"/>
        <v>22.92</v>
      </c>
      <c r="I394">
        <f t="shared" si="19"/>
        <v>1</v>
      </c>
      <c r="J394" s="2">
        <f t="shared" si="20"/>
        <v>42664</v>
      </c>
      <c r="K394" s="23"/>
    </row>
    <row r="395" spans="1:11" x14ac:dyDescent="0.3">
      <c r="A395" s="4" t="s">
        <v>2144</v>
      </c>
      <c r="B395" s="5">
        <v>42573</v>
      </c>
      <c r="C395" s="9">
        <v>6.3</v>
      </c>
      <c r="D395" s="9">
        <v>3.024</v>
      </c>
      <c r="E395" t="str">
        <v>Dionis Lloyd</v>
      </c>
      <c r="F395" s="15">
        <v>3.024</v>
      </c>
      <c r="G395">
        <f t="shared" si="18"/>
        <v>6.3</v>
      </c>
      <c r="I395">
        <f t="shared" si="19"/>
        <v>1</v>
      </c>
      <c r="J395" s="2">
        <f t="shared" si="20"/>
        <v>42573</v>
      </c>
      <c r="K395" s="23"/>
    </row>
    <row r="396" spans="1:11" x14ac:dyDescent="0.3">
      <c r="A396" s="4" t="s">
        <v>2149</v>
      </c>
      <c r="B396" s="5">
        <v>42251</v>
      </c>
      <c r="C396" s="9">
        <v>279.89999999999998</v>
      </c>
      <c r="D396" s="9">
        <v>137.15100000000001</v>
      </c>
      <c r="E396" t="str">
        <v>Christine Sundaresam</v>
      </c>
      <c r="F396" s="15">
        <v>137.15100000000001</v>
      </c>
      <c r="G396">
        <f t="shared" si="18"/>
        <v>279.89999999999998</v>
      </c>
      <c r="I396">
        <f t="shared" si="19"/>
        <v>1</v>
      </c>
      <c r="J396" s="2">
        <f t="shared" si="20"/>
        <v>42251</v>
      </c>
      <c r="K396" s="23"/>
    </row>
    <row r="397" spans="1:11" x14ac:dyDescent="0.3">
      <c r="A397" s="4" t="s">
        <v>2154</v>
      </c>
      <c r="B397" s="5">
        <v>42686</v>
      </c>
      <c r="C397" s="9">
        <v>287.52</v>
      </c>
      <c r="D397" s="9">
        <v>129.38399999999999</v>
      </c>
      <c r="E397" t="str">
        <v>Frank Hawley</v>
      </c>
      <c r="F397" s="15">
        <v>129.38399999999999</v>
      </c>
      <c r="G397">
        <f t="shared" si="18"/>
        <v>287.52</v>
      </c>
      <c r="I397">
        <f t="shared" si="19"/>
        <v>1</v>
      </c>
      <c r="J397" s="2">
        <f t="shared" si="20"/>
        <v>42686</v>
      </c>
      <c r="K397" s="23"/>
    </row>
    <row r="398" spans="1:11" x14ac:dyDescent="0.3">
      <c r="A398" s="4" t="s">
        <v>2160</v>
      </c>
      <c r="B398" s="5">
        <v>42098</v>
      </c>
      <c r="C398" s="9">
        <v>644.07600000000002</v>
      </c>
      <c r="D398" s="9">
        <v>107.346</v>
      </c>
      <c r="E398" t="str">
        <v>Nat Carroll</v>
      </c>
      <c r="F398" s="15">
        <v>107.346</v>
      </c>
      <c r="G398">
        <f t="shared" si="18"/>
        <v>644.07600000000002</v>
      </c>
      <c r="I398">
        <f t="shared" si="19"/>
        <v>1</v>
      </c>
      <c r="J398" s="2">
        <f t="shared" si="20"/>
        <v>42098</v>
      </c>
      <c r="K398" s="23"/>
    </row>
    <row r="399" spans="1:11" x14ac:dyDescent="0.3">
      <c r="A399" s="4" t="s">
        <v>2166</v>
      </c>
      <c r="B399" s="5">
        <v>42915</v>
      </c>
      <c r="C399" s="9">
        <v>362.94</v>
      </c>
      <c r="D399" s="9">
        <v>90.734999999999999</v>
      </c>
      <c r="E399" t="str">
        <v>Alex Avila</v>
      </c>
      <c r="F399" s="15">
        <v>90.734999999999999</v>
      </c>
      <c r="G399">
        <f t="shared" si="18"/>
        <v>362.94</v>
      </c>
      <c r="I399">
        <f t="shared" si="19"/>
        <v>1</v>
      </c>
      <c r="J399" s="2">
        <f t="shared" si="20"/>
        <v>42915</v>
      </c>
      <c r="K399" s="23"/>
    </row>
    <row r="400" spans="1:11" x14ac:dyDescent="0.3">
      <c r="A400" s="4" t="s">
        <v>2171</v>
      </c>
      <c r="B400" s="5">
        <v>41883</v>
      </c>
      <c r="C400" s="9">
        <v>53.94</v>
      </c>
      <c r="D400" s="9">
        <v>15.6426</v>
      </c>
      <c r="E400" t="str">
        <v>Larry Tron</v>
      </c>
      <c r="F400" s="15">
        <v>15.6426</v>
      </c>
      <c r="G400">
        <f t="shared" si="18"/>
        <v>53.94</v>
      </c>
      <c r="I400">
        <f t="shared" si="19"/>
        <v>1</v>
      </c>
      <c r="J400" s="2">
        <f t="shared" si="20"/>
        <v>41883</v>
      </c>
      <c r="K400" s="23"/>
    </row>
    <row r="401" spans="1:11" x14ac:dyDescent="0.3">
      <c r="A401" s="4" t="s">
        <v>2177</v>
      </c>
      <c r="B401" s="5">
        <v>41701</v>
      </c>
      <c r="C401" s="9">
        <v>9.99</v>
      </c>
      <c r="D401" s="9">
        <v>4.5953999999999997</v>
      </c>
      <c r="E401" t="str">
        <v>Anne Pryor</v>
      </c>
      <c r="F401" s="15">
        <v>4.5953999999999997</v>
      </c>
      <c r="G401">
        <f t="shared" si="18"/>
        <v>9.99</v>
      </c>
      <c r="I401">
        <f t="shared" si="19"/>
        <v>1</v>
      </c>
      <c r="J401" s="2">
        <f t="shared" si="20"/>
        <v>41701</v>
      </c>
      <c r="K401" s="23"/>
    </row>
    <row r="402" spans="1:11" x14ac:dyDescent="0.3">
      <c r="A402" s="4" t="s">
        <v>2182</v>
      </c>
      <c r="B402" s="5">
        <v>41763</v>
      </c>
      <c r="C402" s="9">
        <v>46.8</v>
      </c>
      <c r="D402" s="9">
        <v>21.06</v>
      </c>
      <c r="E402" t="str">
        <v>Paul MacIntyre</v>
      </c>
      <c r="F402" s="15">
        <v>21.06</v>
      </c>
      <c r="G402">
        <f t="shared" si="18"/>
        <v>46.8</v>
      </c>
      <c r="I402">
        <f t="shared" si="19"/>
        <v>1</v>
      </c>
      <c r="J402" s="2">
        <f t="shared" si="20"/>
        <v>41763</v>
      </c>
      <c r="K402" s="23"/>
    </row>
    <row r="403" spans="1:11" x14ac:dyDescent="0.3">
      <c r="A403" s="4" t="s">
        <v>2185</v>
      </c>
      <c r="B403" s="5">
        <v>42000</v>
      </c>
      <c r="C403" s="9">
        <v>11.56</v>
      </c>
      <c r="D403" s="9">
        <v>5.4332000000000003</v>
      </c>
      <c r="E403" t="str">
        <v>Alyssa Tate</v>
      </c>
      <c r="F403" s="15">
        <v>5.4332000000000003</v>
      </c>
      <c r="G403">
        <f t="shared" si="18"/>
        <v>11.56</v>
      </c>
      <c r="I403">
        <f t="shared" si="19"/>
        <v>1</v>
      </c>
      <c r="J403" s="2">
        <f t="shared" si="20"/>
        <v>42000</v>
      </c>
      <c r="K403" s="23"/>
    </row>
    <row r="404" spans="1:11" x14ac:dyDescent="0.3">
      <c r="A404" s="4" t="s">
        <v>2190</v>
      </c>
      <c r="B404" s="5">
        <v>42484</v>
      </c>
      <c r="C404" s="9">
        <v>258.69600000000003</v>
      </c>
      <c r="D404" s="9">
        <v>64.674000000000007</v>
      </c>
      <c r="E404" t="str">
        <v>Cathy Armstrong</v>
      </c>
      <c r="F404" s="15">
        <v>64.674000000000007</v>
      </c>
      <c r="G404">
        <f t="shared" si="18"/>
        <v>258.69600000000003</v>
      </c>
      <c r="I404">
        <f t="shared" si="19"/>
        <v>1</v>
      </c>
      <c r="J404" s="2">
        <f t="shared" si="20"/>
        <v>42484</v>
      </c>
      <c r="K404" s="23"/>
    </row>
    <row r="405" spans="1:11" x14ac:dyDescent="0.3">
      <c r="A405" s="4" t="s">
        <v>2195</v>
      </c>
      <c r="B405" s="5">
        <v>41967</v>
      </c>
      <c r="C405" s="9">
        <v>12.096</v>
      </c>
      <c r="D405" s="9">
        <v>4.2336</v>
      </c>
      <c r="E405" t="str">
        <v>Harold Ryan</v>
      </c>
      <c r="F405" s="15">
        <v>4.2336</v>
      </c>
      <c r="G405">
        <f t="shared" si="18"/>
        <v>12.096</v>
      </c>
      <c r="I405">
        <f t="shared" si="19"/>
        <v>1</v>
      </c>
      <c r="J405" s="2">
        <f t="shared" si="20"/>
        <v>41967</v>
      </c>
      <c r="K405" s="23"/>
    </row>
    <row r="406" spans="1:11" x14ac:dyDescent="0.3">
      <c r="A406" s="4" t="s">
        <v>2200</v>
      </c>
      <c r="B406" s="5">
        <v>42792</v>
      </c>
      <c r="C406" s="9">
        <v>81.92</v>
      </c>
      <c r="D406" s="9">
        <v>22.118400000000001</v>
      </c>
      <c r="E406" t="str">
        <v>Bradley Talbott</v>
      </c>
      <c r="F406" s="15">
        <v>22.118400000000001</v>
      </c>
      <c r="G406">
        <f t="shared" si="18"/>
        <v>81.92</v>
      </c>
      <c r="I406">
        <f t="shared" si="19"/>
        <v>1</v>
      </c>
      <c r="J406" s="2">
        <f t="shared" si="20"/>
        <v>42792</v>
      </c>
      <c r="K406" s="23"/>
    </row>
    <row r="407" spans="1:11" x14ac:dyDescent="0.3">
      <c r="A407" s="4" t="s">
        <v>2203</v>
      </c>
      <c r="B407" s="5">
        <v>42948</v>
      </c>
      <c r="C407" s="9">
        <v>271.95999999999998</v>
      </c>
      <c r="D407" s="9">
        <v>16.997499999999999</v>
      </c>
      <c r="E407" t="str">
        <v>Larry Hughes</v>
      </c>
      <c r="F407" s="15">
        <v>16.997499999999999</v>
      </c>
      <c r="G407">
        <f t="shared" si="18"/>
        <v>271.95999999999998</v>
      </c>
      <c r="I407">
        <f t="shared" si="19"/>
        <v>1</v>
      </c>
      <c r="J407" s="2">
        <f t="shared" si="20"/>
        <v>42948</v>
      </c>
      <c r="K407" s="23"/>
    </row>
    <row r="408" spans="1:11" x14ac:dyDescent="0.3">
      <c r="A408" s="4" t="s">
        <v>2208</v>
      </c>
      <c r="B408" s="5">
        <v>42565</v>
      </c>
      <c r="C408" s="9">
        <v>11.21</v>
      </c>
      <c r="D408" s="9">
        <v>3.363</v>
      </c>
      <c r="E408" t="str">
        <v>Steven Ward</v>
      </c>
      <c r="F408" s="15">
        <v>3.363</v>
      </c>
      <c r="G408">
        <f t="shared" si="18"/>
        <v>11.21</v>
      </c>
      <c r="I408">
        <f t="shared" si="19"/>
        <v>1</v>
      </c>
      <c r="J408" s="2">
        <f t="shared" si="20"/>
        <v>42565</v>
      </c>
      <c r="K408" s="23"/>
    </row>
    <row r="409" spans="1:11" x14ac:dyDescent="0.3">
      <c r="A409" s="4" t="s">
        <v>2213</v>
      </c>
      <c r="B409" s="5">
        <v>42987</v>
      </c>
      <c r="C409" s="9">
        <v>141.37200000000001</v>
      </c>
      <c r="D409" s="9">
        <v>-48.470399999999998</v>
      </c>
      <c r="E409" t="str">
        <v>Stefania Perrino</v>
      </c>
      <c r="F409" s="15">
        <v>-48.470399999999998</v>
      </c>
      <c r="G409">
        <f t="shared" si="18"/>
        <v>141.37200000000001</v>
      </c>
      <c r="I409">
        <f t="shared" si="19"/>
        <v>1</v>
      </c>
      <c r="J409" s="2">
        <f t="shared" si="20"/>
        <v>42987</v>
      </c>
      <c r="K409" s="23"/>
    </row>
    <row r="410" spans="1:11" x14ac:dyDescent="0.3">
      <c r="A410" s="4" t="s">
        <v>2216</v>
      </c>
      <c r="B410" s="5">
        <v>41832</v>
      </c>
      <c r="C410" s="9">
        <v>249.75</v>
      </c>
      <c r="D410" s="9">
        <v>44.954999999999998</v>
      </c>
      <c r="E410" t="str">
        <v>Ben Ferrer</v>
      </c>
      <c r="F410" s="15">
        <v>44.954999999999998</v>
      </c>
      <c r="G410">
        <f t="shared" si="18"/>
        <v>249.75</v>
      </c>
      <c r="I410">
        <f t="shared" si="19"/>
        <v>1</v>
      </c>
      <c r="J410" s="2">
        <f t="shared" si="20"/>
        <v>41832</v>
      </c>
      <c r="K410" s="23"/>
    </row>
    <row r="411" spans="1:11" x14ac:dyDescent="0.3">
      <c r="A411" s="4" t="s">
        <v>2219</v>
      </c>
      <c r="B411" s="5">
        <v>42308</v>
      </c>
      <c r="C411" s="9">
        <v>2.78</v>
      </c>
      <c r="D411" s="9">
        <v>0.7228</v>
      </c>
      <c r="E411" t="str">
        <v>Kean Thornton</v>
      </c>
      <c r="F411" s="15">
        <v>0.7228</v>
      </c>
      <c r="G411">
        <f t="shared" si="18"/>
        <v>2.78</v>
      </c>
      <c r="I411">
        <f t="shared" si="19"/>
        <v>1</v>
      </c>
      <c r="J411" s="2">
        <f t="shared" si="20"/>
        <v>42308</v>
      </c>
      <c r="K411" s="23"/>
    </row>
    <row r="412" spans="1:11" x14ac:dyDescent="0.3">
      <c r="A412" s="4" t="s">
        <v>2223</v>
      </c>
      <c r="B412" s="5">
        <v>42520</v>
      </c>
      <c r="C412" s="9">
        <v>839.98800000000006</v>
      </c>
      <c r="D412" s="9">
        <v>69.998999999999995</v>
      </c>
      <c r="E412" t="str">
        <v>Brooke Gillingham</v>
      </c>
      <c r="F412" s="15">
        <v>69.998999999999995</v>
      </c>
      <c r="G412">
        <f t="shared" si="18"/>
        <v>839.98800000000006</v>
      </c>
      <c r="I412">
        <f t="shared" si="19"/>
        <v>1</v>
      </c>
      <c r="J412" s="2">
        <f t="shared" si="20"/>
        <v>42520</v>
      </c>
      <c r="K412" s="23"/>
    </row>
    <row r="413" spans="1:11" x14ac:dyDescent="0.3">
      <c r="A413" s="4" t="s">
        <v>2228</v>
      </c>
      <c r="B413" s="5">
        <v>41862</v>
      </c>
      <c r="C413" s="9">
        <v>12.35</v>
      </c>
      <c r="D413" s="9">
        <v>5.4340000000000002</v>
      </c>
      <c r="E413" t="str">
        <v>Greg Matthias</v>
      </c>
      <c r="F413" s="15">
        <v>5.4340000000000002</v>
      </c>
      <c r="G413">
        <f t="shared" si="18"/>
        <v>12.35</v>
      </c>
      <c r="I413">
        <f t="shared" si="19"/>
        <v>1</v>
      </c>
      <c r="J413" s="2">
        <f t="shared" si="20"/>
        <v>41862</v>
      </c>
      <c r="K413" s="23"/>
    </row>
    <row r="414" spans="1:11" x14ac:dyDescent="0.3">
      <c r="A414" s="4" t="s">
        <v>2233</v>
      </c>
      <c r="B414" s="5">
        <v>42869</v>
      </c>
      <c r="C414" s="9">
        <v>48.69</v>
      </c>
      <c r="D414" s="9">
        <v>23.8581</v>
      </c>
      <c r="E414" t="str">
        <v>Eva Jacobs</v>
      </c>
      <c r="F414" s="15">
        <v>23.8581</v>
      </c>
      <c r="G414">
        <f t="shared" si="18"/>
        <v>48.69</v>
      </c>
      <c r="I414">
        <f t="shared" si="19"/>
        <v>1</v>
      </c>
      <c r="J414" s="2">
        <f t="shared" si="20"/>
        <v>42869</v>
      </c>
      <c r="K414" s="23"/>
    </row>
    <row r="415" spans="1:11" x14ac:dyDescent="0.3">
      <c r="A415" s="4" t="s">
        <v>2239</v>
      </c>
      <c r="B415" s="5">
        <v>41985</v>
      </c>
      <c r="C415" s="9">
        <v>764.68799999999999</v>
      </c>
      <c r="D415" s="9">
        <v>95.585999999999999</v>
      </c>
      <c r="E415" t="str">
        <v>Nora Preis</v>
      </c>
      <c r="F415" s="15">
        <v>95.585999999999999</v>
      </c>
      <c r="G415">
        <f t="shared" si="18"/>
        <v>764.68799999999999</v>
      </c>
      <c r="I415">
        <f t="shared" si="19"/>
        <v>1</v>
      </c>
      <c r="J415" s="2">
        <f t="shared" si="20"/>
        <v>41985</v>
      </c>
      <c r="K415" s="23"/>
    </row>
    <row r="416" spans="1:11" x14ac:dyDescent="0.3">
      <c r="A416" s="4" t="s">
        <v>2245</v>
      </c>
      <c r="B416" s="5">
        <v>42804</v>
      </c>
      <c r="C416" s="9">
        <v>5.2480000000000002</v>
      </c>
      <c r="D416" s="9">
        <v>0.59040000000000004</v>
      </c>
      <c r="E416" t="str">
        <v>Mick Hernandez</v>
      </c>
      <c r="F416" s="15">
        <v>0.59040000000000004</v>
      </c>
      <c r="G416">
        <f t="shared" si="18"/>
        <v>5.2480000000000002</v>
      </c>
      <c r="I416">
        <f t="shared" si="19"/>
        <v>1</v>
      </c>
      <c r="J416" s="2">
        <f t="shared" si="20"/>
        <v>42804</v>
      </c>
      <c r="K416" s="23"/>
    </row>
    <row r="417" spans="1:11" x14ac:dyDescent="0.3">
      <c r="A417" s="4" t="s">
        <v>2250</v>
      </c>
      <c r="B417" s="5">
        <v>43031</v>
      </c>
      <c r="C417" s="9">
        <v>863.88</v>
      </c>
      <c r="D417" s="9">
        <v>107.985</v>
      </c>
      <c r="E417" t="str">
        <v>Jocasta Rupert</v>
      </c>
      <c r="F417" s="15">
        <v>107.985</v>
      </c>
      <c r="G417">
        <f t="shared" si="18"/>
        <v>863.88</v>
      </c>
      <c r="I417">
        <f t="shared" si="19"/>
        <v>1</v>
      </c>
      <c r="J417" s="2">
        <f t="shared" si="20"/>
        <v>43031</v>
      </c>
      <c r="K417" s="23"/>
    </row>
    <row r="418" spans="1:11" x14ac:dyDescent="0.3">
      <c r="A418" s="4" t="s">
        <v>2255</v>
      </c>
      <c r="B418" s="5">
        <v>42671</v>
      </c>
      <c r="C418" s="9">
        <v>17.616</v>
      </c>
      <c r="D418" s="9">
        <v>-14.0928</v>
      </c>
      <c r="E418" t="str">
        <v>Suzanne McNair</v>
      </c>
      <c r="F418" s="15">
        <v>-14.0928</v>
      </c>
      <c r="G418">
        <f t="shared" si="18"/>
        <v>17.616</v>
      </c>
      <c r="I418">
        <f t="shared" si="19"/>
        <v>1</v>
      </c>
      <c r="J418" s="2">
        <f t="shared" si="20"/>
        <v>42671</v>
      </c>
      <c r="K418" s="23"/>
    </row>
    <row r="419" spans="1:11" x14ac:dyDescent="0.3">
      <c r="A419" s="4" t="s">
        <v>2261</v>
      </c>
      <c r="B419" s="5">
        <v>42644</v>
      </c>
      <c r="C419" s="9">
        <v>69.900000000000006</v>
      </c>
      <c r="D419" s="9">
        <v>18.873000000000001</v>
      </c>
      <c r="E419" t="str">
        <v>Chris Cortes</v>
      </c>
      <c r="F419" s="15">
        <v>18.873000000000001</v>
      </c>
      <c r="G419">
        <f t="shared" si="18"/>
        <v>69.900000000000006</v>
      </c>
      <c r="I419">
        <f t="shared" si="19"/>
        <v>1</v>
      </c>
      <c r="J419" s="2">
        <f t="shared" si="20"/>
        <v>42644</v>
      </c>
      <c r="K419" s="23"/>
    </row>
    <row r="420" spans="1:11" x14ac:dyDescent="0.3">
      <c r="A420" s="4" t="s">
        <v>2264</v>
      </c>
      <c r="B420" s="5">
        <v>42980</v>
      </c>
      <c r="C420" s="9">
        <v>6.57</v>
      </c>
      <c r="D420" s="9">
        <v>1.7739</v>
      </c>
      <c r="E420" t="str">
        <v>Phillip Flathmann</v>
      </c>
      <c r="F420" s="15">
        <v>1.7739</v>
      </c>
      <c r="G420">
        <f t="shared" si="18"/>
        <v>6.57</v>
      </c>
      <c r="I420">
        <f t="shared" si="19"/>
        <v>1</v>
      </c>
      <c r="J420" s="2">
        <f t="shared" si="20"/>
        <v>42980</v>
      </c>
      <c r="K420" s="23"/>
    </row>
    <row r="421" spans="1:11" x14ac:dyDescent="0.3">
      <c r="A421" s="4" t="s">
        <v>2269</v>
      </c>
      <c r="B421" s="5">
        <v>42890</v>
      </c>
      <c r="C421" s="9">
        <v>12.48</v>
      </c>
      <c r="D421" s="9">
        <v>5.6159999999999997</v>
      </c>
      <c r="E421" t="str">
        <v>Dan Campbell</v>
      </c>
      <c r="F421" s="15">
        <v>5.6159999999999997</v>
      </c>
      <c r="G421">
        <f t="shared" si="18"/>
        <v>12.48</v>
      </c>
      <c r="I421">
        <f t="shared" si="19"/>
        <v>1</v>
      </c>
      <c r="J421" s="2">
        <f t="shared" si="20"/>
        <v>42890</v>
      </c>
      <c r="K421" s="23"/>
    </row>
    <row r="422" spans="1:11" x14ac:dyDescent="0.3">
      <c r="A422" s="4" t="s">
        <v>2275</v>
      </c>
      <c r="B422" s="5">
        <v>42492</v>
      </c>
      <c r="C422" s="9">
        <v>86.352000000000004</v>
      </c>
      <c r="D422" s="9">
        <v>5.3970000000000002</v>
      </c>
      <c r="E422" t="str">
        <v>Bryan Davis</v>
      </c>
      <c r="F422" s="15">
        <v>5.3970000000000002</v>
      </c>
      <c r="G422">
        <f t="shared" si="18"/>
        <v>86.352000000000004</v>
      </c>
      <c r="I422">
        <f t="shared" si="19"/>
        <v>1</v>
      </c>
      <c r="J422" s="2">
        <f t="shared" si="20"/>
        <v>42492</v>
      </c>
      <c r="K422" s="23"/>
    </row>
    <row r="423" spans="1:11" x14ac:dyDescent="0.3">
      <c r="A423" s="4" t="s">
        <v>2280</v>
      </c>
      <c r="B423" s="5">
        <v>42547</v>
      </c>
      <c r="C423" s="9">
        <v>14.9</v>
      </c>
      <c r="D423" s="9">
        <v>1.0429999999999999</v>
      </c>
      <c r="E423" t="str">
        <v>Gene McClure</v>
      </c>
      <c r="F423" s="15">
        <v>1.0429999999999999</v>
      </c>
      <c r="G423">
        <f t="shared" si="18"/>
        <v>14.9</v>
      </c>
      <c r="I423">
        <f t="shared" si="19"/>
        <v>1</v>
      </c>
      <c r="J423" s="2">
        <f t="shared" si="20"/>
        <v>42547</v>
      </c>
      <c r="K423" s="23"/>
    </row>
    <row r="424" spans="1:11" x14ac:dyDescent="0.3">
      <c r="A424" s="4" t="s">
        <v>2286</v>
      </c>
      <c r="B424" s="5">
        <v>42696</v>
      </c>
      <c r="C424" s="9">
        <v>39.880000000000003</v>
      </c>
      <c r="D424" s="9">
        <v>11.166399999999999</v>
      </c>
      <c r="E424" t="str">
        <v>Todd Boyes</v>
      </c>
      <c r="F424" s="15">
        <v>11.166399999999999</v>
      </c>
      <c r="G424">
        <f t="shared" si="18"/>
        <v>39.880000000000003</v>
      </c>
      <c r="I424">
        <f t="shared" si="19"/>
        <v>1</v>
      </c>
      <c r="J424" s="2">
        <f t="shared" si="20"/>
        <v>42696</v>
      </c>
      <c r="K424" s="23"/>
    </row>
    <row r="425" spans="1:11" x14ac:dyDescent="0.3">
      <c r="A425" s="4" t="s">
        <v>2291</v>
      </c>
      <c r="B425" s="5">
        <v>42149</v>
      </c>
      <c r="C425" s="9">
        <v>845.72799999999995</v>
      </c>
      <c r="D425" s="9">
        <v>84.572800000000001</v>
      </c>
      <c r="E425" t="str">
        <v>Justin Hirsh</v>
      </c>
      <c r="F425" s="15">
        <v>84.572800000000001</v>
      </c>
      <c r="G425">
        <f t="shared" si="18"/>
        <v>845.72799999999995</v>
      </c>
      <c r="I425">
        <f t="shared" si="19"/>
        <v>1</v>
      </c>
      <c r="J425" s="2">
        <f t="shared" si="20"/>
        <v>42149</v>
      </c>
      <c r="K425" s="23"/>
    </row>
    <row r="426" spans="1:11" x14ac:dyDescent="0.3">
      <c r="A426" s="4" t="s">
        <v>2297</v>
      </c>
      <c r="B426" s="5">
        <v>43099</v>
      </c>
      <c r="C426" s="9">
        <v>13.904</v>
      </c>
      <c r="D426" s="9">
        <v>4.5187999999999997</v>
      </c>
      <c r="E426" t="str">
        <v>Erica Bern</v>
      </c>
      <c r="F426" s="15">
        <v>4.5187999999999997</v>
      </c>
      <c r="G426">
        <f t="shared" si="18"/>
        <v>13.904</v>
      </c>
      <c r="I426">
        <f t="shared" si="19"/>
        <v>1</v>
      </c>
      <c r="J426" s="2">
        <f t="shared" si="20"/>
        <v>43099</v>
      </c>
      <c r="K426" s="23"/>
    </row>
    <row r="427" spans="1:11" x14ac:dyDescent="0.3">
      <c r="A427" s="4" t="s">
        <v>2300</v>
      </c>
      <c r="B427" s="5">
        <v>42712</v>
      </c>
      <c r="C427" s="9">
        <v>114.95</v>
      </c>
      <c r="D427" s="9">
        <v>2.2989999999999999</v>
      </c>
      <c r="E427" t="str">
        <v>Quincy Jones</v>
      </c>
      <c r="F427" s="15">
        <v>2.2989999999999999</v>
      </c>
      <c r="G427">
        <f t="shared" si="18"/>
        <v>114.95</v>
      </c>
      <c r="I427">
        <f t="shared" si="19"/>
        <v>1</v>
      </c>
      <c r="J427" s="2">
        <f t="shared" si="20"/>
        <v>42712</v>
      </c>
      <c r="K427" s="23"/>
    </row>
    <row r="428" spans="1:11" x14ac:dyDescent="0.3">
      <c r="A428" s="4" t="s">
        <v>2305</v>
      </c>
      <c r="B428" s="5">
        <v>42266</v>
      </c>
      <c r="C428" s="9">
        <v>61.96</v>
      </c>
      <c r="D428" s="9">
        <v>4.3372000000000002</v>
      </c>
      <c r="E428" t="str">
        <v>Tracy Collins</v>
      </c>
      <c r="F428" s="15">
        <v>4.3372000000000002</v>
      </c>
      <c r="G428">
        <f t="shared" si="18"/>
        <v>61.96</v>
      </c>
      <c r="I428">
        <f t="shared" si="19"/>
        <v>1</v>
      </c>
      <c r="J428" s="2">
        <f t="shared" si="20"/>
        <v>42266</v>
      </c>
      <c r="K428" s="23"/>
    </row>
    <row r="429" spans="1:11" x14ac:dyDescent="0.3">
      <c r="A429" s="4" t="s">
        <v>2310</v>
      </c>
      <c r="B429" s="5">
        <v>42919</v>
      </c>
      <c r="C429" s="9">
        <v>23.99</v>
      </c>
      <c r="D429" s="9">
        <v>5.5176999999999996</v>
      </c>
      <c r="E429" t="str">
        <v>Chuck Sachs</v>
      </c>
      <c r="F429" s="15">
        <v>5.5176999999999996</v>
      </c>
      <c r="G429">
        <f t="shared" si="18"/>
        <v>23.99</v>
      </c>
      <c r="I429">
        <f t="shared" si="19"/>
        <v>1</v>
      </c>
      <c r="J429" s="2">
        <f t="shared" si="20"/>
        <v>42919</v>
      </c>
      <c r="K429" s="23"/>
    </row>
    <row r="430" spans="1:11" x14ac:dyDescent="0.3">
      <c r="A430" s="4" t="s">
        <v>2315</v>
      </c>
      <c r="B430" s="5">
        <v>42722</v>
      </c>
      <c r="C430" s="9">
        <v>38.880000000000003</v>
      </c>
      <c r="D430" s="9">
        <v>18.662400000000002</v>
      </c>
      <c r="E430" t="str">
        <v>Henry Goldwyn</v>
      </c>
      <c r="F430" s="15">
        <v>18.662400000000002</v>
      </c>
      <c r="G430">
        <f t="shared" si="18"/>
        <v>38.880000000000003</v>
      </c>
      <c r="I430">
        <f t="shared" si="19"/>
        <v>1</v>
      </c>
      <c r="J430" s="2">
        <f t="shared" si="20"/>
        <v>42722</v>
      </c>
      <c r="K430" s="23"/>
    </row>
    <row r="431" spans="1:11" x14ac:dyDescent="0.3">
      <c r="A431" s="4" t="s">
        <v>2320</v>
      </c>
      <c r="B431" s="5">
        <v>41821</v>
      </c>
      <c r="C431" s="9">
        <v>575.91999999999996</v>
      </c>
      <c r="D431" s="9">
        <v>71.989999999999995</v>
      </c>
      <c r="E431" t="str">
        <v>Laurel Workman</v>
      </c>
      <c r="F431" s="15">
        <v>71.989999999999995</v>
      </c>
      <c r="G431">
        <f t="shared" si="18"/>
        <v>575.91999999999996</v>
      </c>
      <c r="I431">
        <f t="shared" si="19"/>
        <v>1</v>
      </c>
      <c r="J431" s="2">
        <f t="shared" si="20"/>
        <v>41821</v>
      </c>
      <c r="K431" s="23"/>
    </row>
    <row r="432" spans="1:11" x14ac:dyDescent="0.3">
      <c r="A432" s="4" t="s">
        <v>2324</v>
      </c>
      <c r="B432" s="5">
        <v>42769</v>
      </c>
      <c r="C432" s="9">
        <v>5.2290000000000001</v>
      </c>
      <c r="D432" s="9">
        <v>-4.1832000000000003</v>
      </c>
      <c r="E432" t="str">
        <v>Matt Collins</v>
      </c>
      <c r="F432" s="15">
        <v>-4.1832000000000003</v>
      </c>
      <c r="G432">
        <f t="shared" si="18"/>
        <v>5.2290000000000001</v>
      </c>
      <c r="I432">
        <f t="shared" si="19"/>
        <v>1</v>
      </c>
      <c r="J432" s="2">
        <f t="shared" si="20"/>
        <v>42769</v>
      </c>
      <c r="K432" s="23"/>
    </row>
    <row r="433" spans="1:11" x14ac:dyDescent="0.3">
      <c r="A433" s="4" t="s">
        <v>2327</v>
      </c>
      <c r="B433" s="5">
        <v>42797</v>
      </c>
      <c r="C433" s="9">
        <v>72.8</v>
      </c>
      <c r="D433" s="9">
        <v>19.655999999999999</v>
      </c>
      <c r="E433" t="str">
        <v>Liz Preis</v>
      </c>
      <c r="F433" s="15">
        <v>19.655999999999999</v>
      </c>
      <c r="G433">
        <f t="shared" si="18"/>
        <v>72.8</v>
      </c>
      <c r="I433">
        <f t="shared" si="19"/>
        <v>1</v>
      </c>
      <c r="J433" s="2">
        <f t="shared" si="20"/>
        <v>42797</v>
      </c>
      <c r="K433" s="23"/>
    </row>
    <row r="434" spans="1:11" x14ac:dyDescent="0.3">
      <c r="A434" s="4" t="s">
        <v>2333</v>
      </c>
      <c r="B434" s="5">
        <v>43017</v>
      </c>
      <c r="C434" s="9">
        <v>10.816000000000001</v>
      </c>
      <c r="D434" s="9">
        <v>3.5152000000000001</v>
      </c>
      <c r="E434" t="str">
        <v>Evan Bailliet</v>
      </c>
      <c r="F434" s="15">
        <v>3.5152000000000001</v>
      </c>
      <c r="G434">
        <f t="shared" si="18"/>
        <v>10.816000000000001</v>
      </c>
      <c r="I434">
        <f t="shared" si="19"/>
        <v>1</v>
      </c>
      <c r="J434" s="2">
        <f t="shared" si="20"/>
        <v>43017</v>
      </c>
      <c r="K434" s="23"/>
    </row>
    <row r="435" spans="1:11" x14ac:dyDescent="0.3">
      <c r="A435" s="4" t="s">
        <v>2338</v>
      </c>
      <c r="B435" s="5">
        <v>41910</v>
      </c>
      <c r="C435" s="9">
        <v>46.26</v>
      </c>
      <c r="D435" s="9">
        <v>12.4902</v>
      </c>
      <c r="E435" t="str">
        <v>George Zrebassa</v>
      </c>
      <c r="F435" s="15">
        <v>12.4902</v>
      </c>
      <c r="G435">
        <f t="shared" si="18"/>
        <v>46.26</v>
      </c>
      <c r="I435">
        <f t="shared" si="19"/>
        <v>1</v>
      </c>
      <c r="J435" s="2">
        <f t="shared" si="20"/>
        <v>41910</v>
      </c>
      <c r="K435" s="23"/>
    </row>
    <row r="436" spans="1:11" x14ac:dyDescent="0.3">
      <c r="A436" s="4" t="s">
        <v>2343</v>
      </c>
      <c r="B436" s="5">
        <v>42459</v>
      </c>
      <c r="C436" s="9">
        <v>11.34</v>
      </c>
      <c r="D436" s="9">
        <v>5.5566000000000004</v>
      </c>
      <c r="E436" t="str">
        <v>Cathy Prescott</v>
      </c>
      <c r="F436" s="15">
        <v>5.5566000000000004</v>
      </c>
      <c r="G436">
        <f t="shared" si="18"/>
        <v>11.34</v>
      </c>
      <c r="I436">
        <f t="shared" si="19"/>
        <v>1</v>
      </c>
      <c r="J436" s="2">
        <f t="shared" si="20"/>
        <v>42459</v>
      </c>
      <c r="K436" s="23"/>
    </row>
    <row r="437" spans="1:11" x14ac:dyDescent="0.3">
      <c r="A437" s="4" t="s">
        <v>2348</v>
      </c>
      <c r="B437" s="5">
        <v>43023</v>
      </c>
      <c r="C437" s="9">
        <v>87.92</v>
      </c>
      <c r="D437" s="9">
        <v>26.376000000000001</v>
      </c>
      <c r="E437" t="str">
        <v>Frank Gastineau</v>
      </c>
      <c r="F437" s="15">
        <v>26.376000000000001</v>
      </c>
      <c r="G437">
        <f t="shared" si="18"/>
        <v>87.92</v>
      </c>
      <c r="I437">
        <f t="shared" si="19"/>
        <v>1</v>
      </c>
      <c r="J437" s="2">
        <f t="shared" si="20"/>
        <v>43023</v>
      </c>
      <c r="K437" s="23"/>
    </row>
    <row r="438" spans="1:11" x14ac:dyDescent="0.3">
      <c r="A438" s="4" t="s">
        <v>2353</v>
      </c>
      <c r="B438" s="5">
        <v>42513</v>
      </c>
      <c r="C438" s="9">
        <v>37.049999999999997</v>
      </c>
      <c r="D438" s="9">
        <v>16.302</v>
      </c>
      <c r="E438" t="str">
        <v>Lisa DeCherney</v>
      </c>
      <c r="F438" s="15">
        <v>16.302</v>
      </c>
      <c r="G438">
        <f t="shared" si="18"/>
        <v>37.049999999999997</v>
      </c>
      <c r="I438">
        <f t="shared" si="19"/>
        <v>1</v>
      </c>
      <c r="J438" s="2">
        <f t="shared" si="20"/>
        <v>42513</v>
      </c>
      <c r="K438" s="23"/>
    </row>
    <row r="439" spans="1:11" x14ac:dyDescent="0.3">
      <c r="A439" s="4" t="s">
        <v>2356</v>
      </c>
      <c r="B439" s="5">
        <v>42888</v>
      </c>
      <c r="C439" s="9">
        <v>2.97</v>
      </c>
      <c r="D439" s="9">
        <v>-0.64349999999999996</v>
      </c>
      <c r="E439" t="str">
        <v>Alejandro Ballentine</v>
      </c>
      <c r="F439" s="15">
        <v>-0.64349999999999996</v>
      </c>
      <c r="G439">
        <f t="shared" si="18"/>
        <v>2.97</v>
      </c>
      <c r="I439">
        <f t="shared" si="19"/>
        <v>1</v>
      </c>
      <c r="J439" s="2">
        <f t="shared" si="20"/>
        <v>42888</v>
      </c>
      <c r="K439" s="23"/>
    </row>
    <row r="440" spans="1:11" x14ac:dyDescent="0.3">
      <c r="A440" s="4" t="s">
        <v>2361</v>
      </c>
      <c r="B440" s="5">
        <v>41686</v>
      </c>
      <c r="C440" s="9">
        <v>1.08</v>
      </c>
      <c r="D440" s="9">
        <v>-1.728</v>
      </c>
      <c r="E440" t="str">
        <v>Michael Nguyen</v>
      </c>
      <c r="F440" s="15">
        <v>-1.728</v>
      </c>
      <c r="G440">
        <f t="shared" si="18"/>
        <v>1.08</v>
      </c>
      <c r="I440">
        <f t="shared" si="19"/>
        <v>1</v>
      </c>
      <c r="J440" s="2">
        <f t="shared" si="20"/>
        <v>41686</v>
      </c>
      <c r="K440" s="23"/>
    </row>
    <row r="441" spans="1:11" x14ac:dyDescent="0.3">
      <c r="A441" s="4" t="s">
        <v>2366</v>
      </c>
      <c r="B441" s="5">
        <v>42506</v>
      </c>
      <c r="C441" s="9">
        <v>552.55999999999995</v>
      </c>
      <c r="D441" s="9">
        <v>0</v>
      </c>
      <c r="E441" t="str">
        <v>Jim Radford</v>
      </c>
      <c r="F441" s="15">
        <v>0</v>
      </c>
      <c r="G441">
        <f t="shared" si="18"/>
        <v>552.55999999999995</v>
      </c>
      <c r="I441">
        <f t="shared" si="19"/>
        <v>1</v>
      </c>
      <c r="J441" s="2">
        <f t="shared" si="20"/>
        <v>42506</v>
      </c>
      <c r="K441" s="23"/>
    </row>
    <row r="442" spans="1:11" x14ac:dyDescent="0.3">
      <c r="A442" s="4" t="s">
        <v>2372</v>
      </c>
      <c r="B442" s="5">
        <v>42827</v>
      </c>
      <c r="C442" s="9">
        <v>25.11</v>
      </c>
      <c r="D442" s="9">
        <v>6.5286</v>
      </c>
      <c r="E442" t="str">
        <v>Jamie Frazer</v>
      </c>
      <c r="F442" s="15">
        <v>6.5286</v>
      </c>
      <c r="G442">
        <f t="shared" si="18"/>
        <v>25.11</v>
      </c>
      <c r="I442">
        <f t="shared" si="19"/>
        <v>1</v>
      </c>
      <c r="J442" s="2">
        <f t="shared" si="20"/>
        <v>42827</v>
      </c>
      <c r="K442" s="23"/>
    </row>
    <row r="443" spans="1:11" x14ac:dyDescent="0.3">
      <c r="A443" s="4" t="s">
        <v>2377</v>
      </c>
      <c r="B443" s="5">
        <v>42825</v>
      </c>
      <c r="C443" s="9">
        <v>29.78</v>
      </c>
      <c r="D443" s="9">
        <v>8.0405999999999995</v>
      </c>
      <c r="E443" t="str">
        <v>Chad McGuire</v>
      </c>
      <c r="F443" s="15">
        <v>8.0405999999999995</v>
      </c>
      <c r="G443">
        <f t="shared" si="18"/>
        <v>29.78</v>
      </c>
      <c r="I443">
        <f t="shared" si="19"/>
        <v>1</v>
      </c>
      <c r="J443" s="2">
        <f t="shared" si="20"/>
        <v>42825</v>
      </c>
      <c r="K443" s="23"/>
    </row>
    <row r="444" spans="1:11" x14ac:dyDescent="0.3">
      <c r="A444" s="4" t="s">
        <v>2382</v>
      </c>
      <c r="B444" s="5">
        <v>42737</v>
      </c>
      <c r="C444" s="9">
        <v>695.7</v>
      </c>
      <c r="D444" s="9">
        <v>-27.827999999999999</v>
      </c>
      <c r="E444" t="str">
        <v>Aaron Smayling</v>
      </c>
      <c r="F444" s="15">
        <v>-27.827999999999999</v>
      </c>
      <c r="G444">
        <f t="shared" si="18"/>
        <v>695.7</v>
      </c>
      <c r="I444">
        <f t="shared" si="19"/>
        <v>1</v>
      </c>
      <c r="J444" s="2">
        <f t="shared" si="20"/>
        <v>42737</v>
      </c>
      <c r="K444" s="23"/>
    </row>
    <row r="445" spans="1:11" x14ac:dyDescent="0.3">
      <c r="A445" s="4" t="s">
        <v>2387</v>
      </c>
      <c r="B445" s="5">
        <v>41915</v>
      </c>
      <c r="C445" s="9">
        <v>258.279</v>
      </c>
      <c r="D445" s="9">
        <v>-70.104299999999995</v>
      </c>
      <c r="E445" t="str">
        <v>Beth Paige</v>
      </c>
      <c r="F445" s="15">
        <v>-70.104299999999995</v>
      </c>
      <c r="G445">
        <f t="shared" si="18"/>
        <v>258.279</v>
      </c>
      <c r="I445">
        <f t="shared" si="19"/>
        <v>1</v>
      </c>
      <c r="J445" s="2">
        <f t="shared" si="20"/>
        <v>41915</v>
      </c>
      <c r="K445" s="23"/>
    </row>
    <row r="446" spans="1:11" x14ac:dyDescent="0.3">
      <c r="A446" s="4" t="s">
        <v>2392</v>
      </c>
      <c r="B446" s="5">
        <v>42495</v>
      </c>
      <c r="C446" s="9">
        <v>79.14</v>
      </c>
      <c r="D446" s="9">
        <v>36.404400000000003</v>
      </c>
      <c r="E446" t="str">
        <v>Natalie DeCherney</v>
      </c>
      <c r="F446" s="15">
        <v>36.404400000000003</v>
      </c>
      <c r="G446">
        <f t="shared" si="18"/>
        <v>79.14</v>
      </c>
      <c r="I446">
        <f t="shared" si="19"/>
        <v>1</v>
      </c>
      <c r="J446" s="2">
        <f t="shared" si="20"/>
        <v>42495</v>
      </c>
      <c r="K446" s="23"/>
    </row>
    <row r="447" spans="1:11" x14ac:dyDescent="0.3">
      <c r="A447" s="4" t="s">
        <v>2397</v>
      </c>
      <c r="B447" s="5">
        <v>42851</v>
      </c>
      <c r="C447" s="9">
        <v>1.988</v>
      </c>
      <c r="D447" s="9">
        <v>-1.4413</v>
      </c>
      <c r="E447" t="str">
        <v>Larry Blacks</v>
      </c>
      <c r="F447" s="15">
        <v>-1.4413</v>
      </c>
      <c r="G447">
        <f t="shared" si="18"/>
        <v>1.988</v>
      </c>
      <c r="I447">
        <f t="shared" si="19"/>
        <v>1</v>
      </c>
      <c r="J447" s="2">
        <f t="shared" si="20"/>
        <v>42851</v>
      </c>
      <c r="K447" s="23"/>
    </row>
    <row r="448" spans="1:11" x14ac:dyDescent="0.3">
      <c r="A448" s="4" t="s">
        <v>2400</v>
      </c>
      <c r="B448" s="5">
        <v>41908</v>
      </c>
      <c r="C448" s="9">
        <v>145.56800000000001</v>
      </c>
      <c r="D448" s="9">
        <v>0</v>
      </c>
      <c r="E448" t="str">
        <v>Kean Takahito</v>
      </c>
      <c r="F448" s="15">
        <v>0</v>
      </c>
      <c r="G448">
        <f t="shared" si="18"/>
        <v>145.56800000000001</v>
      </c>
      <c r="I448">
        <f t="shared" si="19"/>
        <v>1</v>
      </c>
      <c r="J448" s="2">
        <f t="shared" si="20"/>
        <v>41908</v>
      </c>
      <c r="K448" s="23"/>
    </row>
    <row r="449" spans="1:11" x14ac:dyDescent="0.3">
      <c r="A449" s="4" t="s">
        <v>2405</v>
      </c>
      <c r="B449" s="5">
        <v>43027</v>
      </c>
      <c r="C449" s="9">
        <v>123.256</v>
      </c>
      <c r="D449" s="9">
        <v>9.2441999999999993</v>
      </c>
      <c r="E449" t="str">
        <v>Harry Marie</v>
      </c>
      <c r="F449" s="15">
        <v>9.2441999999999993</v>
      </c>
      <c r="G449">
        <f t="shared" si="18"/>
        <v>123.256</v>
      </c>
      <c r="I449">
        <f t="shared" si="19"/>
        <v>1</v>
      </c>
      <c r="J449" s="2">
        <f t="shared" si="20"/>
        <v>43027</v>
      </c>
      <c r="K449" s="23"/>
    </row>
    <row r="450" spans="1:11" x14ac:dyDescent="0.3">
      <c r="A450" s="4" t="s">
        <v>2410</v>
      </c>
      <c r="B450" s="5">
        <v>43049</v>
      </c>
      <c r="C450" s="9">
        <v>38.387999999999998</v>
      </c>
      <c r="D450" s="9">
        <v>-25.591999999999999</v>
      </c>
      <c r="E450" t="str">
        <v>Ann Blume</v>
      </c>
      <c r="F450" s="15">
        <v>-25.591999999999999</v>
      </c>
      <c r="G450">
        <f t="shared" si="18"/>
        <v>38.387999999999998</v>
      </c>
      <c r="I450">
        <f t="shared" si="19"/>
        <v>1</v>
      </c>
      <c r="J450" s="2">
        <f t="shared" si="20"/>
        <v>43049</v>
      </c>
      <c r="K450" s="23"/>
    </row>
    <row r="451" spans="1:11" x14ac:dyDescent="0.3">
      <c r="A451" s="4" t="s">
        <v>2413</v>
      </c>
      <c r="B451" s="5">
        <v>42924</v>
      </c>
      <c r="C451" s="9">
        <v>145.9</v>
      </c>
      <c r="D451" s="9">
        <v>62.737000000000002</v>
      </c>
      <c r="E451" t="str">
        <v>Sam Zeldin</v>
      </c>
      <c r="F451" s="15">
        <v>62.737000000000002</v>
      </c>
      <c r="G451">
        <f t="shared" ref="G451:G514" si="21">AVERAGEIF($A$2:$A$794, E451, $C$2:$C$794)</f>
        <v>145.9</v>
      </c>
      <c r="I451">
        <f t="shared" ref="I451:I514" si="22">COUNTIF($A$2:$A$1000, E451)</f>
        <v>1</v>
      </c>
      <c r="J451" s="2">
        <f t="shared" ref="J451:J514" si="23">_xlfn.MAXIFS($B$2:$B$794, $A$2:$A$794, E451)</f>
        <v>42924</v>
      </c>
      <c r="K451" s="23"/>
    </row>
    <row r="452" spans="1:11" x14ac:dyDescent="0.3">
      <c r="A452" s="4" t="s">
        <v>2417</v>
      </c>
      <c r="B452" s="5">
        <v>42801</v>
      </c>
      <c r="C452" s="9">
        <v>49.08</v>
      </c>
      <c r="D452" s="9">
        <v>4.9080000000000004</v>
      </c>
      <c r="E452" t="str">
        <v>Michael Granlund</v>
      </c>
      <c r="F452" s="15">
        <v>4.9080000000000004</v>
      </c>
      <c r="G452">
        <f t="shared" si="21"/>
        <v>49.08</v>
      </c>
      <c r="I452">
        <f t="shared" si="22"/>
        <v>1</v>
      </c>
      <c r="J452" s="2">
        <f t="shared" si="23"/>
        <v>42801</v>
      </c>
      <c r="K452" s="23"/>
    </row>
    <row r="453" spans="1:11" x14ac:dyDescent="0.3">
      <c r="A453" s="4" t="s">
        <v>2422</v>
      </c>
      <c r="B453" s="5">
        <v>42616</v>
      </c>
      <c r="C453" s="9">
        <v>83.951999999999998</v>
      </c>
      <c r="D453" s="9">
        <v>-90.248400000000004</v>
      </c>
      <c r="E453" t="str">
        <v>Julie Kriz</v>
      </c>
      <c r="F453" s="15">
        <v>-90.248400000000004</v>
      </c>
      <c r="G453">
        <f t="shared" si="21"/>
        <v>83.951999999999998</v>
      </c>
      <c r="I453">
        <f t="shared" si="22"/>
        <v>1</v>
      </c>
      <c r="J453" s="2">
        <f t="shared" si="23"/>
        <v>42616</v>
      </c>
      <c r="K453" s="23"/>
    </row>
    <row r="454" spans="1:11" x14ac:dyDescent="0.3">
      <c r="A454" s="4" t="s">
        <v>2427</v>
      </c>
      <c r="B454" s="5">
        <v>42405</v>
      </c>
      <c r="C454" s="9">
        <v>80.98</v>
      </c>
      <c r="D454" s="9">
        <v>1.6195999999999999</v>
      </c>
      <c r="E454" t="str">
        <v>Paul Prost</v>
      </c>
      <c r="F454" s="15">
        <v>1.6195999999999999</v>
      </c>
      <c r="G454">
        <f t="shared" si="21"/>
        <v>80.98</v>
      </c>
      <c r="I454">
        <f t="shared" si="22"/>
        <v>1</v>
      </c>
      <c r="J454" s="2">
        <f t="shared" si="23"/>
        <v>42405</v>
      </c>
      <c r="K454" s="23"/>
    </row>
    <row r="455" spans="1:11" x14ac:dyDescent="0.3">
      <c r="A455" s="4" t="s">
        <v>2433</v>
      </c>
      <c r="B455" s="5">
        <v>42919</v>
      </c>
      <c r="C455" s="9">
        <v>9.5519999999999996</v>
      </c>
      <c r="D455" s="9">
        <v>1.5522</v>
      </c>
      <c r="E455" t="str">
        <v>Yana Sorensen</v>
      </c>
      <c r="F455" s="15">
        <v>1.5522</v>
      </c>
      <c r="G455">
        <f t="shared" si="21"/>
        <v>9.5519999999999996</v>
      </c>
      <c r="I455">
        <f t="shared" si="22"/>
        <v>1</v>
      </c>
      <c r="J455" s="2">
        <f t="shared" si="23"/>
        <v>42919</v>
      </c>
      <c r="K455" s="23"/>
    </row>
    <row r="456" spans="1:11" x14ac:dyDescent="0.3">
      <c r="A456" s="4" t="s">
        <v>2438</v>
      </c>
      <c r="B456" s="5">
        <v>42675</v>
      </c>
      <c r="C456" s="9">
        <v>21.8</v>
      </c>
      <c r="D456" s="9">
        <v>6.1040000000000001</v>
      </c>
      <c r="E456" t="str">
        <v>Katherine Murray</v>
      </c>
      <c r="F456" s="15">
        <v>6.1040000000000001</v>
      </c>
      <c r="G456">
        <f t="shared" si="21"/>
        <v>21.8</v>
      </c>
      <c r="I456">
        <f t="shared" si="22"/>
        <v>1</v>
      </c>
      <c r="J456" s="2">
        <f t="shared" si="23"/>
        <v>42675</v>
      </c>
      <c r="K456" s="23"/>
    </row>
    <row r="457" spans="1:11" x14ac:dyDescent="0.3">
      <c r="A457" s="4" t="s">
        <v>2443</v>
      </c>
      <c r="B457" s="5">
        <v>42638</v>
      </c>
      <c r="C457" s="9">
        <v>393.16500000000002</v>
      </c>
      <c r="D457" s="9">
        <v>-204.44579999999999</v>
      </c>
      <c r="E457" t="str">
        <v>Adrian Barton</v>
      </c>
      <c r="F457" s="15">
        <v>-204.44579999999999</v>
      </c>
      <c r="G457">
        <f t="shared" si="21"/>
        <v>393.16500000000002</v>
      </c>
      <c r="I457">
        <f t="shared" si="22"/>
        <v>1</v>
      </c>
      <c r="J457" s="2">
        <f t="shared" si="23"/>
        <v>42638</v>
      </c>
      <c r="K457" s="23"/>
    </row>
    <row r="458" spans="1:11" x14ac:dyDescent="0.3">
      <c r="A458" s="4" t="s">
        <v>2448</v>
      </c>
      <c r="B458" s="5">
        <v>41820</v>
      </c>
      <c r="C458" s="9">
        <v>334.76799999999997</v>
      </c>
      <c r="D458" s="9">
        <v>108.7996</v>
      </c>
      <c r="E458" t="str">
        <v>Helen Abelman</v>
      </c>
      <c r="F458" s="15">
        <v>108.7996</v>
      </c>
      <c r="G458">
        <f t="shared" si="21"/>
        <v>334.76799999999997</v>
      </c>
      <c r="I458">
        <f t="shared" si="22"/>
        <v>1</v>
      </c>
      <c r="J458" s="2">
        <f t="shared" si="23"/>
        <v>41820</v>
      </c>
      <c r="K458" s="23"/>
    </row>
    <row r="459" spans="1:11" x14ac:dyDescent="0.3">
      <c r="A459" s="4" t="s">
        <v>2453</v>
      </c>
      <c r="B459" s="5">
        <v>42763</v>
      </c>
      <c r="C459" s="9">
        <v>239.97</v>
      </c>
      <c r="D459" s="9">
        <v>26.396699999999999</v>
      </c>
      <c r="E459" t="str">
        <v>Beth Thompson</v>
      </c>
      <c r="F459" s="15">
        <v>26.396699999999999</v>
      </c>
      <c r="G459">
        <f t="shared" si="21"/>
        <v>239.97</v>
      </c>
      <c r="I459">
        <f t="shared" si="22"/>
        <v>1</v>
      </c>
      <c r="J459" s="2">
        <f t="shared" si="23"/>
        <v>42763</v>
      </c>
      <c r="K459" s="23"/>
    </row>
    <row r="460" spans="1:11" x14ac:dyDescent="0.3">
      <c r="A460" s="4" t="s">
        <v>2459</v>
      </c>
      <c r="B460" s="5">
        <v>42268</v>
      </c>
      <c r="C460" s="9">
        <v>946.34400000000005</v>
      </c>
      <c r="D460" s="9">
        <v>118.29300000000001</v>
      </c>
      <c r="E460" t="str">
        <v>Stuart Van</v>
      </c>
      <c r="F460" s="15">
        <v>118.29300000000001</v>
      </c>
      <c r="G460">
        <f t="shared" si="21"/>
        <v>946.34400000000005</v>
      </c>
      <c r="I460">
        <f t="shared" si="22"/>
        <v>1</v>
      </c>
      <c r="J460" s="2">
        <f t="shared" si="23"/>
        <v>42268</v>
      </c>
      <c r="K460" s="23"/>
    </row>
    <row r="461" spans="1:11" x14ac:dyDescent="0.3">
      <c r="A461" s="4" t="s">
        <v>2464</v>
      </c>
      <c r="B461" s="5">
        <v>42273</v>
      </c>
      <c r="C461" s="9">
        <v>86.272000000000006</v>
      </c>
      <c r="D461" s="9">
        <v>31.273599999999998</v>
      </c>
      <c r="E461" t="str">
        <v>Rick Wilson</v>
      </c>
      <c r="F461" s="15">
        <v>31.273599999999998</v>
      </c>
      <c r="G461">
        <f t="shared" si="21"/>
        <v>86.272000000000006</v>
      </c>
      <c r="I461">
        <f t="shared" si="22"/>
        <v>1</v>
      </c>
      <c r="J461" s="2">
        <f t="shared" si="23"/>
        <v>42273</v>
      </c>
      <c r="K461" s="23"/>
    </row>
    <row r="462" spans="1:11" x14ac:dyDescent="0.3">
      <c r="A462" s="4" t="s">
        <v>2469</v>
      </c>
      <c r="B462" s="5">
        <v>42308</v>
      </c>
      <c r="C462" s="9">
        <v>9.7279999999999998</v>
      </c>
      <c r="D462" s="9">
        <v>3.2831999999999999</v>
      </c>
      <c r="E462" t="str">
        <v>Damala Kotsonis</v>
      </c>
      <c r="F462" s="15">
        <v>3.2831999999999999</v>
      </c>
      <c r="G462">
        <f t="shared" si="21"/>
        <v>9.7279999999999998</v>
      </c>
      <c r="I462">
        <f t="shared" si="22"/>
        <v>1</v>
      </c>
      <c r="J462" s="2">
        <f t="shared" si="23"/>
        <v>42308</v>
      </c>
      <c r="K462" s="23"/>
    </row>
    <row r="463" spans="1:11" x14ac:dyDescent="0.3">
      <c r="A463" s="4" t="s">
        <v>2474</v>
      </c>
      <c r="B463" s="5">
        <v>42906</v>
      </c>
      <c r="C463" s="9">
        <v>31.103999999999999</v>
      </c>
      <c r="D463" s="9">
        <v>10.8864</v>
      </c>
      <c r="E463" t="str">
        <v>Shui Tom</v>
      </c>
      <c r="F463" s="15">
        <v>10.8864</v>
      </c>
      <c r="G463">
        <f t="shared" si="21"/>
        <v>31.103999999999999</v>
      </c>
      <c r="I463">
        <f t="shared" si="22"/>
        <v>1</v>
      </c>
      <c r="J463" s="2">
        <f t="shared" si="23"/>
        <v>42906</v>
      </c>
      <c r="K463" s="23"/>
    </row>
    <row r="464" spans="1:11" x14ac:dyDescent="0.3">
      <c r="A464" s="4" t="s">
        <v>2480</v>
      </c>
      <c r="B464" s="5">
        <v>43088</v>
      </c>
      <c r="C464" s="9">
        <v>36.671999999999997</v>
      </c>
      <c r="D464" s="9">
        <v>11.46</v>
      </c>
      <c r="E464" t="str">
        <v>Michael Moore</v>
      </c>
      <c r="F464" s="15">
        <v>11.46</v>
      </c>
      <c r="G464">
        <f t="shared" si="21"/>
        <v>36.671999999999997</v>
      </c>
      <c r="I464">
        <f t="shared" si="22"/>
        <v>1</v>
      </c>
      <c r="J464" s="2">
        <f t="shared" si="23"/>
        <v>43088</v>
      </c>
      <c r="K464" s="23"/>
    </row>
    <row r="465" spans="1:11" x14ac:dyDescent="0.3">
      <c r="A465" s="4" t="s">
        <v>2485</v>
      </c>
      <c r="B465" s="5">
        <v>42952</v>
      </c>
      <c r="C465" s="9">
        <v>13.76</v>
      </c>
      <c r="D465" s="9">
        <v>6.3296000000000001</v>
      </c>
      <c r="E465" t="str">
        <v>Pauline Webber</v>
      </c>
      <c r="F465" s="15">
        <v>6.3296000000000001</v>
      </c>
      <c r="G465">
        <f t="shared" si="21"/>
        <v>13.76</v>
      </c>
      <c r="I465">
        <f t="shared" si="22"/>
        <v>1</v>
      </c>
      <c r="J465" s="2">
        <f t="shared" si="23"/>
        <v>42952</v>
      </c>
      <c r="K465" s="23"/>
    </row>
    <row r="466" spans="1:11" x14ac:dyDescent="0.3">
      <c r="A466" s="4" t="s">
        <v>2490</v>
      </c>
      <c r="B466" s="5">
        <v>42278</v>
      </c>
      <c r="C466" s="9">
        <v>139.42400000000001</v>
      </c>
      <c r="D466" s="9">
        <v>17.428000000000001</v>
      </c>
      <c r="E466" t="str">
        <v>Shaun Chance</v>
      </c>
      <c r="F466" s="15">
        <v>17.428000000000001</v>
      </c>
      <c r="G466">
        <f t="shared" si="21"/>
        <v>139.42400000000001</v>
      </c>
      <c r="I466">
        <f t="shared" si="22"/>
        <v>1</v>
      </c>
      <c r="J466" s="2">
        <f t="shared" si="23"/>
        <v>42278</v>
      </c>
      <c r="K466" s="23"/>
    </row>
    <row r="467" spans="1:11" x14ac:dyDescent="0.3">
      <c r="A467" s="4" t="s">
        <v>2493</v>
      </c>
      <c r="B467" s="5">
        <v>42204</v>
      </c>
      <c r="C467" s="9">
        <v>2.0249999999999999</v>
      </c>
      <c r="D467" s="9">
        <v>-1.35</v>
      </c>
      <c r="E467" t="str">
        <v>Thais Sissman</v>
      </c>
      <c r="F467" s="15">
        <v>-1.35</v>
      </c>
      <c r="G467">
        <f t="shared" si="21"/>
        <v>2.0249999999999999</v>
      </c>
      <c r="I467">
        <f t="shared" si="22"/>
        <v>1</v>
      </c>
      <c r="J467" s="2">
        <f t="shared" si="23"/>
        <v>42204</v>
      </c>
      <c r="K467" s="23"/>
    </row>
    <row r="468" spans="1:11" x14ac:dyDescent="0.3">
      <c r="A468" s="4" t="s">
        <v>2498</v>
      </c>
      <c r="B468" s="5">
        <v>42700</v>
      </c>
      <c r="C468" s="9">
        <v>70.98</v>
      </c>
      <c r="D468" s="9">
        <v>34.780200000000001</v>
      </c>
      <c r="E468" t="str">
        <v>Mark Cousins</v>
      </c>
      <c r="F468" s="15">
        <v>34.780200000000001</v>
      </c>
      <c r="G468">
        <f t="shared" si="21"/>
        <v>70.98</v>
      </c>
      <c r="I468">
        <f t="shared" si="22"/>
        <v>1</v>
      </c>
      <c r="J468" s="2">
        <f t="shared" si="23"/>
        <v>42700</v>
      </c>
      <c r="K468" s="23"/>
    </row>
    <row r="469" spans="1:11" x14ac:dyDescent="0.3">
      <c r="A469" s="4" t="s">
        <v>2503</v>
      </c>
      <c r="B469" s="5">
        <v>42898</v>
      </c>
      <c r="C469" s="9">
        <v>91.2</v>
      </c>
      <c r="D469" s="9">
        <v>41.951999999999998</v>
      </c>
      <c r="E469" t="str">
        <v>Maria Etezadi</v>
      </c>
      <c r="F469" s="15">
        <v>41.951999999999998</v>
      </c>
      <c r="G469">
        <f t="shared" si="21"/>
        <v>91.2</v>
      </c>
      <c r="I469">
        <f t="shared" si="22"/>
        <v>1</v>
      </c>
      <c r="J469" s="2">
        <f t="shared" si="23"/>
        <v>42898</v>
      </c>
      <c r="K469" s="23"/>
    </row>
    <row r="470" spans="1:11" x14ac:dyDescent="0.3">
      <c r="A470" s="4" t="s">
        <v>2508</v>
      </c>
      <c r="B470" s="5">
        <v>42638</v>
      </c>
      <c r="C470" s="9">
        <v>15.936</v>
      </c>
      <c r="D470" s="9">
        <v>5.1791999999999998</v>
      </c>
      <c r="E470" t="str">
        <v>Nicole Hansen</v>
      </c>
      <c r="F470" s="15">
        <v>5.1791999999999998</v>
      </c>
      <c r="G470">
        <f t="shared" si="21"/>
        <v>15.936</v>
      </c>
      <c r="I470">
        <f t="shared" si="22"/>
        <v>1</v>
      </c>
      <c r="J470" s="2">
        <f t="shared" si="23"/>
        <v>42638</v>
      </c>
      <c r="K470" s="23"/>
    </row>
    <row r="471" spans="1:11" x14ac:dyDescent="0.3">
      <c r="A471" s="4" t="s">
        <v>2512</v>
      </c>
      <c r="B471" s="5">
        <v>42440</v>
      </c>
      <c r="C471" s="9">
        <v>244.006</v>
      </c>
      <c r="D471" s="9">
        <v>-31.372199999999999</v>
      </c>
      <c r="E471" t="str">
        <v>Mick Brown</v>
      </c>
      <c r="F471" s="15">
        <v>-31.372199999999999</v>
      </c>
      <c r="G471">
        <f t="shared" si="21"/>
        <v>244.006</v>
      </c>
      <c r="I471">
        <f t="shared" si="22"/>
        <v>1</v>
      </c>
      <c r="J471" s="2">
        <f t="shared" si="23"/>
        <v>42440</v>
      </c>
      <c r="K471" s="23"/>
    </row>
    <row r="472" spans="1:11" x14ac:dyDescent="0.3">
      <c r="A472" s="4" t="s">
        <v>2516</v>
      </c>
      <c r="B472" s="5">
        <v>42720</v>
      </c>
      <c r="C472" s="9">
        <v>3.68</v>
      </c>
      <c r="D472" s="9">
        <v>1.8031999999999999</v>
      </c>
      <c r="E472" t="str">
        <v>Keith Dawkins</v>
      </c>
      <c r="F472" s="15">
        <v>1.8031999999999999</v>
      </c>
      <c r="G472">
        <f t="shared" si="21"/>
        <v>3.68</v>
      </c>
      <c r="I472">
        <f t="shared" si="22"/>
        <v>1</v>
      </c>
      <c r="J472" s="2">
        <f t="shared" si="23"/>
        <v>42720</v>
      </c>
      <c r="K472" s="23"/>
    </row>
    <row r="473" spans="1:11" x14ac:dyDescent="0.3">
      <c r="A473" s="4" t="s">
        <v>2519</v>
      </c>
      <c r="B473" s="5">
        <v>42927</v>
      </c>
      <c r="C473" s="9">
        <v>8.67</v>
      </c>
      <c r="D473" s="9">
        <v>4.0749000000000004</v>
      </c>
      <c r="E473" t="str">
        <v>Katherine Nockton</v>
      </c>
      <c r="F473" s="15">
        <v>4.0749000000000004</v>
      </c>
      <c r="G473">
        <f t="shared" si="21"/>
        <v>8.67</v>
      </c>
      <c r="I473">
        <f t="shared" si="22"/>
        <v>1</v>
      </c>
      <c r="J473" s="2">
        <f t="shared" si="23"/>
        <v>42927</v>
      </c>
      <c r="K473" s="23"/>
    </row>
    <row r="474" spans="1:11" x14ac:dyDescent="0.3">
      <c r="A474" s="4" t="s">
        <v>2522</v>
      </c>
      <c r="B474" s="5">
        <v>42693</v>
      </c>
      <c r="C474" s="9">
        <v>17.28</v>
      </c>
      <c r="D474" s="9">
        <v>5.0111999999999997</v>
      </c>
      <c r="E474" t="str">
        <v>Nora Pelletier</v>
      </c>
      <c r="F474" s="15">
        <v>5.0111999999999997</v>
      </c>
      <c r="G474">
        <f t="shared" si="21"/>
        <v>17.28</v>
      </c>
      <c r="I474">
        <f t="shared" si="22"/>
        <v>1</v>
      </c>
      <c r="J474" s="2">
        <f t="shared" si="23"/>
        <v>42693</v>
      </c>
      <c r="K474" s="23"/>
    </row>
    <row r="475" spans="1:11" x14ac:dyDescent="0.3">
      <c r="A475" s="4" t="s">
        <v>2528</v>
      </c>
      <c r="B475" s="5">
        <v>42687</v>
      </c>
      <c r="C475" s="9">
        <v>52.136000000000003</v>
      </c>
      <c r="D475" s="9">
        <v>5.8653000000000004</v>
      </c>
      <c r="E475" t="str">
        <v>Cindy Stewart</v>
      </c>
      <c r="F475" s="15">
        <v>5.8653000000000004</v>
      </c>
      <c r="G475">
        <f t="shared" si="21"/>
        <v>52.136000000000003</v>
      </c>
      <c r="I475">
        <f t="shared" si="22"/>
        <v>1</v>
      </c>
      <c r="J475" s="2">
        <f t="shared" si="23"/>
        <v>42687</v>
      </c>
      <c r="K475" s="23"/>
    </row>
    <row r="476" spans="1:11" x14ac:dyDescent="0.3">
      <c r="A476" s="4" t="s">
        <v>2534</v>
      </c>
      <c r="B476" s="5">
        <v>41970</v>
      </c>
      <c r="C476" s="9">
        <v>3.76</v>
      </c>
      <c r="D476" s="9">
        <v>1.3160000000000001</v>
      </c>
      <c r="E476" t="str">
        <v>Maxwell Schwartz</v>
      </c>
      <c r="F476" s="15">
        <v>1.3160000000000001</v>
      </c>
      <c r="G476">
        <f t="shared" si="21"/>
        <v>3.76</v>
      </c>
      <c r="I476">
        <f t="shared" si="22"/>
        <v>1</v>
      </c>
      <c r="J476" s="2">
        <f t="shared" si="23"/>
        <v>41970</v>
      </c>
      <c r="K476" s="23"/>
    </row>
    <row r="477" spans="1:11" x14ac:dyDescent="0.3">
      <c r="A477" s="4" t="s">
        <v>2538</v>
      </c>
      <c r="B477" s="5">
        <v>42311</v>
      </c>
      <c r="C477" s="9">
        <v>1212.848</v>
      </c>
      <c r="D477" s="9">
        <v>106.1242</v>
      </c>
      <c r="E477" t="str">
        <v>Corinna Mitchell</v>
      </c>
      <c r="F477" s="15">
        <v>106.1242</v>
      </c>
      <c r="G477">
        <f t="shared" si="21"/>
        <v>1212.848</v>
      </c>
      <c r="I477">
        <f t="shared" si="22"/>
        <v>1</v>
      </c>
      <c r="J477" s="2">
        <f t="shared" si="23"/>
        <v>42311</v>
      </c>
      <c r="K477" s="23"/>
    </row>
    <row r="478" spans="1:11" x14ac:dyDescent="0.3">
      <c r="A478" s="4" t="s">
        <v>2543</v>
      </c>
      <c r="B478" s="5">
        <v>41972</v>
      </c>
      <c r="C478" s="9">
        <v>5.04</v>
      </c>
      <c r="D478" s="9">
        <v>1.764</v>
      </c>
      <c r="E478" t="str">
        <v>Corey-Lock</v>
      </c>
      <c r="F478" s="15">
        <v>1.764</v>
      </c>
      <c r="G478">
        <f t="shared" si="21"/>
        <v>5.04</v>
      </c>
      <c r="I478">
        <f t="shared" si="22"/>
        <v>1</v>
      </c>
      <c r="J478" s="2">
        <f t="shared" si="23"/>
        <v>41972</v>
      </c>
      <c r="K478" s="23"/>
    </row>
    <row r="479" spans="1:11" x14ac:dyDescent="0.3">
      <c r="A479" s="4" t="s">
        <v>2548</v>
      </c>
      <c r="B479" s="5">
        <v>43063</v>
      </c>
      <c r="C479" s="9">
        <v>5.88</v>
      </c>
      <c r="D479" s="9">
        <v>2.8812000000000002</v>
      </c>
      <c r="E479" t="str">
        <v>Todd Sumrall</v>
      </c>
      <c r="F479" s="15">
        <v>2.8812000000000002</v>
      </c>
      <c r="G479">
        <f t="shared" si="21"/>
        <v>5.88</v>
      </c>
      <c r="I479">
        <f t="shared" si="22"/>
        <v>1</v>
      </c>
      <c r="J479" s="2">
        <f t="shared" si="23"/>
        <v>43063</v>
      </c>
      <c r="K479" s="23"/>
    </row>
    <row r="480" spans="1:11" x14ac:dyDescent="0.3">
      <c r="A480" s="4" t="s">
        <v>2553</v>
      </c>
      <c r="B480" s="5">
        <v>43038</v>
      </c>
      <c r="C480" s="9">
        <v>9.64</v>
      </c>
      <c r="D480" s="9">
        <v>3.6631999999999998</v>
      </c>
      <c r="E480" t="str">
        <v>Jane Waco</v>
      </c>
      <c r="F480" s="15">
        <v>3.6631999999999998</v>
      </c>
      <c r="G480">
        <f t="shared" si="21"/>
        <v>9.64</v>
      </c>
      <c r="I480">
        <f t="shared" si="22"/>
        <v>1</v>
      </c>
      <c r="J480" s="2">
        <f t="shared" si="23"/>
        <v>43038</v>
      </c>
      <c r="K480" s="23"/>
    </row>
    <row r="481" spans="1:11" x14ac:dyDescent="0.3">
      <c r="A481" s="4" t="s">
        <v>2558</v>
      </c>
      <c r="B481" s="5">
        <v>42982</v>
      </c>
      <c r="C481" s="9">
        <v>10.192</v>
      </c>
      <c r="D481" s="9">
        <v>3.1850000000000001</v>
      </c>
      <c r="E481" t="str">
        <v>John Dryer</v>
      </c>
      <c r="F481" s="15">
        <v>3.1850000000000001</v>
      </c>
      <c r="G481">
        <f t="shared" si="21"/>
        <v>10.192</v>
      </c>
      <c r="I481">
        <f t="shared" si="22"/>
        <v>1</v>
      </c>
      <c r="J481" s="2">
        <f t="shared" si="23"/>
        <v>42982</v>
      </c>
      <c r="K481" s="23"/>
    </row>
    <row r="482" spans="1:11" x14ac:dyDescent="0.3">
      <c r="A482" s="4" t="s">
        <v>2564</v>
      </c>
      <c r="B482" s="5">
        <v>42217</v>
      </c>
      <c r="C482" s="9">
        <v>6.72</v>
      </c>
      <c r="D482" s="9">
        <v>3.36</v>
      </c>
      <c r="E482" t="str">
        <v>Pauline Chand</v>
      </c>
      <c r="F482" s="15">
        <v>3.36</v>
      </c>
      <c r="G482">
        <f t="shared" si="21"/>
        <v>6.72</v>
      </c>
      <c r="I482">
        <f t="shared" si="22"/>
        <v>1</v>
      </c>
      <c r="J482" s="2">
        <f t="shared" si="23"/>
        <v>42217</v>
      </c>
      <c r="K482" s="23"/>
    </row>
    <row r="483" spans="1:11" x14ac:dyDescent="0.3">
      <c r="A483" s="4" t="s">
        <v>2569</v>
      </c>
      <c r="B483" s="5">
        <v>43093</v>
      </c>
      <c r="C483" s="9">
        <v>17.88</v>
      </c>
      <c r="D483" s="9">
        <v>5.5875000000000004</v>
      </c>
      <c r="E483" t="str">
        <v>Andy Reiter</v>
      </c>
      <c r="F483" s="15">
        <v>5.5875000000000004</v>
      </c>
      <c r="G483">
        <f t="shared" si="21"/>
        <v>17.88</v>
      </c>
      <c r="I483">
        <f t="shared" si="22"/>
        <v>1</v>
      </c>
      <c r="J483" s="2">
        <f t="shared" si="23"/>
        <v>43093</v>
      </c>
      <c r="K483" s="23"/>
    </row>
    <row r="484" spans="1:11" x14ac:dyDescent="0.3">
      <c r="A484" s="4" t="s">
        <v>2574</v>
      </c>
      <c r="B484" s="5">
        <v>43080</v>
      </c>
      <c r="C484" s="9">
        <v>63.686</v>
      </c>
      <c r="D484" s="9">
        <v>-9.0980000000000008</v>
      </c>
      <c r="E484" t="str">
        <v>Arianne Irving</v>
      </c>
      <c r="F484" s="15">
        <v>-9.0980000000000008</v>
      </c>
      <c r="G484">
        <f t="shared" si="21"/>
        <v>63.686</v>
      </c>
      <c r="I484">
        <f t="shared" si="22"/>
        <v>1</v>
      </c>
      <c r="J484" s="2">
        <f t="shared" si="23"/>
        <v>43080</v>
      </c>
      <c r="K484" s="23"/>
    </row>
    <row r="485" spans="1:11" x14ac:dyDescent="0.3">
      <c r="A485" s="4" t="s">
        <v>2577</v>
      </c>
      <c r="B485" s="5">
        <v>41673</v>
      </c>
      <c r="C485" s="9">
        <v>83.84</v>
      </c>
      <c r="D485" s="9">
        <v>27.248000000000001</v>
      </c>
      <c r="E485" t="str">
        <v>Tom Boeckenhauer</v>
      </c>
      <c r="F485" s="15">
        <v>27.248000000000001</v>
      </c>
      <c r="G485">
        <f t="shared" si="21"/>
        <v>83.84</v>
      </c>
      <c r="I485">
        <f t="shared" si="22"/>
        <v>1</v>
      </c>
      <c r="J485" s="2">
        <f t="shared" si="23"/>
        <v>41673</v>
      </c>
      <c r="K485" s="23"/>
    </row>
    <row r="486" spans="1:11" x14ac:dyDescent="0.3">
      <c r="A486" s="4" t="s">
        <v>2580</v>
      </c>
      <c r="B486" s="5">
        <v>42841</v>
      </c>
      <c r="C486" s="9">
        <v>16.52</v>
      </c>
      <c r="D486" s="9">
        <v>2.0649999999999999</v>
      </c>
      <c r="E486" t="str">
        <v>Paul Lucas</v>
      </c>
      <c r="F486" s="15">
        <v>2.0649999999999999</v>
      </c>
      <c r="G486">
        <f t="shared" si="21"/>
        <v>16.52</v>
      </c>
      <c r="I486">
        <f t="shared" si="22"/>
        <v>1</v>
      </c>
      <c r="J486" s="2">
        <f t="shared" si="23"/>
        <v>42841</v>
      </c>
      <c r="K486" s="23"/>
    </row>
    <row r="487" spans="1:11" x14ac:dyDescent="0.3">
      <c r="A487" s="4" t="s">
        <v>2585</v>
      </c>
      <c r="B487" s="5">
        <v>42344</v>
      </c>
      <c r="C487" s="9">
        <v>206.11199999999999</v>
      </c>
      <c r="D487" s="9">
        <v>48.951599999999999</v>
      </c>
      <c r="E487" t="str">
        <v>Gary Hwang</v>
      </c>
      <c r="F487" s="15">
        <v>48.951599999999999</v>
      </c>
      <c r="G487">
        <f t="shared" si="21"/>
        <v>206.11199999999999</v>
      </c>
      <c r="I487">
        <f t="shared" si="22"/>
        <v>1</v>
      </c>
      <c r="J487" s="2">
        <f t="shared" si="23"/>
        <v>42344</v>
      </c>
      <c r="K487" s="23"/>
    </row>
    <row r="488" spans="1:11" x14ac:dyDescent="0.3">
      <c r="A488" s="4" t="s">
        <v>2590</v>
      </c>
      <c r="B488" s="5">
        <v>42776</v>
      </c>
      <c r="C488" s="9">
        <v>203.983</v>
      </c>
      <c r="D488" s="9">
        <v>16.7986</v>
      </c>
      <c r="E488" t="str">
        <v>Mike Pelletier</v>
      </c>
      <c r="F488" s="15">
        <v>16.7986</v>
      </c>
      <c r="G488">
        <f t="shared" si="21"/>
        <v>203.983</v>
      </c>
      <c r="I488">
        <f t="shared" si="22"/>
        <v>1</v>
      </c>
      <c r="J488" s="2">
        <f t="shared" si="23"/>
        <v>42776</v>
      </c>
      <c r="K488" s="23"/>
    </row>
    <row r="489" spans="1:11" x14ac:dyDescent="0.3">
      <c r="A489" s="4" t="s">
        <v>2594</v>
      </c>
      <c r="B489" s="5">
        <v>42672</v>
      </c>
      <c r="C489" s="9">
        <v>40.74</v>
      </c>
      <c r="D489" s="9">
        <v>0.40739999999999998</v>
      </c>
      <c r="E489" t="str">
        <v>Jim Mitchum</v>
      </c>
      <c r="F489" s="15">
        <v>0.40739999999999998</v>
      </c>
      <c r="G489">
        <f t="shared" si="21"/>
        <v>40.74</v>
      </c>
      <c r="I489">
        <f t="shared" si="22"/>
        <v>1</v>
      </c>
      <c r="J489" s="2">
        <f t="shared" si="23"/>
        <v>42672</v>
      </c>
      <c r="K489" s="23"/>
    </row>
    <row r="490" spans="1:11" x14ac:dyDescent="0.3">
      <c r="A490" s="4" t="s">
        <v>2600</v>
      </c>
      <c r="B490" s="5">
        <v>42993</v>
      </c>
      <c r="C490" s="9">
        <v>39.99</v>
      </c>
      <c r="D490" s="9">
        <v>11.597099999999999</v>
      </c>
      <c r="E490" t="str">
        <v>Carl Ludwig</v>
      </c>
      <c r="F490" s="15">
        <v>11.597099999999999</v>
      </c>
      <c r="G490">
        <f t="shared" si="21"/>
        <v>39.99</v>
      </c>
      <c r="I490">
        <f t="shared" si="22"/>
        <v>1</v>
      </c>
      <c r="J490" s="2">
        <f t="shared" si="23"/>
        <v>42993</v>
      </c>
      <c r="K490" s="23"/>
    </row>
    <row r="491" spans="1:11" x14ac:dyDescent="0.3">
      <c r="A491" s="4" t="s">
        <v>2606</v>
      </c>
      <c r="B491" s="5">
        <v>41674</v>
      </c>
      <c r="C491" s="9">
        <v>82.896000000000001</v>
      </c>
      <c r="D491" s="9">
        <v>29.0136</v>
      </c>
      <c r="E491" t="str">
        <v>Deborah Brumfield</v>
      </c>
      <c r="F491" s="15">
        <v>29.0136</v>
      </c>
      <c r="G491">
        <f t="shared" si="21"/>
        <v>82.896000000000001</v>
      </c>
      <c r="I491">
        <f t="shared" si="22"/>
        <v>1</v>
      </c>
      <c r="J491" s="2">
        <f t="shared" si="23"/>
        <v>41674</v>
      </c>
      <c r="K491" s="23"/>
    </row>
    <row r="492" spans="1:11" x14ac:dyDescent="0.3">
      <c r="A492" s="4" t="s">
        <v>2611</v>
      </c>
      <c r="B492" s="5">
        <v>42538</v>
      </c>
      <c r="C492" s="9">
        <v>111.96</v>
      </c>
      <c r="D492" s="9">
        <v>54.860399999999998</v>
      </c>
      <c r="E492" t="str">
        <v>Ivan Gibson</v>
      </c>
      <c r="F492" s="15">
        <v>54.860399999999998</v>
      </c>
      <c r="G492">
        <f t="shared" si="21"/>
        <v>111.96</v>
      </c>
      <c r="I492">
        <f t="shared" si="22"/>
        <v>1</v>
      </c>
      <c r="J492" s="2">
        <f t="shared" si="23"/>
        <v>42538</v>
      </c>
      <c r="K492" s="23"/>
    </row>
    <row r="493" spans="1:11" x14ac:dyDescent="0.3">
      <c r="A493" s="4" t="s">
        <v>2616</v>
      </c>
      <c r="B493" s="5">
        <v>43024</v>
      </c>
      <c r="C493" s="9">
        <v>124.75</v>
      </c>
      <c r="D493" s="9">
        <v>57.384999999999998</v>
      </c>
      <c r="E493" t="str">
        <v>Bobby Odegard</v>
      </c>
      <c r="F493" s="15">
        <v>57.384999999999998</v>
      </c>
      <c r="G493">
        <f t="shared" si="21"/>
        <v>124.75</v>
      </c>
      <c r="I493">
        <f t="shared" si="22"/>
        <v>1</v>
      </c>
      <c r="J493" s="2">
        <f t="shared" si="23"/>
        <v>43024</v>
      </c>
      <c r="K493" s="23"/>
    </row>
    <row r="494" spans="1:11" x14ac:dyDescent="0.3">
      <c r="A494" s="4" t="s">
        <v>2619</v>
      </c>
      <c r="B494" s="5">
        <v>42982</v>
      </c>
      <c r="C494" s="9">
        <v>91.96</v>
      </c>
      <c r="D494" s="9">
        <v>39.5428</v>
      </c>
      <c r="E494" t="str">
        <v>Aimee Bixby</v>
      </c>
      <c r="F494" s="15">
        <v>39.5428</v>
      </c>
      <c r="G494">
        <f t="shared" si="21"/>
        <v>91.96</v>
      </c>
      <c r="I494">
        <f t="shared" si="22"/>
        <v>1</v>
      </c>
      <c r="J494" s="2">
        <f t="shared" si="23"/>
        <v>42982</v>
      </c>
      <c r="K494" s="23"/>
    </row>
    <row r="495" spans="1:11" x14ac:dyDescent="0.3">
      <c r="A495" s="4" t="s">
        <v>2622</v>
      </c>
      <c r="B495" s="5">
        <v>42499</v>
      </c>
      <c r="C495" s="9">
        <v>9.3439999999999994</v>
      </c>
      <c r="D495" s="9">
        <v>3.504</v>
      </c>
      <c r="E495" t="str">
        <v>Julia West</v>
      </c>
      <c r="F495" s="15">
        <v>3.504</v>
      </c>
      <c r="G495">
        <f t="shared" si="21"/>
        <v>9.3439999999999994</v>
      </c>
      <c r="I495">
        <f t="shared" si="22"/>
        <v>1</v>
      </c>
      <c r="J495" s="2">
        <f t="shared" si="23"/>
        <v>42499</v>
      </c>
      <c r="K495" s="23"/>
    </row>
    <row r="496" spans="1:11" x14ac:dyDescent="0.3">
      <c r="A496" s="4" t="s">
        <v>2626</v>
      </c>
      <c r="B496" s="5">
        <v>42469</v>
      </c>
      <c r="C496" s="9">
        <v>35.351999999999997</v>
      </c>
      <c r="D496" s="9">
        <v>12.815099999999999</v>
      </c>
      <c r="E496" t="str">
        <v>Edward Becker</v>
      </c>
      <c r="F496" s="15">
        <v>12.815099999999999</v>
      </c>
      <c r="G496">
        <f t="shared" si="21"/>
        <v>35.351999999999997</v>
      </c>
      <c r="I496">
        <f t="shared" si="22"/>
        <v>1</v>
      </c>
      <c r="J496" s="2">
        <f t="shared" si="23"/>
        <v>42469</v>
      </c>
      <c r="K496" s="23"/>
    </row>
    <row r="497" spans="1:11" x14ac:dyDescent="0.3">
      <c r="A497" s="4" t="s">
        <v>2629</v>
      </c>
      <c r="B497" s="5">
        <v>42916</v>
      </c>
      <c r="C497" s="9">
        <v>1044.6300000000001</v>
      </c>
      <c r="D497" s="9">
        <v>-295.9785</v>
      </c>
      <c r="E497" t="str">
        <v>Sheri Gordon</v>
      </c>
      <c r="F497" s="15">
        <v>-295.9785</v>
      </c>
      <c r="G497">
        <f t="shared" si="21"/>
        <v>1044.6300000000001</v>
      </c>
      <c r="I497">
        <f t="shared" si="22"/>
        <v>1</v>
      </c>
      <c r="J497" s="2">
        <f t="shared" si="23"/>
        <v>42916</v>
      </c>
      <c r="K497" s="23"/>
    </row>
    <row r="498" spans="1:11" x14ac:dyDescent="0.3">
      <c r="A498" s="4" t="s">
        <v>2632</v>
      </c>
      <c r="B498" s="5">
        <v>42317</v>
      </c>
      <c r="C498" s="9">
        <v>11.352</v>
      </c>
      <c r="D498" s="9">
        <v>4.1151</v>
      </c>
      <c r="E498" t="str">
        <v>Charlotte Melton</v>
      </c>
      <c r="F498" s="15">
        <v>4.1151</v>
      </c>
      <c r="G498">
        <f t="shared" si="21"/>
        <v>11.352</v>
      </c>
      <c r="I498">
        <f t="shared" si="22"/>
        <v>1</v>
      </c>
      <c r="J498" s="2">
        <f t="shared" si="23"/>
        <v>42317</v>
      </c>
      <c r="K498" s="23"/>
    </row>
    <row r="499" spans="1:11" x14ac:dyDescent="0.3">
      <c r="A499" s="4" t="s">
        <v>2637</v>
      </c>
      <c r="B499" s="5">
        <v>42337</v>
      </c>
      <c r="C499" s="9">
        <v>21.48</v>
      </c>
      <c r="D499" s="9">
        <v>-0.26850000000000002</v>
      </c>
      <c r="E499" t="str">
        <v>Anthony Witt</v>
      </c>
      <c r="F499" s="15">
        <v>-0.26850000000000002</v>
      </c>
      <c r="G499">
        <f t="shared" si="21"/>
        <v>21.48</v>
      </c>
      <c r="I499">
        <f t="shared" si="22"/>
        <v>1</v>
      </c>
      <c r="J499" s="2">
        <f t="shared" si="23"/>
        <v>42337</v>
      </c>
      <c r="K499" s="23"/>
    </row>
    <row r="500" spans="1:11" x14ac:dyDescent="0.3">
      <c r="A500" s="4" t="s">
        <v>2643</v>
      </c>
      <c r="B500" s="5">
        <v>41988</v>
      </c>
      <c r="C500" s="9">
        <v>40.68</v>
      </c>
      <c r="D500" s="9">
        <v>-9.1530000000000005</v>
      </c>
      <c r="E500" t="str">
        <v>Mick Crebagga</v>
      </c>
      <c r="F500" s="15">
        <v>-9.1530000000000005</v>
      </c>
      <c r="G500">
        <f t="shared" si="21"/>
        <v>40.68</v>
      </c>
      <c r="I500">
        <f t="shared" si="22"/>
        <v>1</v>
      </c>
      <c r="J500" s="2">
        <f t="shared" si="23"/>
        <v>41988</v>
      </c>
      <c r="K500" s="23"/>
    </row>
    <row r="501" spans="1:11" x14ac:dyDescent="0.3">
      <c r="A501" s="4" t="s">
        <v>2649</v>
      </c>
      <c r="B501" s="5">
        <v>42482</v>
      </c>
      <c r="C501" s="9">
        <v>23.952000000000002</v>
      </c>
      <c r="D501" s="9">
        <v>2.3952</v>
      </c>
      <c r="E501" t="str">
        <v>Tonja Turnell</v>
      </c>
      <c r="F501" s="15">
        <v>2.3952</v>
      </c>
      <c r="G501">
        <f t="shared" si="21"/>
        <v>23.952000000000002</v>
      </c>
      <c r="I501">
        <f t="shared" si="22"/>
        <v>1</v>
      </c>
      <c r="J501" s="2">
        <f t="shared" si="23"/>
        <v>42482</v>
      </c>
      <c r="K501" s="23"/>
    </row>
    <row r="502" spans="1:11" x14ac:dyDescent="0.3">
      <c r="A502" s="4" t="s">
        <v>2654</v>
      </c>
      <c r="B502" s="5">
        <v>42502</v>
      </c>
      <c r="C502" s="9">
        <v>10.96</v>
      </c>
      <c r="D502" s="9">
        <v>2.9592000000000001</v>
      </c>
      <c r="E502" t="str">
        <v>Vivek Grady</v>
      </c>
      <c r="F502" s="15">
        <v>2.9592000000000001</v>
      </c>
      <c r="G502">
        <f t="shared" si="21"/>
        <v>10.96</v>
      </c>
      <c r="I502">
        <f t="shared" si="22"/>
        <v>1</v>
      </c>
      <c r="J502" s="2">
        <f t="shared" si="23"/>
        <v>42502</v>
      </c>
      <c r="K502" s="23"/>
    </row>
    <row r="503" spans="1:11" x14ac:dyDescent="0.3">
      <c r="A503" s="4" t="s">
        <v>2657</v>
      </c>
      <c r="B503" s="5">
        <v>42475</v>
      </c>
      <c r="C503" s="9">
        <v>33.488</v>
      </c>
      <c r="D503" s="9">
        <v>5.8604000000000003</v>
      </c>
      <c r="E503" t="str">
        <v>Muhammed Yedwab</v>
      </c>
      <c r="F503" s="15">
        <v>5.8604000000000003</v>
      </c>
      <c r="G503">
        <f t="shared" si="21"/>
        <v>33.488</v>
      </c>
      <c r="I503">
        <f t="shared" si="22"/>
        <v>1</v>
      </c>
      <c r="J503" s="2">
        <f t="shared" si="23"/>
        <v>42475</v>
      </c>
      <c r="K503" s="23"/>
    </row>
    <row r="504" spans="1:11" x14ac:dyDescent="0.3">
      <c r="A504" s="4" t="s">
        <v>2663</v>
      </c>
      <c r="B504" s="5">
        <v>42178</v>
      </c>
      <c r="C504" s="9">
        <v>201.56800000000001</v>
      </c>
      <c r="D504" s="9">
        <v>22.676400000000001</v>
      </c>
      <c r="E504" t="str">
        <v>Rick Duston</v>
      </c>
      <c r="F504" s="15">
        <v>22.676400000000001</v>
      </c>
      <c r="G504">
        <f t="shared" si="21"/>
        <v>201.56800000000001</v>
      </c>
      <c r="I504">
        <f t="shared" si="22"/>
        <v>1</v>
      </c>
      <c r="J504" s="2">
        <f t="shared" si="23"/>
        <v>42178</v>
      </c>
      <c r="K504" s="23"/>
    </row>
    <row r="505" spans="1:11" x14ac:dyDescent="0.3">
      <c r="A505" s="4" t="s">
        <v>2669</v>
      </c>
      <c r="B505" s="5">
        <v>42087</v>
      </c>
      <c r="C505" s="9">
        <v>359.05799999999999</v>
      </c>
      <c r="D505" s="9">
        <v>-35.905799999999999</v>
      </c>
      <c r="E505" t="str">
        <v>Dennis Pardue</v>
      </c>
      <c r="F505" s="15">
        <v>-35.905799999999999</v>
      </c>
      <c r="G505">
        <f t="shared" si="21"/>
        <v>359.05799999999999</v>
      </c>
      <c r="I505">
        <f t="shared" si="22"/>
        <v>1</v>
      </c>
      <c r="J505" s="2">
        <f t="shared" si="23"/>
        <v>42087</v>
      </c>
      <c r="K505" s="23"/>
    </row>
    <row r="506" spans="1:11" x14ac:dyDescent="0.3">
      <c r="A506" s="4" t="s">
        <v>2674</v>
      </c>
      <c r="B506" s="5">
        <v>41785</v>
      </c>
      <c r="C506" s="9">
        <v>290.666</v>
      </c>
      <c r="D506" s="9">
        <v>27.3568</v>
      </c>
      <c r="E506" t="str">
        <v>Marina Lichtenstein</v>
      </c>
      <c r="F506" s="15">
        <v>27.3568</v>
      </c>
      <c r="G506">
        <f t="shared" si="21"/>
        <v>290.666</v>
      </c>
      <c r="I506">
        <f t="shared" si="22"/>
        <v>1</v>
      </c>
      <c r="J506" s="2">
        <f t="shared" si="23"/>
        <v>41785</v>
      </c>
      <c r="K506" s="23"/>
    </row>
    <row r="507" spans="1:11" x14ac:dyDescent="0.3">
      <c r="A507" s="4" t="s">
        <v>2677</v>
      </c>
      <c r="B507" s="5">
        <v>42924</v>
      </c>
      <c r="C507" s="9">
        <v>198.46</v>
      </c>
      <c r="D507" s="9">
        <v>99.23</v>
      </c>
      <c r="E507" t="str">
        <v>Jenna Caffey</v>
      </c>
      <c r="F507" s="15">
        <v>99.23</v>
      </c>
      <c r="G507">
        <f t="shared" si="21"/>
        <v>198.46</v>
      </c>
      <c r="I507">
        <f t="shared" si="22"/>
        <v>1</v>
      </c>
      <c r="J507" s="2">
        <f t="shared" si="23"/>
        <v>42924</v>
      </c>
      <c r="K507" s="23"/>
    </row>
    <row r="508" spans="1:11" x14ac:dyDescent="0.3">
      <c r="A508" s="4" t="s">
        <v>2683</v>
      </c>
      <c r="B508" s="5">
        <v>42357</v>
      </c>
      <c r="C508" s="9">
        <v>675.96</v>
      </c>
      <c r="D508" s="9">
        <v>84.495000000000005</v>
      </c>
      <c r="E508" t="str">
        <v>James Galang</v>
      </c>
      <c r="F508" s="15">
        <v>84.495000000000005</v>
      </c>
      <c r="G508">
        <f t="shared" si="21"/>
        <v>675.96</v>
      </c>
      <c r="I508">
        <f t="shared" si="22"/>
        <v>1</v>
      </c>
      <c r="J508" s="2">
        <f t="shared" si="23"/>
        <v>42357</v>
      </c>
      <c r="K508" s="23"/>
    </row>
    <row r="509" spans="1:11" x14ac:dyDescent="0.3">
      <c r="A509" s="4" t="s">
        <v>2686</v>
      </c>
      <c r="B509" s="5">
        <v>42271</v>
      </c>
      <c r="C509" s="9">
        <v>517.5</v>
      </c>
      <c r="D509" s="9">
        <v>155.25</v>
      </c>
      <c r="E509" t="str">
        <v>Marc Crier</v>
      </c>
      <c r="F509" s="15">
        <v>155.25</v>
      </c>
      <c r="G509">
        <f t="shared" si="21"/>
        <v>517.5</v>
      </c>
      <c r="I509">
        <f t="shared" si="22"/>
        <v>1</v>
      </c>
      <c r="J509" s="2">
        <f t="shared" si="23"/>
        <v>42271</v>
      </c>
      <c r="K509" s="23"/>
    </row>
    <row r="510" spans="1:11" x14ac:dyDescent="0.3">
      <c r="A510" s="4" t="s">
        <v>2692</v>
      </c>
      <c r="B510" s="5">
        <v>41969</v>
      </c>
      <c r="C510" s="9">
        <v>15.552</v>
      </c>
      <c r="D510" s="9">
        <v>5.4432</v>
      </c>
      <c r="E510" t="str">
        <v>Natalie Webber</v>
      </c>
      <c r="F510" s="15">
        <v>5.4432</v>
      </c>
      <c r="G510">
        <f t="shared" si="21"/>
        <v>15.552</v>
      </c>
      <c r="I510">
        <f t="shared" si="22"/>
        <v>1</v>
      </c>
      <c r="J510" s="2">
        <f t="shared" si="23"/>
        <v>41969</v>
      </c>
      <c r="K510" s="23"/>
    </row>
    <row r="511" spans="1:11" x14ac:dyDescent="0.3">
      <c r="A511" s="4" t="s">
        <v>2696</v>
      </c>
      <c r="B511" s="5">
        <v>42516</v>
      </c>
      <c r="C511" s="9">
        <v>19.440000000000001</v>
      </c>
      <c r="D511" s="9">
        <v>9.3312000000000008</v>
      </c>
      <c r="E511" t="str">
        <v>Toby Braunhardt</v>
      </c>
      <c r="F511" s="15">
        <v>9.3312000000000008</v>
      </c>
      <c r="G511">
        <f t="shared" si="21"/>
        <v>19.440000000000001</v>
      </c>
      <c r="I511">
        <f t="shared" si="22"/>
        <v>1</v>
      </c>
      <c r="J511" s="2">
        <f t="shared" si="23"/>
        <v>42516</v>
      </c>
      <c r="K511" s="23"/>
    </row>
    <row r="512" spans="1:11" x14ac:dyDescent="0.3">
      <c r="A512" s="4" t="s">
        <v>2702</v>
      </c>
      <c r="B512" s="5">
        <v>41972</v>
      </c>
      <c r="C512" s="9">
        <v>12.624000000000001</v>
      </c>
      <c r="D512" s="9">
        <v>3.9449999999999998</v>
      </c>
      <c r="E512" t="str">
        <v>Bill Stewart</v>
      </c>
      <c r="F512" s="15">
        <v>3.9449999999999998</v>
      </c>
      <c r="G512">
        <f t="shared" si="21"/>
        <v>12.624000000000001</v>
      </c>
      <c r="I512">
        <f t="shared" si="22"/>
        <v>1</v>
      </c>
      <c r="J512" s="2">
        <f t="shared" si="23"/>
        <v>41972</v>
      </c>
      <c r="K512" s="23"/>
    </row>
    <row r="513" spans="1:11" x14ac:dyDescent="0.3">
      <c r="A513" s="4" t="s">
        <v>2707</v>
      </c>
      <c r="B513" s="5">
        <v>41880</v>
      </c>
      <c r="C513" s="9">
        <v>109.92</v>
      </c>
      <c r="D513" s="9">
        <v>53.860799999999998</v>
      </c>
      <c r="E513" t="str">
        <v>Hilary Holden</v>
      </c>
      <c r="F513" s="15">
        <v>53.860799999999998</v>
      </c>
      <c r="G513">
        <f t="shared" si="21"/>
        <v>109.92</v>
      </c>
      <c r="I513">
        <f t="shared" si="22"/>
        <v>1</v>
      </c>
      <c r="J513" s="2">
        <f t="shared" si="23"/>
        <v>41880</v>
      </c>
      <c r="K513" s="23"/>
    </row>
    <row r="514" spans="1:11" x14ac:dyDescent="0.3">
      <c r="A514" s="4" t="s">
        <v>2712</v>
      </c>
      <c r="B514" s="5">
        <v>43057</v>
      </c>
      <c r="C514" s="9">
        <v>169.68</v>
      </c>
      <c r="D514" s="9">
        <v>45.813600000000001</v>
      </c>
      <c r="E514" t="str">
        <v>Christina DeMoss</v>
      </c>
      <c r="F514" s="15">
        <v>45.813600000000001</v>
      </c>
      <c r="G514">
        <f t="shared" si="21"/>
        <v>169.68</v>
      </c>
      <c r="I514">
        <f t="shared" si="22"/>
        <v>1</v>
      </c>
      <c r="J514" s="2">
        <f t="shared" si="23"/>
        <v>43057</v>
      </c>
      <c r="K514" s="23"/>
    </row>
    <row r="515" spans="1:11" x14ac:dyDescent="0.3">
      <c r="A515" s="4" t="s">
        <v>2715</v>
      </c>
      <c r="B515" s="5">
        <v>42755</v>
      </c>
      <c r="C515" s="9">
        <v>160.77600000000001</v>
      </c>
      <c r="D515" s="9">
        <v>10.048500000000001</v>
      </c>
      <c r="E515" t="str">
        <v>Thea Hendricks</v>
      </c>
      <c r="F515" s="15">
        <v>10.048500000000001</v>
      </c>
      <c r="G515">
        <f t="shared" ref="G515:G578" si="24">AVERAGEIF($A$2:$A$794, E515, $C$2:$C$794)</f>
        <v>160.77600000000001</v>
      </c>
      <c r="I515">
        <f t="shared" ref="I515:I578" si="25">COUNTIF($A$2:$A$1000, E515)</f>
        <v>1</v>
      </c>
      <c r="J515" s="2">
        <f t="shared" ref="J515:J578" si="26">_xlfn.MAXIFS($B$2:$B$794, $A$2:$A$794, E515)</f>
        <v>42755</v>
      </c>
      <c r="K515" s="23"/>
    </row>
    <row r="516" spans="1:11" x14ac:dyDescent="0.3">
      <c r="A516" s="4" t="s">
        <v>2720</v>
      </c>
      <c r="B516" s="5">
        <v>43038</v>
      </c>
      <c r="C516" s="9">
        <v>88.751999999999995</v>
      </c>
      <c r="D516" s="9">
        <v>27.734999999999999</v>
      </c>
      <c r="E516" t="str">
        <v>Michelle Moray</v>
      </c>
      <c r="F516" s="15">
        <v>27.734999999999999</v>
      </c>
      <c r="G516">
        <f t="shared" si="24"/>
        <v>88.751999999999995</v>
      </c>
      <c r="I516">
        <f t="shared" si="25"/>
        <v>1</v>
      </c>
      <c r="J516" s="2">
        <f t="shared" si="26"/>
        <v>43038</v>
      </c>
      <c r="K516" s="23"/>
    </row>
    <row r="517" spans="1:11" x14ac:dyDescent="0.3">
      <c r="A517" s="4" t="s">
        <v>2725</v>
      </c>
      <c r="B517" s="5">
        <v>42698</v>
      </c>
      <c r="C517" s="9">
        <v>41.92</v>
      </c>
      <c r="D517" s="9">
        <v>3.6680000000000001</v>
      </c>
      <c r="E517" t="str">
        <v>Neola Schneider</v>
      </c>
      <c r="F517" s="15">
        <v>3.6680000000000001</v>
      </c>
      <c r="G517">
        <f t="shared" si="24"/>
        <v>41.92</v>
      </c>
      <c r="I517">
        <f t="shared" si="25"/>
        <v>1</v>
      </c>
      <c r="J517" s="2">
        <f t="shared" si="26"/>
        <v>42698</v>
      </c>
      <c r="K517" s="23"/>
    </row>
    <row r="518" spans="1:11" x14ac:dyDescent="0.3">
      <c r="A518" s="4" t="s">
        <v>2728</v>
      </c>
      <c r="B518" s="5">
        <v>42451</v>
      </c>
      <c r="C518" s="9">
        <v>58.58</v>
      </c>
      <c r="D518" s="9">
        <v>19.331399999999999</v>
      </c>
      <c r="E518" t="str">
        <v>Robert Barroso</v>
      </c>
      <c r="F518" s="15">
        <v>19.331399999999999</v>
      </c>
      <c r="G518">
        <f t="shared" si="24"/>
        <v>58.58</v>
      </c>
      <c r="I518">
        <f t="shared" si="25"/>
        <v>1</v>
      </c>
      <c r="J518" s="2">
        <f t="shared" si="26"/>
        <v>42451</v>
      </c>
      <c r="K518" s="23"/>
    </row>
    <row r="519" spans="1:11" x14ac:dyDescent="0.3">
      <c r="A519" s="4" t="s">
        <v>2734</v>
      </c>
      <c r="B519" s="5">
        <v>42349</v>
      </c>
      <c r="C519" s="9">
        <v>196.62</v>
      </c>
      <c r="D519" s="9">
        <v>96.343800000000002</v>
      </c>
      <c r="E519" t="str">
        <v>Shaun Weien</v>
      </c>
      <c r="F519" s="15">
        <v>96.343800000000002</v>
      </c>
      <c r="G519">
        <f t="shared" si="24"/>
        <v>196.62</v>
      </c>
      <c r="I519">
        <f t="shared" si="25"/>
        <v>1</v>
      </c>
      <c r="J519" s="2">
        <f t="shared" si="26"/>
        <v>42349</v>
      </c>
      <c r="K519" s="23"/>
    </row>
    <row r="520" spans="1:11" x14ac:dyDescent="0.3">
      <c r="A520" s="4" t="s">
        <v>2740</v>
      </c>
      <c r="B520" s="5">
        <v>42508</v>
      </c>
      <c r="C520" s="9">
        <v>104.28</v>
      </c>
      <c r="D520" s="9">
        <v>26.07</v>
      </c>
      <c r="E520" t="str">
        <v>Eric Barreto</v>
      </c>
      <c r="F520" s="15">
        <v>26.07</v>
      </c>
      <c r="G520">
        <f t="shared" si="24"/>
        <v>104.28</v>
      </c>
      <c r="I520">
        <f t="shared" si="25"/>
        <v>1</v>
      </c>
      <c r="J520" s="2">
        <f t="shared" si="26"/>
        <v>42508</v>
      </c>
      <c r="K520" s="23"/>
    </row>
    <row r="521" spans="1:11" x14ac:dyDescent="0.3">
      <c r="A521" s="4" t="s">
        <v>2743</v>
      </c>
      <c r="B521" s="5">
        <v>42642</v>
      </c>
      <c r="C521" s="9">
        <v>18.97</v>
      </c>
      <c r="D521" s="9">
        <v>9.1056000000000008</v>
      </c>
      <c r="E521" t="str">
        <v>Pamela Stobb</v>
      </c>
      <c r="F521" s="15">
        <v>9.1056000000000008</v>
      </c>
      <c r="G521">
        <f t="shared" si="24"/>
        <v>18.97</v>
      </c>
      <c r="I521">
        <f t="shared" si="25"/>
        <v>1</v>
      </c>
      <c r="J521" s="2">
        <f t="shared" si="26"/>
        <v>42642</v>
      </c>
      <c r="K521" s="23"/>
    </row>
    <row r="522" spans="1:11" x14ac:dyDescent="0.3">
      <c r="A522" s="4" t="s">
        <v>2748</v>
      </c>
      <c r="B522" s="5">
        <v>43078</v>
      </c>
      <c r="C522" s="9">
        <v>33.450000000000003</v>
      </c>
      <c r="D522" s="9">
        <v>15.387</v>
      </c>
      <c r="E522" t="str">
        <v>Herbert Flentye</v>
      </c>
      <c r="F522" s="15">
        <v>15.387</v>
      </c>
      <c r="G522">
        <f t="shared" si="24"/>
        <v>33.450000000000003</v>
      </c>
      <c r="I522">
        <f t="shared" si="25"/>
        <v>1</v>
      </c>
      <c r="J522" s="2">
        <f t="shared" si="26"/>
        <v>43078</v>
      </c>
      <c r="K522" s="23"/>
    </row>
    <row r="523" spans="1:11" x14ac:dyDescent="0.3">
      <c r="A523" s="4" t="s">
        <v>2754</v>
      </c>
      <c r="B523" s="5">
        <v>42443</v>
      </c>
      <c r="C523" s="9">
        <v>21.88</v>
      </c>
      <c r="D523" s="9">
        <v>6.2904999999999998</v>
      </c>
      <c r="E523" t="str">
        <v>Henia Zydlo</v>
      </c>
      <c r="F523" s="15">
        <v>6.2904999999999998</v>
      </c>
      <c r="G523">
        <f t="shared" si="24"/>
        <v>21.88</v>
      </c>
      <c r="I523">
        <f t="shared" si="25"/>
        <v>1</v>
      </c>
      <c r="J523" s="2">
        <f t="shared" si="26"/>
        <v>42443</v>
      </c>
      <c r="K523" s="23"/>
    </row>
    <row r="524" spans="1:11" x14ac:dyDescent="0.3">
      <c r="A524" s="4" t="s">
        <v>2759</v>
      </c>
      <c r="B524" s="5">
        <v>41672</v>
      </c>
      <c r="C524" s="9">
        <v>12.35</v>
      </c>
      <c r="D524" s="9">
        <v>5.8045</v>
      </c>
      <c r="E524" t="str">
        <v>Cynthia Delaney</v>
      </c>
      <c r="F524" s="15">
        <v>5.8045</v>
      </c>
      <c r="G524">
        <f t="shared" si="24"/>
        <v>12.35</v>
      </c>
      <c r="I524">
        <f t="shared" si="25"/>
        <v>1</v>
      </c>
      <c r="J524" s="2">
        <f t="shared" si="26"/>
        <v>41672</v>
      </c>
      <c r="K524" s="23"/>
    </row>
    <row r="525" spans="1:11" x14ac:dyDescent="0.3">
      <c r="A525" s="4" t="s">
        <v>2763</v>
      </c>
      <c r="B525" s="5">
        <v>43038</v>
      </c>
      <c r="C525" s="9">
        <v>43.86</v>
      </c>
      <c r="D525" s="9">
        <v>20.6142</v>
      </c>
      <c r="E525" t="str">
        <v>Jamie Kunitz</v>
      </c>
      <c r="F525" s="15">
        <v>20.6142</v>
      </c>
      <c r="G525">
        <f t="shared" si="24"/>
        <v>43.86</v>
      </c>
      <c r="I525">
        <f t="shared" si="25"/>
        <v>1</v>
      </c>
      <c r="J525" s="2">
        <f t="shared" si="26"/>
        <v>43038</v>
      </c>
      <c r="K525" s="23"/>
    </row>
    <row r="526" spans="1:11" x14ac:dyDescent="0.3">
      <c r="A526" s="4" t="s">
        <v>2768</v>
      </c>
      <c r="B526" s="5">
        <v>42854</v>
      </c>
      <c r="C526" s="9">
        <v>1048.3499999999999</v>
      </c>
      <c r="D526" s="9">
        <v>-69.89</v>
      </c>
      <c r="E526" t="str">
        <v>Filia McAdams</v>
      </c>
      <c r="F526" s="15">
        <v>-69.89</v>
      </c>
      <c r="G526">
        <f t="shared" si="24"/>
        <v>1048.3499999999999</v>
      </c>
      <c r="I526">
        <f t="shared" si="25"/>
        <v>1</v>
      </c>
      <c r="J526" s="2">
        <f t="shared" si="26"/>
        <v>42854</v>
      </c>
      <c r="K526" s="23"/>
    </row>
    <row r="527" spans="1:11" x14ac:dyDescent="0.3">
      <c r="A527" s="4" t="s">
        <v>2773</v>
      </c>
      <c r="B527" s="5">
        <v>41860</v>
      </c>
      <c r="C527" s="9">
        <v>20.88</v>
      </c>
      <c r="D527" s="9">
        <v>9.6047999999999991</v>
      </c>
      <c r="E527" t="str">
        <v>Emily Ducich</v>
      </c>
      <c r="F527" s="15">
        <v>9.6047999999999991</v>
      </c>
      <c r="G527">
        <f t="shared" si="24"/>
        <v>20.88</v>
      </c>
      <c r="I527">
        <f t="shared" si="25"/>
        <v>1</v>
      </c>
      <c r="J527" s="2">
        <f t="shared" si="26"/>
        <v>41860</v>
      </c>
      <c r="K527" s="23"/>
    </row>
    <row r="528" spans="1:11" x14ac:dyDescent="0.3">
      <c r="A528" s="4" t="s">
        <v>2778</v>
      </c>
      <c r="B528" s="5">
        <v>41754</v>
      </c>
      <c r="C528" s="9">
        <v>10.368</v>
      </c>
      <c r="D528" s="9">
        <v>3.6288</v>
      </c>
      <c r="E528" t="str">
        <v>Dianna Arnett</v>
      </c>
      <c r="F528" s="15">
        <v>3.6288</v>
      </c>
      <c r="G528">
        <f t="shared" si="24"/>
        <v>10.368</v>
      </c>
      <c r="I528">
        <f t="shared" si="25"/>
        <v>1</v>
      </c>
      <c r="J528" s="2">
        <f t="shared" si="26"/>
        <v>41754</v>
      </c>
      <c r="K528" s="23"/>
    </row>
    <row r="529" spans="1:11" x14ac:dyDescent="0.3">
      <c r="A529" s="4" t="s">
        <v>2781</v>
      </c>
      <c r="B529" s="5">
        <v>43022</v>
      </c>
      <c r="C529" s="9">
        <v>9.4600000000000009</v>
      </c>
      <c r="D529" s="9">
        <v>3.6894</v>
      </c>
      <c r="E529" t="str">
        <v>Joni Wasserman</v>
      </c>
      <c r="F529" s="15">
        <v>3.6894</v>
      </c>
      <c r="G529">
        <f t="shared" si="24"/>
        <v>9.4600000000000009</v>
      </c>
      <c r="I529">
        <f t="shared" si="25"/>
        <v>1</v>
      </c>
      <c r="J529" s="2">
        <f t="shared" si="26"/>
        <v>43022</v>
      </c>
      <c r="K529" s="23"/>
    </row>
    <row r="530" spans="1:11" x14ac:dyDescent="0.3">
      <c r="A530" s="4" t="s">
        <v>2784</v>
      </c>
      <c r="B530" s="5">
        <v>41770</v>
      </c>
      <c r="C530" s="9">
        <v>46.863999999999997</v>
      </c>
      <c r="D530" s="9">
        <v>7.6154000000000002</v>
      </c>
      <c r="E530" t="str">
        <v>Raymond Messe</v>
      </c>
      <c r="F530" s="15">
        <v>7.6154000000000002</v>
      </c>
      <c r="G530">
        <f t="shared" si="24"/>
        <v>46.863999999999997</v>
      </c>
      <c r="I530">
        <f t="shared" si="25"/>
        <v>1</v>
      </c>
      <c r="J530" s="2">
        <f t="shared" si="26"/>
        <v>41770</v>
      </c>
      <c r="K530" s="23"/>
    </row>
    <row r="531" spans="1:11" x14ac:dyDescent="0.3">
      <c r="A531" s="4" t="s">
        <v>2787</v>
      </c>
      <c r="B531" s="5">
        <v>42586</v>
      </c>
      <c r="C531" s="9">
        <v>35.06</v>
      </c>
      <c r="D531" s="9">
        <v>10.518000000000001</v>
      </c>
      <c r="E531" t="str">
        <v>Max Ludwig</v>
      </c>
      <c r="F531" s="15">
        <v>10.518000000000001</v>
      </c>
      <c r="G531">
        <f t="shared" si="24"/>
        <v>35.06</v>
      </c>
      <c r="I531">
        <f t="shared" si="25"/>
        <v>1</v>
      </c>
      <c r="J531" s="2">
        <f t="shared" si="26"/>
        <v>42586</v>
      </c>
      <c r="K531" s="23"/>
    </row>
    <row r="532" spans="1:11" x14ac:dyDescent="0.3">
      <c r="A532" s="4" t="s">
        <v>2792</v>
      </c>
      <c r="B532" s="5">
        <v>41720</v>
      </c>
      <c r="C532" s="9">
        <v>7.6440000000000001</v>
      </c>
      <c r="D532" s="9">
        <v>-5.8604000000000003</v>
      </c>
      <c r="E532" t="str">
        <v>Craig Carroll</v>
      </c>
      <c r="F532" s="15">
        <v>-5.8604000000000003</v>
      </c>
      <c r="G532">
        <f t="shared" si="24"/>
        <v>7.6440000000000001</v>
      </c>
      <c r="I532">
        <f t="shared" si="25"/>
        <v>1</v>
      </c>
      <c r="J532" s="2">
        <f t="shared" si="26"/>
        <v>41720</v>
      </c>
      <c r="K532" s="23"/>
    </row>
    <row r="533" spans="1:11" x14ac:dyDescent="0.3">
      <c r="A533" s="4" t="s">
        <v>2796</v>
      </c>
      <c r="B533" s="5">
        <v>43000</v>
      </c>
      <c r="C533" s="9">
        <v>219.84</v>
      </c>
      <c r="D533" s="9">
        <v>107.7216</v>
      </c>
      <c r="E533" t="str">
        <v>Jim Epp</v>
      </c>
      <c r="F533" s="15">
        <v>107.7216</v>
      </c>
      <c r="G533">
        <f t="shared" si="24"/>
        <v>219.84</v>
      </c>
      <c r="I533">
        <f t="shared" si="25"/>
        <v>1</v>
      </c>
      <c r="J533" s="2">
        <f t="shared" si="26"/>
        <v>43000</v>
      </c>
      <c r="K533" s="23"/>
    </row>
    <row r="534" spans="1:11" x14ac:dyDescent="0.3">
      <c r="A534" s="4" t="s">
        <v>2799</v>
      </c>
      <c r="B534" s="5">
        <v>42050</v>
      </c>
      <c r="C534" s="9">
        <v>134.97</v>
      </c>
      <c r="D534" s="9">
        <v>64.785600000000002</v>
      </c>
      <c r="E534" t="str">
        <v>Roy Phan</v>
      </c>
      <c r="F534" s="15">
        <v>64.785600000000002</v>
      </c>
      <c r="G534">
        <f t="shared" si="24"/>
        <v>134.97</v>
      </c>
      <c r="I534">
        <f t="shared" si="25"/>
        <v>1</v>
      </c>
      <c r="J534" s="2">
        <f t="shared" si="26"/>
        <v>42050</v>
      </c>
      <c r="K534" s="23"/>
    </row>
    <row r="535" spans="1:11" x14ac:dyDescent="0.3">
      <c r="A535" s="4" t="s">
        <v>2805</v>
      </c>
      <c r="B535" s="5">
        <v>41981</v>
      </c>
      <c r="C535" s="9">
        <v>60.415999999999997</v>
      </c>
      <c r="D535" s="9">
        <v>6.0415999999999999</v>
      </c>
      <c r="E535" t="str">
        <v>Thomas Boland</v>
      </c>
      <c r="F535" s="15">
        <v>6.0415999999999999</v>
      </c>
      <c r="G535">
        <f t="shared" si="24"/>
        <v>60.415999999999997</v>
      </c>
      <c r="I535">
        <f t="shared" si="25"/>
        <v>1</v>
      </c>
      <c r="J535" s="2">
        <f t="shared" si="26"/>
        <v>41981</v>
      </c>
      <c r="K535" s="23"/>
    </row>
    <row r="536" spans="1:11" x14ac:dyDescent="0.3">
      <c r="A536" s="4" t="s">
        <v>2810</v>
      </c>
      <c r="B536" s="5">
        <v>42618</v>
      </c>
      <c r="C536" s="9">
        <v>107.94</v>
      </c>
      <c r="D536" s="9">
        <v>26.984999999999999</v>
      </c>
      <c r="E536" t="str">
        <v>Brad Eason</v>
      </c>
      <c r="F536" s="15">
        <v>26.984999999999999</v>
      </c>
      <c r="G536">
        <f t="shared" si="24"/>
        <v>107.94</v>
      </c>
      <c r="I536">
        <f t="shared" si="25"/>
        <v>1</v>
      </c>
      <c r="J536" s="2">
        <f t="shared" si="26"/>
        <v>42618</v>
      </c>
      <c r="K536" s="23"/>
    </row>
    <row r="537" spans="1:11" x14ac:dyDescent="0.3">
      <c r="A537" s="4" t="s">
        <v>2815</v>
      </c>
      <c r="B537" s="5">
        <v>42590</v>
      </c>
      <c r="C537" s="9">
        <v>11.167999999999999</v>
      </c>
      <c r="D537" s="9">
        <v>3.6295999999999999</v>
      </c>
      <c r="E537" t="str">
        <v>Jill Fjeld</v>
      </c>
      <c r="F537" s="15">
        <v>3.6295999999999999</v>
      </c>
      <c r="G537">
        <f t="shared" si="24"/>
        <v>11.167999999999999</v>
      </c>
      <c r="I537">
        <f t="shared" si="25"/>
        <v>1</v>
      </c>
      <c r="J537" s="2">
        <f t="shared" si="26"/>
        <v>42590</v>
      </c>
      <c r="K537" s="23"/>
    </row>
    <row r="538" spans="1:11" x14ac:dyDescent="0.3">
      <c r="A538" s="4" t="s">
        <v>2818</v>
      </c>
      <c r="B538" s="5">
        <v>42411</v>
      </c>
      <c r="C538" s="9">
        <v>69.930000000000007</v>
      </c>
      <c r="D538" s="9">
        <v>0.69930000000000003</v>
      </c>
      <c r="E538" t="str">
        <v>Phillip Breyer</v>
      </c>
      <c r="F538" s="15">
        <v>0.69930000000000003</v>
      </c>
      <c r="G538">
        <f t="shared" si="24"/>
        <v>69.930000000000007</v>
      </c>
      <c r="I538">
        <f t="shared" si="25"/>
        <v>1</v>
      </c>
      <c r="J538" s="2">
        <f t="shared" si="26"/>
        <v>42411</v>
      </c>
      <c r="K538" s="23"/>
    </row>
    <row r="539" spans="1:11" x14ac:dyDescent="0.3">
      <c r="A539" s="4" t="s">
        <v>2824</v>
      </c>
      <c r="B539" s="5">
        <v>43059</v>
      </c>
      <c r="C539" s="9">
        <v>77.599999999999994</v>
      </c>
      <c r="D539" s="9">
        <v>28.13</v>
      </c>
      <c r="E539" t="str">
        <v>Brian Thompson</v>
      </c>
      <c r="F539" s="15">
        <v>28.13</v>
      </c>
      <c r="G539">
        <f t="shared" si="24"/>
        <v>77.599999999999994</v>
      </c>
      <c r="I539">
        <f t="shared" si="25"/>
        <v>1</v>
      </c>
      <c r="J539" s="2">
        <f t="shared" si="26"/>
        <v>43059</v>
      </c>
      <c r="K539" s="23"/>
    </row>
    <row r="540" spans="1:11" x14ac:dyDescent="0.3">
      <c r="A540" s="4" t="s">
        <v>2829</v>
      </c>
      <c r="B540" s="5">
        <v>41784</v>
      </c>
      <c r="C540" s="9">
        <v>75.599999999999994</v>
      </c>
      <c r="D540" s="9">
        <v>-166.32</v>
      </c>
      <c r="E540" t="str">
        <v>Janet Lee</v>
      </c>
      <c r="F540" s="15">
        <v>-166.32</v>
      </c>
      <c r="G540">
        <f t="shared" si="24"/>
        <v>75.599999999999994</v>
      </c>
      <c r="I540">
        <f t="shared" si="25"/>
        <v>1</v>
      </c>
      <c r="J540" s="2">
        <f t="shared" si="26"/>
        <v>41784</v>
      </c>
      <c r="K540" s="23"/>
    </row>
    <row r="541" spans="1:11" x14ac:dyDescent="0.3">
      <c r="A541" s="4" t="s">
        <v>2834</v>
      </c>
      <c r="B541" s="5">
        <v>42408</v>
      </c>
      <c r="C541" s="9">
        <v>1127.9760000000001</v>
      </c>
      <c r="D541" s="9">
        <v>126.8973</v>
      </c>
      <c r="E541" t="str">
        <v>Cathy Hwang</v>
      </c>
      <c r="F541" s="15">
        <v>126.8973</v>
      </c>
      <c r="G541">
        <f t="shared" si="24"/>
        <v>1127.9760000000001</v>
      </c>
      <c r="I541">
        <f t="shared" si="25"/>
        <v>1</v>
      </c>
      <c r="J541" s="2">
        <f t="shared" si="26"/>
        <v>42408</v>
      </c>
      <c r="K541" s="23"/>
    </row>
    <row r="542" spans="1:11" x14ac:dyDescent="0.3">
      <c r="A542" s="4" t="s">
        <v>2840</v>
      </c>
      <c r="B542" s="5">
        <v>42198</v>
      </c>
      <c r="C542" s="9">
        <v>38.880000000000003</v>
      </c>
      <c r="D542" s="9">
        <v>18.662400000000002</v>
      </c>
      <c r="E542" t="str">
        <v>Neil Ducich</v>
      </c>
      <c r="F542" s="15">
        <v>18.662400000000002</v>
      </c>
      <c r="G542">
        <f t="shared" si="24"/>
        <v>38.880000000000003</v>
      </c>
      <c r="I542">
        <f t="shared" si="25"/>
        <v>1</v>
      </c>
      <c r="J542" s="2">
        <f t="shared" si="26"/>
        <v>42198</v>
      </c>
      <c r="K542" s="23"/>
    </row>
    <row r="543" spans="1:11" x14ac:dyDescent="0.3">
      <c r="A543" s="4" t="s">
        <v>2846</v>
      </c>
      <c r="B543" s="5">
        <v>41852</v>
      </c>
      <c r="C543" s="9">
        <v>17.544</v>
      </c>
      <c r="D543" s="9">
        <v>5.9211</v>
      </c>
      <c r="E543" t="str">
        <v>Barbara Fisher</v>
      </c>
      <c r="F543" s="15">
        <v>5.9211</v>
      </c>
      <c r="G543">
        <f t="shared" si="24"/>
        <v>17.544</v>
      </c>
      <c r="I543">
        <f t="shared" si="25"/>
        <v>1</v>
      </c>
      <c r="J543" s="2">
        <f t="shared" si="26"/>
        <v>41852</v>
      </c>
      <c r="K543" s="23"/>
    </row>
    <row r="544" spans="1:11" x14ac:dyDescent="0.3">
      <c r="A544" s="4" t="s">
        <v>2849</v>
      </c>
      <c r="B544" s="5">
        <v>42569</v>
      </c>
      <c r="C544" s="9">
        <v>140.81</v>
      </c>
      <c r="D544" s="9">
        <v>39.4268</v>
      </c>
      <c r="E544" t="str">
        <v>Katharine Harms</v>
      </c>
      <c r="F544" s="15">
        <v>39.4268</v>
      </c>
      <c r="G544">
        <f t="shared" si="24"/>
        <v>140.81</v>
      </c>
      <c r="I544">
        <f t="shared" si="25"/>
        <v>1</v>
      </c>
      <c r="J544" s="2">
        <f t="shared" si="26"/>
        <v>42569</v>
      </c>
      <c r="K544" s="23"/>
    </row>
    <row r="545" spans="1:11" x14ac:dyDescent="0.3">
      <c r="A545" s="4" t="s">
        <v>2855</v>
      </c>
      <c r="B545" s="5">
        <v>42945</v>
      </c>
      <c r="C545" s="9">
        <v>90.57</v>
      </c>
      <c r="D545" s="9">
        <v>11.774100000000001</v>
      </c>
      <c r="E545" t="str">
        <v>Giulietta Weimer</v>
      </c>
      <c r="F545" s="15">
        <v>11.774100000000001</v>
      </c>
      <c r="G545">
        <f t="shared" si="24"/>
        <v>90.57</v>
      </c>
      <c r="I545">
        <f t="shared" si="25"/>
        <v>1</v>
      </c>
      <c r="J545" s="2">
        <f t="shared" si="26"/>
        <v>42945</v>
      </c>
      <c r="K545" s="23"/>
    </row>
    <row r="546" spans="1:11" x14ac:dyDescent="0.3">
      <c r="A546" s="4" t="s">
        <v>2860</v>
      </c>
      <c r="B546" s="5">
        <v>42656</v>
      </c>
      <c r="C546" s="9">
        <v>727.45</v>
      </c>
      <c r="D546" s="9">
        <v>-465.56799999999998</v>
      </c>
      <c r="E546" t="str">
        <v>Noah Childs</v>
      </c>
      <c r="F546" s="15">
        <v>-465.56799999999998</v>
      </c>
      <c r="G546">
        <f t="shared" si="24"/>
        <v>727.45</v>
      </c>
      <c r="I546">
        <f t="shared" si="25"/>
        <v>1</v>
      </c>
      <c r="J546" s="2">
        <f t="shared" si="26"/>
        <v>42656</v>
      </c>
      <c r="K546" s="23"/>
    </row>
    <row r="547" spans="1:11" x14ac:dyDescent="0.3">
      <c r="A547" s="4" t="s">
        <v>2865</v>
      </c>
      <c r="B547" s="5">
        <v>41841</v>
      </c>
      <c r="C547" s="9">
        <v>99.2</v>
      </c>
      <c r="D547" s="9">
        <v>25.792000000000002</v>
      </c>
      <c r="E547" t="str">
        <v>Michelle Ellison</v>
      </c>
      <c r="F547" s="15">
        <v>25.792000000000002</v>
      </c>
      <c r="G547">
        <f t="shared" si="24"/>
        <v>99.2</v>
      </c>
      <c r="I547">
        <f t="shared" si="25"/>
        <v>1</v>
      </c>
      <c r="J547" s="2">
        <f t="shared" si="26"/>
        <v>41841</v>
      </c>
      <c r="K547" s="23"/>
    </row>
    <row r="548" spans="1:11" x14ac:dyDescent="0.3">
      <c r="A548" s="4" t="s">
        <v>2870</v>
      </c>
      <c r="B548" s="5">
        <v>43060</v>
      </c>
      <c r="C548" s="9">
        <v>70.98</v>
      </c>
      <c r="D548" s="9">
        <v>20.584199999999999</v>
      </c>
      <c r="E548" t="str">
        <v>Benjamin Patterson</v>
      </c>
      <c r="F548" s="15">
        <v>20.584199999999999</v>
      </c>
      <c r="G548">
        <f t="shared" si="24"/>
        <v>70.98</v>
      </c>
      <c r="I548">
        <f t="shared" si="25"/>
        <v>1</v>
      </c>
      <c r="J548" s="2">
        <f t="shared" si="26"/>
        <v>43060</v>
      </c>
      <c r="K548" s="23"/>
    </row>
    <row r="549" spans="1:11" x14ac:dyDescent="0.3">
      <c r="A549" s="4" t="s">
        <v>2876</v>
      </c>
      <c r="B549" s="5">
        <v>42819</v>
      </c>
      <c r="C549" s="9">
        <v>470.37599999999998</v>
      </c>
      <c r="D549" s="9">
        <v>47.037599999999998</v>
      </c>
      <c r="E549" t="str">
        <v>John Castell</v>
      </c>
      <c r="F549" s="15">
        <v>47.037599999999998</v>
      </c>
      <c r="G549">
        <f t="shared" si="24"/>
        <v>470.37599999999998</v>
      </c>
      <c r="I549">
        <f t="shared" si="25"/>
        <v>1</v>
      </c>
      <c r="J549" s="2">
        <f t="shared" si="26"/>
        <v>42819</v>
      </c>
      <c r="K549" s="23"/>
    </row>
    <row r="550" spans="1:11" x14ac:dyDescent="0.3">
      <c r="A550" s="4" t="s">
        <v>2879</v>
      </c>
      <c r="B550" s="5">
        <v>43071</v>
      </c>
      <c r="C550" s="9">
        <v>34.65</v>
      </c>
      <c r="D550" s="9">
        <v>10.395</v>
      </c>
      <c r="E550" t="str">
        <v>Adam Shillingsburg</v>
      </c>
      <c r="F550" s="15">
        <v>10.395</v>
      </c>
      <c r="G550">
        <f t="shared" si="24"/>
        <v>34.65</v>
      </c>
      <c r="I550">
        <f t="shared" si="25"/>
        <v>1</v>
      </c>
      <c r="J550" s="2">
        <f t="shared" si="26"/>
        <v>43071</v>
      </c>
      <c r="K550" s="23"/>
    </row>
    <row r="551" spans="1:11" x14ac:dyDescent="0.3">
      <c r="A551" s="4" t="s">
        <v>2885</v>
      </c>
      <c r="B551" s="5">
        <v>43011</v>
      </c>
      <c r="C551" s="9">
        <v>1793.98</v>
      </c>
      <c r="D551" s="9">
        <v>843.17060000000004</v>
      </c>
      <c r="E551" t="str">
        <v>Amy Cox</v>
      </c>
      <c r="F551" s="15">
        <v>843.17060000000004</v>
      </c>
      <c r="G551">
        <f t="shared" si="24"/>
        <v>1793.98</v>
      </c>
      <c r="I551">
        <f t="shared" si="25"/>
        <v>1</v>
      </c>
      <c r="J551" s="2">
        <f t="shared" si="26"/>
        <v>43011</v>
      </c>
      <c r="K551" s="23"/>
    </row>
    <row r="552" spans="1:11" x14ac:dyDescent="0.3">
      <c r="A552" s="4" t="s">
        <v>2890</v>
      </c>
      <c r="B552" s="5">
        <v>43029</v>
      </c>
      <c r="C552" s="9">
        <v>909.12</v>
      </c>
      <c r="D552" s="9">
        <v>9.0912000000000006</v>
      </c>
      <c r="E552" t="str">
        <v>Michael Dominguez</v>
      </c>
      <c r="F552" s="15">
        <v>9.0912000000000006</v>
      </c>
      <c r="G552">
        <f t="shared" si="24"/>
        <v>909.12</v>
      </c>
      <c r="I552">
        <f t="shared" si="25"/>
        <v>1</v>
      </c>
      <c r="J552" s="2">
        <f t="shared" si="26"/>
        <v>43029</v>
      </c>
      <c r="K552" s="23"/>
    </row>
    <row r="553" spans="1:11" x14ac:dyDescent="0.3">
      <c r="A553" s="4" t="s">
        <v>2893</v>
      </c>
      <c r="B553" s="5">
        <v>43087</v>
      </c>
      <c r="C553" s="9">
        <v>18.96</v>
      </c>
      <c r="D553" s="9">
        <v>8.532</v>
      </c>
      <c r="E553" t="str">
        <v>Duane Benoit</v>
      </c>
      <c r="F553" s="15">
        <v>8.532</v>
      </c>
      <c r="G553">
        <f t="shared" si="24"/>
        <v>18.96</v>
      </c>
      <c r="I553">
        <f t="shared" si="25"/>
        <v>1</v>
      </c>
      <c r="J553" s="2">
        <f t="shared" si="26"/>
        <v>43087</v>
      </c>
      <c r="K553" s="23"/>
    </row>
    <row r="554" spans="1:11" x14ac:dyDescent="0.3">
      <c r="A554" s="4" t="s">
        <v>2898</v>
      </c>
      <c r="B554" s="5">
        <v>41654</v>
      </c>
      <c r="C554" s="9">
        <v>149.94999999999999</v>
      </c>
      <c r="D554" s="9">
        <v>65.977999999999994</v>
      </c>
      <c r="E554" t="str">
        <v>Erica Hackney</v>
      </c>
      <c r="F554" s="15">
        <v>65.977999999999994</v>
      </c>
      <c r="G554">
        <f t="shared" si="24"/>
        <v>149.94999999999999</v>
      </c>
      <c r="I554">
        <f t="shared" si="25"/>
        <v>1</v>
      </c>
      <c r="J554" s="2">
        <f t="shared" si="26"/>
        <v>41654</v>
      </c>
      <c r="K554" s="23"/>
    </row>
    <row r="555" spans="1:11" x14ac:dyDescent="0.3">
      <c r="A555" s="4" t="s">
        <v>2901</v>
      </c>
      <c r="B555" s="5">
        <v>42964</v>
      </c>
      <c r="C555" s="9">
        <v>895.92</v>
      </c>
      <c r="D555" s="9">
        <v>302.37299999999999</v>
      </c>
      <c r="E555" t="str">
        <v>Edward Hooks</v>
      </c>
      <c r="F555" s="15">
        <v>302.37299999999999</v>
      </c>
      <c r="G555">
        <f t="shared" si="24"/>
        <v>895.92</v>
      </c>
      <c r="I555">
        <f t="shared" si="25"/>
        <v>1</v>
      </c>
      <c r="J555" s="2">
        <f t="shared" si="26"/>
        <v>42964</v>
      </c>
      <c r="K555" s="23"/>
    </row>
    <row r="556" spans="1:11" x14ac:dyDescent="0.3">
      <c r="A556" s="4" t="s">
        <v>2907</v>
      </c>
      <c r="B556" s="5">
        <v>42559</v>
      </c>
      <c r="C556" s="9">
        <v>863.64</v>
      </c>
      <c r="D556" s="9">
        <v>107.955</v>
      </c>
      <c r="E556" t="str">
        <v>Scot Coram</v>
      </c>
      <c r="F556" s="15">
        <v>107.955</v>
      </c>
      <c r="G556">
        <f t="shared" si="24"/>
        <v>863.64</v>
      </c>
      <c r="I556">
        <f t="shared" si="25"/>
        <v>1</v>
      </c>
      <c r="J556" s="2">
        <f t="shared" si="26"/>
        <v>42559</v>
      </c>
      <c r="K556" s="23"/>
    </row>
    <row r="557" spans="1:11" x14ac:dyDescent="0.3">
      <c r="A557" s="4" t="s">
        <v>2912</v>
      </c>
      <c r="B557" s="5">
        <v>42559</v>
      </c>
      <c r="C557" s="9">
        <v>19.968</v>
      </c>
      <c r="D557" s="9">
        <v>-13.311999999999999</v>
      </c>
      <c r="E557" t="str">
        <v>Joe Elijah</v>
      </c>
      <c r="F557" s="15">
        <v>-13.311999999999999</v>
      </c>
      <c r="G557">
        <f t="shared" si="24"/>
        <v>19.968</v>
      </c>
      <c r="I557">
        <f t="shared" si="25"/>
        <v>1</v>
      </c>
      <c r="J557" s="2">
        <f t="shared" si="26"/>
        <v>42559</v>
      </c>
      <c r="K557" s="23"/>
    </row>
    <row r="558" spans="1:11" x14ac:dyDescent="0.3">
      <c r="A558" s="4" t="s">
        <v>2918</v>
      </c>
      <c r="B558" s="5">
        <v>42980</v>
      </c>
      <c r="C558" s="9">
        <v>23.1</v>
      </c>
      <c r="D558" s="9">
        <v>6.468</v>
      </c>
      <c r="E558" t="str">
        <v>Ann Chong</v>
      </c>
      <c r="F558" s="15">
        <v>6.468</v>
      </c>
      <c r="G558">
        <f t="shared" si="24"/>
        <v>23.1</v>
      </c>
      <c r="I558">
        <f t="shared" si="25"/>
        <v>1</v>
      </c>
      <c r="J558" s="2">
        <f t="shared" si="26"/>
        <v>42980</v>
      </c>
      <c r="K558" s="23"/>
    </row>
    <row r="559" spans="1:11" x14ac:dyDescent="0.3">
      <c r="A559" s="4" t="s">
        <v>2921</v>
      </c>
      <c r="B559" s="5">
        <v>41987</v>
      </c>
      <c r="C559" s="9">
        <v>5.1040000000000001</v>
      </c>
      <c r="D559" s="9">
        <v>-8.6768000000000001</v>
      </c>
      <c r="E559" t="str">
        <v>Joy Daniels</v>
      </c>
      <c r="F559" s="15">
        <v>-8.6768000000000001</v>
      </c>
      <c r="G559">
        <f t="shared" si="24"/>
        <v>5.1040000000000001</v>
      </c>
      <c r="I559">
        <f t="shared" si="25"/>
        <v>1</v>
      </c>
      <c r="J559" s="2">
        <f t="shared" si="26"/>
        <v>41987</v>
      </c>
      <c r="K559" s="23"/>
    </row>
    <row r="560" spans="1:11" x14ac:dyDescent="0.3">
      <c r="A560" s="4" t="s">
        <v>2926</v>
      </c>
      <c r="B560" s="5">
        <v>42576</v>
      </c>
      <c r="C560" s="9">
        <v>1439.9760000000001</v>
      </c>
      <c r="D560" s="9">
        <v>191.99680000000001</v>
      </c>
      <c r="E560" t="str">
        <v>Christy Brittain</v>
      </c>
      <c r="F560" s="15">
        <v>191.99680000000001</v>
      </c>
      <c r="G560">
        <f t="shared" si="24"/>
        <v>1439.9760000000001</v>
      </c>
      <c r="I560">
        <f t="shared" si="25"/>
        <v>1</v>
      </c>
      <c r="J560" s="2">
        <f t="shared" si="26"/>
        <v>42576</v>
      </c>
      <c r="K560" s="23"/>
    </row>
    <row r="561" spans="1:11" x14ac:dyDescent="0.3">
      <c r="A561" s="4" t="s">
        <v>2931</v>
      </c>
      <c r="B561" s="5">
        <v>43071</v>
      </c>
      <c r="C561" s="9">
        <v>294.62</v>
      </c>
      <c r="D561" s="9">
        <v>-766.01199999999994</v>
      </c>
      <c r="E561" t="str">
        <v>Joy Smith</v>
      </c>
      <c r="F561" s="15">
        <v>-766.01199999999994</v>
      </c>
      <c r="G561">
        <f t="shared" si="24"/>
        <v>294.62</v>
      </c>
      <c r="I561">
        <f t="shared" si="25"/>
        <v>1</v>
      </c>
      <c r="J561" s="2">
        <f t="shared" si="26"/>
        <v>43071</v>
      </c>
      <c r="K561" s="23"/>
    </row>
    <row r="562" spans="1:11" x14ac:dyDescent="0.3">
      <c r="A562" s="4" t="s">
        <v>2936</v>
      </c>
      <c r="B562" s="5">
        <v>42836</v>
      </c>
      <c r="C562" s="9">
        <v>199.95</v>
      </c>
      <c r="D562" s="9">
        <v>21.994499999999999</v>
      </c>
      <c r="E562" t="str">
        <v>Luke Weiss</v>
      </c>
      <c r="F562" s="15">
        <v>21.994499999999999</v>
      </c>
      <c r="G562">
        <f t="shared" si="24"/>
        <v>199.95</v>
      </c>
      <c r="I562">
        <f t="shared" si="25"/>
        <v>1</v>
      </c>
      <c r="J562" s="2">
        <f t="shared" si="26"/>
        <v>42836</v>
      </c>
      <c r="K562" s="23"/>
    </row>
    <row r="563" spans="1:11" x14ac:dyDescent="0.3">
      <c r="A563" s="4" t="s">
        <v>2941</v>
      </c>
      <c r="B563" s="5">
        <v>42349</v>
      </c>
      <c r="C563" s="9">
        <v>159.98400000000001</v>
      </c>
      <c r="D563" s="9">
        <v>35.996400000000001</v>
      </c>
      <c r="E563" t="str">
        <v>Stuart Calhoun</v>
      </c>
      <c r="F563" s="15">
        <v>35.996400000000001</v>
      </c>
      <c r="G563">
        <f t="shared" si="24"/>
        <v>159.98400000000001</v>
      </c>
      <c r="I563">
        <f t="shared" si="25"/>
        <v>1</v>
      </c>
      <c r="J563" s="2">
        <f t="shared" si="26"/>
        <v>42349</v>
      </c>
      <c r="K563" s="23"/>
    </row>
    <row r="564" spans="1:11" x14ac:dyDescent="0.3">
      <c r="A564" s="4" t="s">
        <v>2946</v>
      </c>
      <c r="B564" s="5">
        <v>42631</v>
      </c>
      <c r="C564" s="9">
        <v>350.98</v>
      </c>
      <c r="D564" s="9">
        <v>84.235200000000006</v>
      </c>
      <c r="E564" t="str">
        <v>Anne McFarland</v>
      </c>
      <c r="F564" s="15">
        <v>84.235200000000006</v>
      </c>
      <c r="G564">
        <f t="shared" si="24"/>
        <v>350.98</v>
      </c>
      <c r="I564">
        <f t="shared" si="25"/>
        <v>1</v>
      </c>
      <c r="J564" s="2">
        <f t="shared" si="26"/>
        <v>42631</v>
      </c>
      <c r="K564" s="23"/>
    </row>
    <row r="565" spans="1:11" x14ac:dyDescent="0.3">
      <c r="A565" s="4" t="s">
        <v>2951</v>
      </c>
      <c r="B565" s="5">
        <v>42632</v>
      </c>
      <c r="C565" s="9">
        <v>1606.23</v>
      </c>
      <c r="D565" s="9">
        <v>481.86900000000003</v>
      </c>
      <c r="E565" t="str">
        <v>Rick Huthwaite</v>
      </c>
      <c r="F565" s="15">
        <v>481.86900000000003</v>
      </c>
      <c r="G565">
        <f t="shared" si="24"/>
        <v>1606.23</v>
      </c>
      <c r="I565">
        <f t="shared" si="25"/>
        <v>1</v>
      </c>
      <c r="J565" s="2">
        <f t="shared" si="26"/>
        <v>42632</v>
      </c>
      <c r="K565" s="23"/>
    </row>
    <row r="566" spans="1:11" x14ac:dyDescent="0.3">
      <c r="A566" s="4" t="s">
        <v>2954</v>
      </c>
      <c r="B566" s="5">
        <v>43003</v>
      </c>
      <c r="C566" s="9">
        <v>8.26</v>
      </c>
      <c r="D566" s="9">
        <v>3.8822000000000001</v>
      </c>
      <c r="E566" t="str">
        <v>Carol Triggs</v>
      </c>
      <c r="F566" s="15">
        <v>3.8822000000000001</v>
      </c>
      <c r="G566">
        <f t="shared" si="24"/>
        <v>8.26</v>
      </c>
      <c r="I566">
        <f t="shared" si="25"/>
        <v>1</v>
      </c>
      <c r="J566" s="2">
        <f t="shared" si="26"/>
        <v>43003</v>
      </c>
      <c r="K566" s="23"/>
    </row>
    <row r="567" spans="1:11" x14ac:dyDescent="0.3">
      <c r="A567" s="4" t="s">
        <v>2959</v>
      </c>
      <c r="B567" s="5">
        <v>42568</v>
      </c>
      <c r="C567" s="9">
        <v>162.63999999999999</v>
      </c>
      <c r="D567" s="9">
        <v>45.539200000000001</v>
      </c>
      <c r="E567" t="str">
        <v>Matt Collister</v>
      </c>
      <c r="F567" s="15">
        <v>45.539200000000001</v>
      </c>
      <c r="G567">
        <f t="shared" si="24"/>
        <v>162.63999999999999</v>
      </c>
      <c r="I567">
        <f t="shared" si="25"/>
        <v>1</v>
      </c>
      <c r="J567" s="2">
        <f t="shared" si="26"/>
        <v>42568</v>
      </c>
      <c r="K567" s="23"/>
    </row>
    <row r="568" spans="1:11" x14ac:dyDescent="0.3">
      <c r="A568" s="4" t="s">
        <v>2963</v>
      </c>
      <c r="B568" s="5">
        <v>42572</v>
      </c>
      <c r="C568" s="9">
        <v>1.9410000000000001</v>
      </c>
      <c r="D568" s="9">
        <v>-1.294</v>
      </c>
      <c r="E568" t="str">
        <v>Corey Catlett</v>
      </c>
      <c r="F568" s="15">
        <v>-1.294</v>
      </c>
      <c r="G568">
        <f t="shared" si="24"/>
        <v>1.9410000000000001</v>
      </c>
      <c r="I568">
        <f t="shared" si="25"/>
        <v>1</v>
      </c>
      <c r="J568" s="2">
        <f t="shared" si="26"/>
        <v>42572</v>
      </c>
      <c r="K568" s="23"/>
    </row>
    <row r="569" spans="1:11" x14ac:dyDescent="0.3">
      <c r="A569" s="4" t="s">
        <v>2968</v>
      </c>
      <c r="B569" s="5">
        <v>43059</v>
      </c>
      <c r="C569" s="9">
        <v>283.92</v>
      </c>
      <c r="D569" s="9">
        <v>-46.137</v>
      </c>
      <c r="E569" t="str">
        <v>Kelly Andreada</v>
      </c>
      <c r="F569" s="15">
        <v>-46.137</v>
      </c>
      <c r="G569">
        <f t="shared" si="24"/>
        <v>283.92</v>
      </c>
      <c r="I569">
        <f t="shared" si="25"/>
        <v>1</v>
      </c>
      <c r="J569" s="2">
        <f t="shared" si="26"/>
        <v>43059</v>
      </c>
      <c r="K569" s="23"/>
    </row>
    <row r="570" spans="1:11" x14ac:dyDescent="0.3">
      <c r="A570" s="4" t="s">
        <v>2972</v>
      </c>
      <c r="B570" s="5">
        <v>42700</v>
      </c>
      <c r="C570" s="9">
        <v>7.3120000000000003</v>
      </c>
      <c r="D570" s="9">
        <v>2.5592000000000001</v>
      </c>
      <c r="E570" t="str">
        <v>Tamara Chand</v>
      </c>
      <c r="F570" s="15">
        <v>2.5592000000000001</v>
      </c>
      <c r="G570">
        <f t="shared" si="24"/>
        <v>7.3120000000000003</v>
      </c>
      <c r="I570">
        <f t="shared" si="25"/>
        <v>1</v>
      </c>
      <c r="J570" s="2">
        <f t="shared" si="26"/>
        <v>42700</v>
      </c>
      <c r="K570" s="23"/>
    </row>
    <row r="571" spans="1:11" x14ac:dyDescent="0.3">
      <c r="A571" s="4" t="s">
        <v>2977</v>
      </c>
      <c r="B571" s="5">
        <v>42990</v>
      </c>
      <c r="C571" s="9">
        <v>39.9</v>
      </c>
      <c r="D571" s="9">
        <v>19.95</v>
      </c>
      <c r="E571" t="str">
        <v>Bart Folk</v>
      </c>
      <c r="F571" s="15">
        <v>19.95</v>
      </c>
      <c r="G571">
        <f t="shared" si="24"/>
        <v>39.9</v>
      </c>
      <c r="I571">
        <f t="shared" si="25"/>
        <v>1</v>
      </c>
      <c r="J571" s="2">
        <f t="shared" si="26"/>
        <v>42990</v>
      </c>
      <c r="K571" s="23"/>
    </row>
    <row r="572" spans="1:11" x14ac:dyDescent="0.3">
      <c r="A572" s="4" t="s">
        <v>2983</v>
      </c>
      <c r="B572" s="5">
        <v>42931</v>
      </c>
      <c r="C572" s="9">
        <v>26.55</v>
      </c>
      <c r="D572" s="9">
        <v>13.009499999999999</v>
      </c>
      <c r="E572" t="str">
        <v>Magdelene Morse</v>
      </c>
      <c r="F572" s="15">
        <v>13.009499999999999</v>
      </c>
      <c r="G572">
        <f t="shared" si="24"/>
        <v>26.55</v>
      </c>
      <c r="I572">
        <f t="shared" si="25"/>
        <v>1</v>
      </c>
      <c r="J572" s="2">
        <f t="shared" si="26"/>
        <v>42931</v>
      </c>
      <c r="K572" s="23"/>
    </row>
    <row r="573" spans="1:11" x14ac:dyDescent="0.3">
      <c r="A573" s="4" t="s">
        <v>2988</v>
      </c>
      <c r="B573" s="5">
        <v>41838</v>
      </c>
      <c r="C573" s="9">
        <v>259.13600000000002</v>
      </c>
      <c r="D573" s="9">
        <v>-25.913599999999999</v>
      </c>
      <c r="E573" t="str">
        <v>Adrian Hane</v>
      </c>
      <c r="F573" s="15">
        <v>-25.913599999999999</v>
      </c>
      <c r="G573">
        <f t="shared" si="24"/>
        <v>259.13600000000002</v>
      </c>
      <c r="I573">
        <f t="shared" si="25"/>
        <v>1</v>
      </c>
      <c r="J573" s="2">
        <f t="shared" si="26"/>
        <v>41838</v>
      </c>
      <c r="K573" s="23"/>
    </row>
    <row r="574" spans="1:11" x14ac:dyDescent="0.3">
      <c r="A574" s="4" t="s">
        <v>2993</v>
      </c>
      <c r="B574" s="5">
        <v>41912</v>
      </c>
      <c r="C574" s="9">
        <v>15.552</v>
      </c>
      <c r="D574" s="9">
        <v>5.4432</v>
      </c>
      <c r="E574" t="str">
        <v>Ben Wallace</v>
      </c>
      <c r="F574" s="15">
        <v>5.4432</v>
      </c>
      <c r="G574">
        <f t="shared" si="24"/>
        <v>15.552</v>
      </c>
      <c r="I574">
        <f t="shared" si="25"/>
        <v>1</v>
      </c>
      <c r="J574" s="2">
        <f t="shared" si="26"/>
        <v>41912</v>
      </c>
      <c r="K574" s="23"/>
    </row>
    <row r="575" spans="1:11" x14ac:dyDescent="0.3">
      <c r="A575" s="4" t="s">
        <v>2999</v>
      </c>
      <c r="B575" s="5">
        <v>42632</v>
      </c>
      <c r="C575" s="9">
        <v>159.88</v>
      </c>
      <c r="D575" s="9">
        <v>73.544799999999995</v>
      </c>
      <c r="E575" t="str">
        <v>Scot Wooten</v>
      </c>
      <c r="F575" s="15">
        <v>73.544799999999995</v>
      </c>
      <c r="G575">
        <f t="shared" si="24"/>
        <v>159.88</v>
      </c>
      <c r="I575">
        <f t="shared" si="25"/>
        <v>1</v>
      </c>
      <c r="J575" s="2">
        <f t="shared" si="26"/>
        <v>42632</v>
      </c>
      <c r="K575" s="23"/>
    </row>
    <row r="576" spans="1:11" x14ac:dyDescent="0.3">
      <c r="A576" s="4" t="s">
        <v>3005</v>
      </c>
      <c r="B576" s="5">
        <v>41813</v>
      </c>
      <c r="C576" s="9">
        <v>86.376000000000005</v>
      </c>
      <c r="D576" s="9">
        <v>1.0797000000000001</v>
      </c>
      <c r="E576" t="str">
        <v>Brian Stugart</v>
      </c>
      <c r="F576" s="15">
        <v>1.0797000000000001</v>
      </c>
      <c r="G576">
        <f t="shared" si="24"/>
        <v>86.376000000000005</v>
      </c>
      <c r="I576">
        <f t="shared" si="25"/>
        <v>1</v>
      </c>
      <c r="J576" s="2">
        <f t="shared" si="26"/>
        <v>41813</v>
      </c>
      <c r="K576" s="23"/>
    </row>
    <row r="577" spans="1:11" x14ac:dyDescent="0.3">
      <c r="A577" s="4" t="s">
        <v>3008</v>
      </c>
      <c r="B577" s="5">
        <v>41779</v>
      </c>
      <c r="C577" s="9">
        <v>33.28</v>
      </c>
      <c r="D577" s="9">
        <v>9.3184000000000005</v>
      </c>
      <c r="E577" t="str">
        <v>Randy Ferguson</v>
      </c>
      <c r="F577" s="15">
        <v>9.3184000000000005</v>
      </c>
      <c r="G577">
        <f t="shared" si="24"/>
        <v>33.28</v>
      </c>
      <c r="I577">
        <f t="shared" si="25"/>
        <v>1</v>
      </c>
      <c r="J577" s="2">
        <f t="shared" si="26"/>
        <v>41779</v>
      </c>
      <c r="K577" s="23"/>
    </row>
    <row r="578" spans="1:11" x14ac:dyDescent="0.3">
      <c r="A578" s="4" t="s">
        <v>3014</v>
      </c>
      <c r="B578" s="5">
        <v>42338</v>
      </c>
      <c r="C578" s="9">
        <v>152.99100000000001</v>
      </c>
      <c r="D578" s="9">
        <v>-122.39279999999999</v>
      </c>
      <c r="E578" t="str">
        <v>William Brown</v>
      </c>
      <c r="F578" s="15">
        <v>-122.39279999999999</v>
      </c>
      <c r="G578">
        <f t="shared" si="24"/>
        <v>152.99100000000001</v>
      </c>
      <c r="I578">
        <f t="shared" si="25"/>
        <v>1</v>
      </c>
      <c r="J578" s="2">
        <f t="shared" si="26"/>
        <v>42338</v>
      </c>
      <c r="K578" s="23"/>
    </row>
    <row r="579" spans="1:11" x14ac:dyDescent="0.3">
      <c r="A579" s="4" t="s">
        <v>3017</v>
      </c>
      <c r="B579" s="5">
        <v>42369</v>
      </c>
      <c r="C579" s="9">
        <v>14.76</v>
      </c>
      <c r="D579" s="9">
        <v>-11.439</v>
      </c>
      <c r="E579" t="str">
        <v>Trudy Brown</v>
      </c>
      <c r="F579" s="15">
        <v>-11.439</v>
      </c>
      <c r="G579">
        <f t="shared" ref="G579:G642" si="27">AVERAGEIF($A$2:$A$794, E579, $C$2:$C$794)</f>
        <v>14.76</v>
      </c>
      <c r="I579">
        <f t="shared" ref="I579:I642" si="28">COUNTIF($A$2:$A$1000, E579)</f>
        <v>1</v>
      </c>
      <c r="J579" s="2">
        <f t="shared" ref="J579:J642" si="29">_xlfn.MAXIFS($B$2:$B$794, $A$2:$A$794, E579)</f>
        <v>42369</v>
      </c>
      <c r="K579" s="23"/>
    </row>
    <row r="580" spans="1:11" x14ac:dyDescent="0.3">
      <c r="A580" s="4" t="s">
        <v>3022</v>
      </c>
      <c r="B580" s="5">
        <v>43058</v>
      </c>
      <c r="C580" s="9">
        <v>233.05799999999999</v>
      </c>
      <c r="D580" s="9">
        <v>-53.270400000000002</v>
      </c>
      <c r="E580" t="str">
        <v>Art Ferguson</v>
      </c>
      <c r="F580" s="15">
        <v>-53.270400000000002</v>
      </c>
      <c r="G580">
        <f t="shared" si="27"/>
        <v>233.05799999999999</v>
      </c>
      <c r="I580">
        <f t="shared" si="28"/>
        <v>1</v>
      </c>
      <c r="J580" s="2">
        <f t="shared" si="29"/>
        <v>43058</v>
      </c>
      <c r="K580" s="23"/>
    </row>
    <row r="581" spans="1:11" x14ac:dyDescent="0.3">
      <c r="A581" s="4" t="s">
        <v>3028</v>
      </c>
      <c r="B581" s="5">
        <v>41967</v>
      </c>
      <c r="C581" s="9">
        <v>111.79</v>
      </c>
      <c r="D581" s="9">
        <v>43.598100000000002</v>
      </c>
      <c r="E581" t="str">
        <v>Richard Bierner</v>
      </c>
      <c r="F581" s="15">
        <v>43.598100000000002</v>
      </c>
      <c r="G581">
        <f t="shared" si="27"/>
        <v>111.79</v>
      </c>
      <c r="I581">
        <f t="shared" si="28"/>
        <v>1</v>
      </c>
      <c r="J581" s="2">
        <f t="shared" si="29"/>
        <v>41967</v>
      </c>
      <c r="K581" s="23"/>
    </row>
    <row r="582" spans="1:11" x14ac:dyDescent="0.3">
      <c r="A582" s="4" t="s">
        <v>3034</v>
      </c>
      <c r="B582" s="5">
        <v>42807</v>
      </c>
      <c r="C582" s="9">
        <v>314.55</v>
      </c>
      <c r="D582" s="9">
        <v>150.98400000000001</v>
      </c>
      <c r="E582" t="str">
        <v>Karen Ferguson</v>
      </c>
      <c r="F582" s="15">
        <v>150.98400000000001</v>
      </c>
      <c r="G582">
        <f t="shared" si="27"/>
        <v>314.55</v>
      </c>
      <c r="I582">
        <f t="shared" si="28"/>
        <v>1</v>
      </c>
      <c r="J582" s="2">
        <f t="shared" si="29"/>
        <v>42807</v>
      </c>
      <c r="K582" s="23"/>
    </row>
    <row r="583" spans="1:11" x14ac:dyDescent="0.3">
      <c r="A583" s="4" t="s">
        <v>3040</v>
      </c>
      <c r="B583" s="5">
        <v>42762</v>
      </c>
      <c r="C583" s="9">
        <v>14.016</v>
      </c>
      <c r="D583" s="9">
        <v>1.752</v>
      </c>
      <c r="E583" t="str">
        <v>John Huston</v>
      </c>
      <c r="F583" s="15">
        <v>1.752</v>
      </c>
      <c r="G583">
        <f t="shared" si="27"/>
        <v>14.016</v>
      </c>
      <c r="I583">
        <f t="shared" si="28"/>
        <v>1</v>
      </c>
      <c r="J583" s="2">
        <f t="shared" si="29"/>
        <v>42762</v>
      </c>
      <c r="K583" s="23"/>
    </row>
    <row r="584" spans="1:11" x14ac:dyDescent="0.3">
      <c r="A584" s="4" t="s">
        <v>3043</v>
      </c>
      <c r="B584" s="5">
        <v>41852</v>
      </c>
      <c r="C584" s="9">
        <v>19.751999999999999</v>
      </c>
      <c r="D584" s="9">
        <v>6.9131999999999998</v>
      </c>
      <c r="E584" t="str">
        <v>Ivan Liston</v>
      </c>
      <c r="F584" s="15">
        <v>6.9131999999999998</v>
      </c>
      <c r="G584">
        <f t="shared" si="27"/>
        <v>19.751999999999999</v>
      </c>
      <c r="I584">
        <f t="shared" si="28"/>
        <v>1</v>
      </c>
      <c r="J584" s="2">
        <f t="shared" si="29"/>
        <v>41852</v>
      </c>
      <c r="K584" s="23"/>
    </row>
    <row r="585" spans="1:11" x14ac:dyDescent="0.3">
      <c r="A585" s="4" t="s">
        <v>3048</v>
      </c>
      <c r="B585" s="5">
        <v>42658</v>
      </c>
      <c r="C585" s="9">
        <v>45.68</v>
      </c>
      <c r="D585" s="9">
        <v>21.012799999999999</v>
      </c>
      <c r="E585" t="str">
        <v>Patrick Bzostek</v>
      </c>
      <c r="F585" s="15">
        <v>21.012799999999999</v>
      </c>
      <c r="G585">
        <f t="shared" si="27"/>
        <v>45.68</v>
      </c>
      <c r="I585">
        <f t="shared" si="28"/>
        <v>1</v>
      </c>
      <c r="J585" s="2">
        <f t="shared" si="29"/>
        <v>42658</v>
      </c>
      <c r="K585" s="23"/>
    </row>
    <row r="586" spans="1:11" x14ac:dyDescent="0.3">
      <c r="A586" s="4" t="s">
        <v>3054</v>
      </c>
      <c r="B586" s="5">
        <v>42565</v>
      </c>
      <c r="C586" s="9">
        <v>29</v>
      </c>
      <c r="D586" s="9">
        <v>7.25</v>
      </c>
      <c r="E586" t="str">
        <v>Rob Haberlin</v>
      </c>
      <c r="F586" s="15">
        <v>7.25</v>
      </c>
      <c r="G586">
        <f t="shared" si="27"/>
        <v>29</v>
      </c>
      <c r="I586">
        <f t="shared" si="28"/>
        <v>1</v>
      </c>
      <c r="J586" s="2">
        <f t="shared" si="29"/>
        <v>42565</v>
      </c>
      <c r="K586" s="23"/>
    </row>
    <row r="587" spans="1:11" x14ac:dyDescent="0.3">
      <c r="A587" s="4" t="s">
        <v>3059</v>
      </c>
      <c r="B587" s="5">
        <v>41834</v>
      </c>
      <c r="C587" s="9">
        <v>29.931999999999999</v>
      </c>
      <c r="D587" s="9">
        <v>-46.394599999999997</v>
      </c>
      <c r="E587" t="str">
        <v>Arthur Wiediger</v>
      </c>
      <c r="F587" s="15">
        <v>-46.394599999999997</v>
      </c>
      <c r="G587">
        <f t="shared" si="27"/>
        <v>29.931999999999999</v>
      </c>
      <c r="I587">
        <f t="shared" si="28"/>
        <v>1</v>
      </c>
      <c r="J587" s="2">
        <f t="shared" si="29"/>
        <v>41834</v>
      </c>
      <c r="K587" s="23"/>
    </row>
    <row r="588" spans="1:11" x14ac:dyDescent="0.3">
      <c r="A588" s="4" t="s">
        <v>3062</v>
      </c>
      <c r="B588" s="5">
        <v>41957</v>
      </c>
      <c r="C588" s="9">
        <v>832.93</v>
      </c>
      <c r="D588" s="9">
        <v>233.22040000000001</v>
      </c>
      <c r="E588" t="str">
        <v>Maris LaWare</v>
      </c>
      <c r="F588" s="15">
        <v>233.22040000000001</v>
      </c>
      <c r="G588">
        <f t="shared" si="27"/>
        <v>832.93</v>
      </c>
      <c r="I588">
        <f t="shared" si="28"/>
        <v>1</v>
      </c>
      <c r="J588" s="2">
        <f t="shared" si="29"/>
        <v>41957</v>
      </c>
      <c r="K588" s="23"/>
    </row>
    <row r="589" spans="1:11" x14ac:dyDescent="0.3">
      <c r="A589" s="4" t="s">
        <v>3067</v>
      </c>
      <c r="B589" s="5">
        <v>41902</v>
      </c>
      <c r="C589" s="9">
        <v>2.8159999999999998</v>
      </c>
      <c r="D589" s="9">
        <v>0.98560000000000003</v>
      </c>
      <c r="E589" t="str">
        <v>Dorothy Badders</v>
      </c>
      <c r="F589" s="15">
        <v>0.98560000000000003</v>
      </c>
      <c r="G589">
        <f t="shared" si="27"/>
        <v>2.8159999999999998</v>
      </c>
      <c r="I589">
        <f t="shared" si="28"/>
        <v>1</v>
      </c>
      <c r="J589" s="2">
        <f t="shared" si="29"/>
        <v>41902</v>
      </c>
      <c r="K589" s="23"/>
    </row>
    <row r="590" spans="1:11" x14ac:dyDescent="0.3">
      <c r="A590" s="4" t="s">
        <v>3072</v>
      </c>
      <c r="B590" s="5">
        <v>42944</v>
      </c>
      <c r="C590" s="9">
        <v>9.984</v>
      </c>
      <c r="D590" s="9">
        <v>3.6192000000000002</v>
      </c>
      <c r="E590" t="str">
        <v>Matt Hagelstein</v>
      </c>
      <c r="F590" s="15">
        <v>3.6192000000000002</v>
      </c>
      <c r="G590">
        <f t="shared" si="27"/>
        <v>9.984</v>
      </c>
      <c r="I590">
        <f t="shared" si="28"/>
        <v>1</v>
      </c>
      <c r="J590" s="2">
        <f t="shared" si="29"/>
        <v>42944</v>
      </c>
      <c r="K590" s="23"/>
    </row>
    <row r="591" spans="1:11" x14ac:dyDescent="0.3">
      <c r="A591" s="4" t="s">
        <v>3075</v>
      </c>
      <c r="B591" s="5">
        <v>42344</v>
      </c>
      <c r="C591" s="9">
        <v>485.94</v>
      </c>
      <c r="D591" s="9">
        <v>-89.088999999999999</v>
      </c>
      <c r="E591" t="str">
        <v>Dennis Kane</v>
      </c>
      <c r="F591" s="15">
        <v>-89.088999999999999</v>
      </c>
      <c r="G591">
        <f t="shared" si="27"/>
        <v>485.94</v>
      </c>
      <c r="I591">
        <f t="shared" si="28"/>
        <v>1</v>
      </c>
      <c r="J591" s="2">
        <f t="shared" si="29"/>
        <v>42344</v>
      </c>
      <c r="K591" s="23"/>
    </row>
    <row r="592" spans="1:11" x14ac:dyDescent="0.3">
      <c r="A592" s="4" t="s">
        <v>3081</v>
      </c>
      <c r="B592" s="5">
        <v>42448</v>
      </c>
      <c r="C592" s="9">
        <v>72.293999999999997</v>
      </c>
      <c r="D592" s="9">
        <v>-98.8018</v>
      </c>
      <c r="E592" t="str">
        <v>Bobby Trafton</v>
      </c>
      <c r="F592" s="15">
        <v>-98.8018</v>
      </c>
      <c r="G592">
        <f t="shared" si="27"/>
        <v>72.293999999999997</v>
      </c>
      <c r="I592">
        <f t="shared" si="28"/>
        <v>1</v>
      </c>
      <c r="J592" s="2">
        <f t="shared" si="29"/>
        <v>42448</v>
      </c>
      <c r="K592" s="23"/>
    </row>
    <row r="593" spans="1:11" x14ac:dyDescent="0.3">
      <c r="A593" s="4" t="s">
        <v>3087</v>
      </c>
      <c r="B593" s="5">
        <v>42912</v>
      </c>
      <c r="C593" s="9">
        <v>526.45000000000005</v>
      </c>
      <c r="D593" s="9">
        <v>31.587</v>
      </c>
      <c r="E593" t="str">
        <v>Denny Blanton</v>
      </c>
      <c r="F593" s="15">
        <v>31.587</v>
      </c>
      <c r="G593">
        <f t="shared" si="27"/>
        <v>526.45000000000005</v>
      </c>
      <c r="I593">
        <f t="shared" si="28"/>
        <v>1</v>
      </c>
      <c r="J593" s="2">
        <f t="shared" si="29"/>
        <v>42912</v>
      </c>
      <c r="K593" s="23"/>
    </row>
    <row r="594" spans="1:11" x14ac:dyDescent="0.3">
      <c r="A594" s="4" t="s">
        <v>3090</v>
      </c>
      <c r="B594" s="5">
        <v>42689</v>
      </c>
      <c r="C594" s="9">
        <v>1016.792</v>
      </c>
      <c r="D594" s="9">
        <v>381.29700000000003</v>
      </c>
      <c r="E594" t="str">
        <v>Toby Gnade</v>
      </c>
      <c r="F594" s="15">
        <v>381.29700000000003</v>
      </c>
      <c r="G594">
        <f t="shared" si="27"/>
        <v>1016.792</v>
      </c>
      <c r="I594">
        <f t="shared" si="28"/>
        <v>1</v>
      </c>
      <c r="J594" s="2">
        <f t="shared" si="29"/>
        <v>42689</v>
      </c>
      <c r="K594" s="23"/>
    </row>
    <row r="595" spans="1:11" x14ac:dyDescent="0.3">
      <c r="A595" s="4" t="s">
        <v>3095</v>
      </c>
      <c r="B595" s="5">
        <v>43060</v>
      </c>
      <c r="C595" s="9">
        <v>56.56</v>
      </c>
      <c r="D595" s="9">
        <v>15.2712</v>
      </c>
      <c r="E595" t="str">
        <v>Barry Franz</v>
      </c>
      <c r="F595" s="15">
        <v>15.2712</v>
      </c>
      <c r="G595">
        <f t="shared" si="27"/>
        <v>56.56</v>
      </c>
      <c r="I595">
        <f t="shared" si="28"/>
        <v>1</v>
      </c>
      <c r="J595" s="2">
        <f t="shared" si="29"/>
        <v>43060</v>
      </c>
      <c r="K595" s="23"/>
    </row>
    <row r="596" spans="1:11" x14ac:dyDescent="0.3">
      <c r="A596" s="4" t="s">
        <v>3098</v>
      </c>
      <c r="B596" s="5">
        <v>42050</v>
      </c>
      <c r="C596" s="9">
        <v>13.36</v>
      </c>
      <c r="D596" s="9">
        <v>6.4127999999999998</v>
      </c>
      <c r="E596" t="str">
        <v>Justin MacKendrick</v>
      </c>
      <c r="F596" s="15">
        <v>6.4127999999999998</v>
      </c>
      <c r="G596">
        <f t="shared" si="27"/>
        <v>13.36</v>
      </c>
      <c r="I596">
        <f t="shared" si="28"/>
        <v>1</v>
      </c>
      <c r="J596" s="2">
        <f t="shared" si="29"/>
        <v>42050</v>
      </c>
      <c r="K596" s="23"/>
    </row>
    <row r="597" spans="1:11" x14ac:dyDescent="0.3">
      <c r="A597" s="4" t="s">
        <v>3103</v>
      </c>
      <c r="B597" s="5">
        <v>42316</v>
      </c>
      <c r="C597" s="9">
        <v>5</v>
      </c>
      <c r="D597" s="9">
        <v>2.4</v>
      </c>
      <c r="E597" t="str">
        <v>Maria Zettner</v>
      </c>
      <c r="F597" s="15">
        <v>2.4</v>
      </c>
      <c r="G597">
        <f t="shared" si="27"/>
        <v>5</v>
      </c>
      <c r="I597">
        <f t="shared" si="28"/>
        <v>1</v>
      </c>
      <c r="J597" s="2">
        <f t="shared" si="29"/>
        <v>42316</v>
      </c>
      <c r="K597" s="23"/>
    </row>
    <row r="598" spans="1:11" x14ac:dyDescent="0.3">
      <c r="A598" s="4" t="s">
        <v>3108</v>
      </c>
      <c r="B598" s="5">
        <v>42356</v>
      </c>
      <c r="C598" s="9">
        <v>166.24</v>
      </c>
      <c r="D598" s="9">
        <v>24.936</v>
      </c>
      <c r="E598" t="str">
        <v>Mitch Webber</v>
      </c>
      <c r="F598" s="15">
        <v>24.936</v>
      </c>
      <c r="G598">
        <f t="shared" si="27"/>
        <v>166.24</v>
      </c>
      <c r="I598">
        <f t="shared" si="28"/>
        <v>1</v>
      </c>
      <c r="J598" s="2">
        <f t="shared" si="29"/>
        <v>42356</v>
      </c>
      <c r="K598" s="23"/>
    </row>
    <row r="599" spans="1:11" x14ac:dyDescent="0.3">
      <c r="A599" s="4" t="s">
        <v>3111</v>
      </c>
      <c r="B599" s="5">
        <v>42772</v>
      </c>
      <c r="C599" s="9">
        <v>359.97</v>
      </c>
      <c r="D599" s="9">
        <v>79.193399999999997</v>
      </c>
      <c r="E599" t="str">
        <v>Mark Van Huff</v>
      </c>
      <c r="F599" s="15">
        <v>79.193399999999997</v>
      </c>
      <c r="G599">
        <f t="shared" si="27"/>
        <v>359.97</v>
      </c>
      <c r="I599">
        <f t="shared" si="28"/>
        <v>1</v>
      </c>
      <c r="J599" s="2">
        <f t="shared" si="29"/>
        <v>42772</v>
      </c>
      <c r="K599" s="23"/>
    </row>
    <row r="600" spans="1:11" x14ac:dyDescent="0.3">
      <c r="A600" s="4" t="s">
        <v>3114</v>
      </c>
      <c r="B600" s="5">
        <v>43020</v>
      </c>
      <c r="C600" s="9">
        <v>7.968</v>
      </c>
      <c r="D600" s="9">
        <v>2.6892</v>
      </c>
      <c r="E600" t="str">
        <v>Sean Miller</v>
      </c>
      <c r="F600" s="15">
        <v>2.6892</v>
      </c>
      <c r="G600">
        <f t="shared" si="27"/>
        <v>7.968</v>
      </c>
      <c r="I600">
        <f t="shared" si="28"/>
        <v>1</v>
      </c>
      <c r="J600" s="2">
        <f t="shared" si="29"/>
        <v>43020</v>
      </c>
      <c r="K600" s="23"/>
    </row>
    <row r="601" spans="1:11" x14ac:dyDescent="0.3">
      <c r="A601" s="4" t="s">
        <v>3119</v>
      </c>
      <c r="B601" s="5">
        <v>42995</v>
      </c>
      <c r="C601" s="9">
        <v>12.96</v>
      </c>
      <c r="D601" s="9">
        <v>6.3503999999999996</v>
      </c>
      <c r="E601" t="str">
        <v>Tom Prescott</v>
      </c>
      <c r="F601" s="15">
        <v>6.3503999999999996</v>
      </c>
      <c r="G601">
        <f t="shared" si="27"/>
        <v>12.96</v>
      </c>
      <c r="I601">
        <f t="shared" si="28"/>
        <v>1</v>
      </c>
      <c r="J601" s="2">
        <f t="shared" si="29"/>
        <v>42995</v>
      </c>
      <c r="K601" s="23"/>
    </row>
    <row r="602" spans="1:11" x14ac:dyDescent="0.3">
      <c r="A602" s="4" t="s">
        <v>3124</v>
      </c>
      <c r="B602" s="5">
        <v>43038</v>
      </c>
      <c r="C602" s="9">
        <v>97.567999999999998</v>
      </c>
      <c r="D602" s="9">
        <v>-6.0979999999999999</v>
      </c>
      <c r="E602" t="str">
        <v>Jim Karlsson</v>
      </c>
      <c r="F602" s="15">
        <v>-6.0979999999999999</v>
      </c>
      <c r="G602">
        <f t="shared" si="27"/>
        <v>97.567999999999998</v>
      </c>
      <c r="I602">
        <f t="shared" si="28"/>
        <v>1</v>
      </c>
      <c r="J602" s="2">
        <f t="shared" si="29"/>
        <v>43038</v>
      </c>
      <c r="K602" s="23"/>
    </row>
    <row r="603" spans="1:11" x14ac:dyDescent="0.3">
      <c r="A603" s="4" t="s">
        <v>3129</v>
      </c>
      <c r="B603" s="5">
        <v>42495</v>
      </c>
      <c r="C603" s="9">
        <v>14.352</v>
      </c>
      <c r="D603" s="9">
        <v>5.2026000000000003</v>
      </c>
      <c r="E603" t="str">
        <v>Patrick Jones</v>
      </c>
      <c r="F603" s="15">
        <v>5.2026000000000003</v>
      </c>
      <c r="G603">
        <f t="shared" si="27"/>
        <v>14.352</v>
      </c>
      <c r="I603">
        <f t="shared" si="28"/>
        <v>1</v>
      </c>
      <c r="J603" s="2">
        <f t="shared" si="29"/>
        <v>42495</v>
      </c>
      <c r="K603" s="23"/>
    </row>
    <row r="604" spans="1:11" x14ac:dyDescent="0.3">
      <c r="A604" s="4" t="s">
        <v>3134</v>
      </c>
      <c r="B604" s="5">
        <v>42743</v>
      </c>
      <c r="C604" s="9">
        <v>892.98</v>
      </c>
      <c r="D604" s="9">
        <v>80.368200000000002</v>
      </c>
      <c r="E604" t="str">
        <v>Ricardo Sperren</v>
      </c>
      <c r="F604" s="15">
        <v>80.368200000000002</v>
      </c>
      <c r="G604">
        <f t="shared" si="27"/>
        <v>892.98</v>
      </c>
      <c r="I604">
        <f t="shared" si="28"/>
        <v>1</v>
      </c>
      <c r="J604" s="2">
        <f t="shared" si="29"/>
        <v>42743</v>
      </c>
      <c r="K604" s="23"/>
    </row>
    <row r="605" spans="1:11" x14ac:dyDescent="0.3">
      <c r="A605" s="4" t="s">
        <v>3139</v>
      </c>
      <c r="B605" s="5">
        <v>43044</v>
      </c>
      <c r="C605" s="9">
        <v>390.75</v>
      </c>
      <c r="D605" s="9">
        <v>171.93</v>
      </c>
      <c r="E605" t="str">
        <v>Susan Vittorini</v>
      </c>
      <c r="F605" s="15">
        <v>171.93</v>
      </c>
      <c r="G605">
        <f t="shared" si="27"/>
        <v>390.75</v>
      </c>
      <c r="I605">
        <f t="shared" si="28"/>
        <v>1</v>
      </c>
      <c r="J605" s="2">
        <f t="shared" si="29"/>
        <v>43044</v>
      </c>
      <c r="K605" s="23"/>
    </row>
    <row r="606" spans="1:11" x14ac:dyDescent="0.3">
      <c r="A606" s="4" t="s">
        <v>3142</v>
      </c>
      <c r="B606" s="5">
        <v>42897</v>
      </c>
      <c r="C606" s="9">
        <v>280.79199999999997</v>
      </c>
      <c r="D606" s="9">
        <v>35.098999999999997</v>
      </c>
      <c r="E606" t="str">
        <v>Becky Castell</v>
      </c>
      <c r="F606" s="15">
        <v>35.098999999999997</v>
      </c>
      <c r="G606">
        <f t="shared" si="27"/>
        <v>280.79199999999997</v>
      </c>
      <c r="I606">
        <f t="shared" si="28"/>
        <v>1</v>
      </c>
      <c r="J606" s="2">
        <f t="shared" si="29"/>
        <v>42897</v>
      </c>
      <c r="K606" s="23"/>
    </row>
    <row r="607" spans="1:11" x14ac:dyDescent="0.3">
      <c r="A607" s="4" t="s">
        <v>3147</v>
      </c>
      <c r="B607" s="5">
        <v>42936</v>
      </c>
      <c r="C607" s="9">
        <v>14.62</v>
      </c>
      <c r="D607" s="9">
        <v>6.8714000000000004</v>
      </c>
      <c r="E607" t="str">
        <v>Elizabeth Moffitt</v>
      </c>
      <c r="F607" s="15">
        <v>6.8714000000000004</v>
      </c>
      <c r="G607">
        <f t="shared" si="27"/>
        <v>14.62</v>
      </c>
      <c r="I607">
        <f t="shared" si="28"/>
        <v>1</v>
      </c>
      <c r="J607" s="2">
        <f t="shared" si="29"/>
        <v>42936</v>
      </c>
      <c r="K607" s="23"/>
    </row>
    <row r="608" spans="1:11" x14ac:dyDescent="0.3">
      <c r="A608" s="4" t="s">
        <v>3154</v>
      </c>
      <c r="B608" s="5">
        <v>42262</v>
      </c>
      <c r="C608" s="9">
        <v>79.872</v>
      </c>
      <c r="D608" s="9">
        <v>29.952000000000002</v>
      </c>
      <c r="E608" t="str">
        <v>Brendan Murry</v>
      </c>
      <c r="F608" s="15">
        <v>29.952000000000002</v>
      </c>
      <c r="G608">
        <f t="shared" si="27"/>
        <v>79.872</v>
      </c>
      <c r="I608">
        <f t="shared" si="28"/>
        <v>1</v>
      </c>
      <c r="J608" s="2">
        <f t="shared" si="29"/>
        <v>42262</v>
      </c>
      <c r="K608" s="23"/>
    </row>
    <row r="609" spans="1:11" x14ac:dyDescent="0.3">
      <c r="A609" s="4" t="s">
        <v>3157</v>
      </c>
      <c r="B609" s="5">
        <v>43001</v>
      </c>
      <c r="C609" s="9">
        <v>14.352</v>
      </c>
      <c r="D609" s="9">
        <v>5.2026000000000003</v>
      </c>
      <c r="E609" t="str">
        <v>Kristina Nunn</v>
      </c>
      <c r="F609" s="15">
        <v>5.2026000000000003</v>
      </c>
      <c r="G609">
        <f t="shared" si="27"/>
        <v>14.352</v>
      </c>
      <c r="I609">
        <f t="shared" si="28"/>
        <v>1</v>
      </c>
      <c r="J609" s="2">
        <f t="shared" si="29"/>
        <v>43001</v>
      </c>
      <c r="K609" s="23"/>
    </row>
    <row r="610" spans="1:11" x14ac:dyDescent="0.3">
      <c r="A610" s="4" t="s">
        <v>3163</v>
      </c>
      <c r="B610" s="5">
        <v>41912</v>
      </c>
      <c r="C610" s="9">
        <v>69.215999999999994</v>
      </c>
      <c r="D610" s="9">
        <v>11.2476</v>
      </c>
      <c r="E610" t="str">
        <v>Kelly Williams</v>
      </c>
      <c r="F610" s="15">
        <v>11.2476</v>
      </c>
      <c r="G610">
        <f t="shared" si="27"/>
        <v>69.215999999999994</v>
      </c>
      <c r="I610">
        <f t="shared" si="28"/>
        <v>1</v>
      </c>
      <c r="J610" s="2">
        <f t="shared" si="29"/>
        <v>41912</v>
      </c>
      <c r="K610" s="23"/>
    </row>
    <row r="611" spans="1:11" x14ac:dyDescent="0.3">
      <c r="A611" s="4" t="s">
        <v>3167</v>
      </c>
      <c r="B611" s="5">
        <v>42247</v>
      </c>
      <c r="C611" s="9">
        <v>1552.8309999999999</v>
      </c>
      <c r="D611" s="9">
        <v>200.9546</v>
      </c>
      <c r="E611" t="str">
        <v>Scott Cohen</v>
      </c>
      <c r="F611" s="15">
        <v>200.9546</v>
      </c>
      <c r="G611">
        <f t="shared" si="27"/>
        <v>1552.8309999999999</v>
      </c>
      <c r="I611">
        <f t="shared" si="28"/>
        <v>1</v>
      </c>
      <c r="J611" s="2">
        <f t="shared" si="29"/>
        <v>42247</v>
      </c>
      <c r="K611" s="23"/>
    </row>
    <row r="612" spans="1:11" x14ac:dyDescent="0.3">
      <c r="A612" s="4" t="s">
        <v>3172</v>
      </c>
      <c r="B612" s="5">
        <v>42819</v>
      </c>
      <c r="C612" s="9">
        <v>176.04</v>
      </c>
      <c r="D612" s="9">
        <v>45.770400000000002</v>
      </c>
      <c r="E612" t="str">
        <v>Christina VanderZanden</v>
      </c>
      <c r="F612" s="15">
        <v>45.770400000000002</v>
      </c>
      <c r="G612">
        <f t="shared" si="27"/>
        <v>176.04</v>
      </c>
      <c r="I612">
        <f t="shared" si="28"/>
        <v>1</v>
      </c>
      <c r="J612" s="2">
        <f t="shared" si="29"/>
        <v>42819</v>
      </c>
      <c r="K612" s="23"/>
    </row>
    <row r="613" spans="1:11" x14ac:dyDescent="0.3">
      <c r="A613" s="4" t="s">
        <v>3177</v>
      </c>
      <c r="B613" s="5">
        <v>42344</v>
      </c>
      <c r="C613" s="9">
        <v>6.48</v>
      </c>
      <c r="D613" s="9">
        <v>3.1103999999999998</v>
      </c>
      <c r="E613" t="str">
        <v>Speros Goranitis</v>
      </c>
      <c r="F613" s="15">
        <v>3.1103999999999998</v>
      </c>
      <c r="G613">
        <f t="shared" si="27"/>
        <v>6.48</v>
      </c>
      <c r="I613">
        <f t="shared" si="28"/>
        <v>1</v>
      </c>
      <c r="J613" s="2">
        <f t="shared" si="29"/>
        <v>42344</v>
      </c>
      <c r="K613" s="23"/>
    </row>
    <row r="614" spans="1:11" x14ac:dyDescent="0.3">
      <c r="A614" s="4" t="s">
        <v>3182</v>
      </c>
      <c r="B614" s="5">
        <v>42755</v>
      </c>
      <c r="C614" s="9">
        <v>24.2</v>
      </c>
      <c r="D614" s="9">
        <v>7.9859999999999998</v>
      </c>
      <c r="E614" t="str">
        <v>Tamara Manning</v>
      </c>
      <c r="F614" s="15">
        <v>7.9859999999999998</v>
      </c>
      <c r="G614">
        <f t="shared" si="27"/>
        <v>24.2</v>
      </c>
      <c r="I614">
        <f t="shared" si="28"/>
        <v>1</v>
      </c>
      <c r="J614" s="2">
        <f t="shared" si="29"/>
        <v>42755</v>
      </c>
      <c r="K614" s="23"/>
    </row>
    <row r="615" spans="1:11" x14ac:dyDescent="0.3">
      <c r="A615" s="4" t="s">
        <v>3187</v>
      </c>
      <c r="B615" s="5">
        <v>42162</v>
      </c>
      <c r="C615" s="9">
        <v>7.52</v>
      </c>
      <c r="D615" s="9">
        <v>2.6320000000000001</v>
      </c>
      <c r="E615" t="str">
        <v>Eleni McCrary</v>
      </c>
      <c r="F615" s="15">
        <v>2.6320000000000001</v>
      </c>
      <c r="G615">
        <f t="shared" si="27"/>
        <v>7.52</v>
      </c>
      <c r="I615">
        <f t="shared" si="28"/>
        <v>1</v>
      </c>
      <c r="J615" s="2">
        <f t="shared" si="29"/>
        <v>42162</v>
      </c>
      <c r="K615" s="23"/>
    </row>
    <row r="616" spans="1:11" x14ac:dyDescent="0.3">
      <c r="A616" s="4" t="s">
        <v>3192</v>
      </c>
      <c r="B616" s="5">
        <v>43020</v>
      </c>
      <c r="C616" s="9">
        <v>595</v>
      </c>
      <c r="D616" s="9">
        <v>95.2</v>
      </c>
      <c r="E616" t="str">
        <v>Michelle Lonsdale</v>
      </c>
      <c r="F616" s="15">
        <v>95.2</v>
      </c>
      <c r="G616">
        <f t="shared" si="27"/>
        <v>595</v>
      </c>
      <c r="I616">
        <f t="shared" si="28"/>
        <v>1</v>
      </c>
      <c r="J616" s="2">
        <f t="shared" si="29"/>
        <v>43020</v>
      </c>
      <c r="K616" s="23"/>
    </row>
    <row r="617" spans="1:11" x14ac:dyDescent="0.3">
      <c r="A617" s="4" t="s">
        <v>3198</v>
      </c>
      <c r="B617" s="5">
        <v>42478</v>
      </c>
      <c r="C617" s="9">
        <v>230.376</v>
      </c>
      <c r="D617" s="9">
        <v>-48.954900000000002</v>
      </c>
      <c r="E617" t="str">
        <v>Clay Rozendal</v>
      </c>
      <c r="F617" s="15">
        <v>-48.954900000000002</v>
      </c>
      <c r="G617">
        <f t="shared" si="27"/>
        <v>230.376</v>
      </c>
      <c r="I617">
        <f t="shared" si="28"/>
        <v>1</v>
      </c>
      <c r="J617" s="2">
        <f t="shared" si="29"/>
        <v>42478</v>
      </c>
      <c r="K617" s="23"/>
    </row>
    <row r="618" spans="1:11" x14ac:dyDescent="0.3">
      <c r="A618" s="4" t="s">
        <v>3202</v>
      </c>
      <c r="B618" s="5">
        <v>41723</v>
      </c>
      <c r="C618" s="9">
        <v>366.786</v>
      </c>
      <c r="D618" s="9">
        <v>65.206400000000002</v>
      </c>
      <c r="E618" t="str">
        <v>Annie Zypern</v>
      </c>
      <c r="F618" s="15">
        <v>65.206400000000002</v>
      </c>
      <c r="G618">
        <f t="shared" si="27"/>
        <v>366.786</v>
      </c>
      <c r="I618">
        <f t="shared" si="28"/>
        <v>1</v>
      </c>
      <c r="J618" s="2">
        <f t="shared" si="29"/>
        <v>41723</v>
      </c>
      <c r="K618" s="23"/>
    </row>
    <row r="619" spans="1:11" x14ac:dyDescent="0.3">
      <c r="A619" s="4" t="s">
        <v>3207</v>
      </c>
      <c r="B619" s="5">
        <v>41961</v>
      </c>
      <c r="C619" s="9">
        <v>145.97999999999999</v>
      </c>
      <c r="D619" s="9">
        <v>-99.266400000000004</v>
      </c>
      <c r="E619" t="str">
        <v>Pierre Wener</v>
      </c>
      <c r="F619" s="15">
        <v>-99.266400000000004</v>
      </c>
      <c r="G619">
        <f t="shared" si="27"/>
        <v>145.97999999999999</v>
      </c>
      <c r="I619">
        <f t="shared" si="28"/>
        <v>1</v>
      </c>
      <c r="J619" s="2">
        <f t="shared" si="29"/>
        <v>41961</v>
      </c>
      <c r="K619" s="23"/>
    </row>
    <row r="620" spans="1:11" x14ac:dyDescent="0.3">
      <c r="A620" s="4" t="s">
        <v>3212</v>
      </c>
      <c r="B620" s="5">
        <v>42196</v>
      </c>
      <c r="C620" s="9">
        <v>29.97</v>
      </c>
      <c r="D620" s="9">
        <v>13.486499999999999</v>
      </c>
      <c r="E620" t="str">
        <v>Shahid Collister</v>
      </c>
      <c r="F620" s="15">
        <v>13.486499999999999</v>
      </c>
      <c r="G620">
        <f t="shared" si="27"/>
        <v>29.97</v>
      </c>
      <c r="I620">
        <f t="shared" si="28"/>
        <v>1</v>
      </c>
      <c r="J620" s="2">
        <f t="shared" si="29"/>
        <v>42196</v>
      </c>
      <c r="K620" s="23"/>
    </row>
    <row r="621" spans="1:11" x14ac:dyDescent="0.3">
      <c r="A621" s="4" t="s">
        <v>3217</v>
      </c>
      <c r="B621" s="5">
        <v>42391</v>
      </c>
      <c r="C621" s="9">
        <v>14.272</v>
      </c>
      <c r="D621" s="9">
        <v>4.2816000000000001</v>
      </c>
      <c r="E621" t="str">
        <v>Carlos Meador</v>
      </c>
      <c r="F621" s="15">
        <v>4.2816000000000001</v>
      </c>
      <c r="G621">
        <f t="shared" si="27"/>
        <v>14.272</v>
      </c>
      <c r="I621">
        <f t="shared" si="28"/>
        <v>1</v>
      </c>
      <c r="J621" s="2">
        <f t="shared" si="29"/>
        <v>42391</v>
      </c>
      <c r="K621" s="23"/>
    </row>
    <row r="622" spans="1:11" x14ac:dyDescent="0.3">
      <c r="A622" s="4" t="s">
        <v>3222</v>
      </c>
      <c r="B622" s="5">
        <v>42982</v>
      </c>
      <c r="C622" s="9">
        <v>1322.3520000000001</v>
      </c>
      <c r="D622" s="9">
        <v>-99.176400000000001</v>
      </c>
      <c r="E622" t="str">
        <v>Greg Maxwell</v>
      </c>
      <c r="F622" s="15">
        <v>-99.176400000000001</v>
      </c>
      <c r="G622">
        <f t="shared" si="27"/>
        <v>1322.3520000000001</v>
      </c>
      <c r="I622">
        <f t="shared" si="28"/>
        <v>1</v>
      </c>
      <c r="J622" s="2">
        <f t="shared" si="29"/>
        <v>42982</v>
      </c>
      <c r="K622" s="23"/>
    </row>
    <row r="623" spans="1:11" x14ac:dyDescent="0.3">
      <c r="A623" s="4" t="s">
        <v>3227</v>
      </c>
      <c r="B623" s="5">
        <v>42286</v>
      </c>
      <c r="C623" s="9">
        <v>631.96</v>
      </c>
      <c r="D623" s="9">
        <v>303.3408</v>
      </c>
      <c r="E623" t="str">
        <v>Tim Brockman</v>
      </c>
      <c r="F623" s="15">
        <v>303.3408</v>
      </c>
      <c r="G623">
        <f t="shared" si="27"/>
        <v>631.96</v>
      </c>
      <c r="I623">
        <f t="shared" si="28"/>
        <v>1</v>
      </c>
      <c r="J623" s="2">
        <f t="shared" si="29"/>
        <v>42286</v>
      </c>
      <c r="K623" s="23"/>
    </row>
    <row r="624" spans="1:11" x14ac:dyDescent="0.3">
      <c r="A624" s="4" t="s">
        <v>3232</v>
      </c>
      <c r="B624" s="5">
        <v>41962</v>
      </c>
      <c r="C624" s="9">
        <v>4548.8100000000004</v>
      </c>
      <c r="D624" s="9">
        <v>1228.1786999999999</v>
      </c>
      <c r="E624" t="str">
        <v>John Murray</v>
      </c>
      <c r="F624" s="15">
        <v>1228.1786999999999</v>
      </c>
      <c r="G624">
        <f t="shared" si="27"/>
        <v>4548.8100000000004</v>
      </c>
      <c r="I624">
        <f t="shared" si="28"/>
        <v>1</v>
      </c>
      <c r="J624" s="2">
        <f t="shared" si="29"/>
        <v>41962</v>
      </c>
      <c r="K624" s="23"/>
    </row>
    <row r="625" spans="1:11" x14ac:dyDescent="0.3">
      <c r="A625" s="4" t="s">
        <v>3238</v>
      </c>
      <c r="B625" s="5">
        <v>41806</v>
      </c>
      <c r="C625" s="9">
        <v>647.84</v>
      </c>
      <c r="D625" s="9">
        <v>32.392000000000003</v>
      </c>
      <c r="E625" t="str">
        <v>Sonia Cooley</v>
      </c>
      <c r="F625" s="15">
        <v>32.392000000000003</v>
      </c>
      <c r="G625">
        <f t="shared" si="27"/>
        <v>647.84</v>
      </c>
      <c r="I625">
        <f t="shared" si="28"/>
        <v>1</v>
      </c>
      <c r="J625" s="2">
        <f t="shared" si="29"/>
        <v>41806</v>
      </c>
      <c r="K625" s="23"/>
    </row>
    <row r="626" spans="1:11" x14ac:dyDescent="0.3">
      <c r="A626" s="4" t="s">
        <v>3242</v>
      </c>
      <c r="B626" s="5">
        <v>42903</v>
      </c>
      <c r="C626" s="9">
        <v>12.224</v>
      </c>
      <c r="D626" s="9">
        <v>4.4311999999999996</v>
      </c>
      <c r="E626" t="str">
        <v>Luke Schmidt</v>
      </c>
      <c r="F626" s="15">
        <v>4.4311999999999996</v>
      </c>
      <c r="G626">
        <f t="shared" si="27"/>
        <v>12.224</v>
      </c>
      <c r="I626">
        <f t="shared" si="28"/>
        <v>1</v>
      </c>
      <c r="J626" s="2">
        <f t="shared" si="29"/>
        <v>42903</v>
      </c>
      <c r="K626" s="23"/>
    </row>
    <row r="627" spans="1:11" x14ac:dyDescent="0.3">
      <c r="A627" s="4" t="s">
        <v>3245</v>
      </c>
      <c r="B627" s="5">
        <v>42688</v>
      </c>
      <c r="C627" s="9">
        <v>7.38</v>
      </c>
      <c r="D627" s="9">
        <v>3.4685999999999999</v>
      </c>
      <c r="E627" t="str">
        <v>Ralph Ritter</v>
      </c>
      <c r="F627" s="15">
        <v>3.4685999999999999</v>
      </c>
      <c r="G627">
        <f t="shared" si="27"/>
        <v>7.38</v>
      </c>
      <c r="I627">
        <f t="shared" si="28"/>
        <v>1</v>
      </c>
      <c r="J627" s="2">
        <f t="shared" si="29"/>
        <v>42688</v>
      </c>
      <c r="K627" s="23"/>
    </row>
    <row r="628" spans="1:11" x14ac:dyDescent="0.3">
      <c r="A628" s="4" t="s">
        <v>3250</v>
      </c>
      <c r="B628" s="5">
        <v>43071</v>
      </c>
      <c r="C628" s="9">
        <v>45.66</v>
      </c>
      <c r="D628" s="9">
        <v>-33.484000000000002</v>
      </c>
      <c r="E628" t="str">
        <v>Daniel Byrd</v>
      </c>
      <c r="F628" s="15">
        <v>-33.484000000000002</v>
      </c>
      <c r="G628">
        <f t="shared" si="27"/>
        <v>45.66</v>
      </c>
      <c r="I628">
        <f t="shared" si="28"/>
        <v>1</v>
      </c>
      <c r="J628" s="2">
        <f t="shared" si="29"/>
        <v>43071</v>
      </c>
      <c r="K628" s="23"/>
    </row>
    <row r="629" spans="1:11" x14ac:dyDescent="0.3">
      <c r="A629" s="4" t="s">
        <v>3253</v>
      </c>
      <c r="B629" s="5">
        <v>42100</v>
      </c>
      <c r="C629" s="9">
        <v>42.048000000000002</v>
      </c>
      <c r="D629" s="9">
        <v>5.2560000000000002</v>
      </c>
      <c r="E629" t="str">
        <v>Thomas Thornton</v>
      </c>
      <c r="F629" s="15">
        <v>5.2560000000000002</v>
      </c>
      <c r="G629">
        <f t="shared" si="27"/>
        <v>42.048000000000002</v>
      </c>
      <c r="I629">
        <f t="shared" si="28"/>
        <v>1</v>
      </c>
      <c r="J629" s="2">
        <f t="shared" si="29"/>
        <v>42100</v>
      </c>
      <c r="K629" s="23"/>
    </row>
    <row r="630" spans="1:11" x14ac:dyDescent="0.3">
      <c r="A630" s="4" t="s">
        <v>3256</v>
      </c>
      <c r="B630" s="5">
        <v>42253</v>
      </c>
      <c r="C630" s="9">
        <v>46.32</v>
      </c>
      <c r="D630" s="9">
        <v>18.064800000000002</v>
      </c>
      <c r="E630" t="str">
        <v>Lori Olson</v>
      </c>
      <c r="F630" s="15">
        <v>18.064800000000002</v>
      </c>
      <c r="G630">
        <f t="shared" si="27"/>
        <v>46.32</v>
      </c>
      <c r="I630">
        <f t="shared" si="28"/>
        <v>1</v>
      </c>
      <c r="J630" s="2">
        <f t="shared" si="29"/>
        <v>42253</v>
      </c>
      <c r="K630" s="23"/>
    </row>
    <row r="631" spans="1:11" x14ac:dyDescent="0.3">
      <c r="A631" s="4" t="s">
        <v>3260</v>
      </c>
      <c r="B631" s="5">
        <v>42490</v>
      </c>
      <c r="C631" s="9">
        <v>111.88800000000001</v>
      </c>
      <c r="D631" s="9">
        <v>22.377600000000001</v>
      </c>
      <c r="E631" t="str">
        <v>Ken Dana</v>
      </c>
      <c r="F631" s="15">
        <v>22.377600000000001</v>
      </c>
      <c r="G631">
        <f t="shared" si="27"/>
        <v>111.88800000000001</v>
      </c>
      <c r="I631">
        <f t="shared" si="28"/>
        <v>1</v>
      </c>
      <c r="J631" s="2">
        <f t="shared" si="29"/>
        <v>42490</v>
      </c>
      <c r="K631" s="23"/>
    </row>
    <row r="632" spans="1:11" x14ac:dyDescent="0.3">
      <c r="A632" s="4" t="s">
        <v>3265</v>
      </c>
      <c r="B632" s="5">
        <v>41908</v>
      </c>
      <c r="C632" s="9">
        <v>143.952</v>
      </c>
      <c r="D632" s="9">
        <v>14.395200000000001</v>
      </c>
      <c r="E632" t="str">
        <v>Nicole Brennan</v>
      </c>
      <c r="F632" s="15">
        <v>14.395200000000001</v>
      </c>
      <c r="G632">
        <f t="shared" si="27"/>
        <v>143.952</v>
      </c>
      <c r="I632">
        <f t="shared" si="28"/>
        <v>1</v>
      </c>
      <c r="J632" s="2">
        <f t="shared" si="29"/>
        <v>41908</v>
      </c>
      <c r="K632" s="23"/>
    </row>
    <row r="633" spans="1:11" x14ac:dyDescent="0.3">
      <c r="A633" s="4" t="s">
        <v>3268</v>
      </c>
      <c r="B633" s="5">
        <v>43090</v>
      </c>
      <c r="C633" s="9">
        <v>71</v>
      </c>
      <c r="D633" s="9">
        <v>27.69</v>
      </c>
      <c r="E633" t="str">
        <v>Brian Derr</v>
      </c>
      <c r="F633" s="15">
        <v>27.69</v>
      </c>
      <c r="G633">
        <f t="shared" si="27"/>
        <v>71</v>
      </c>
      <c r="I633">
        <f t="shared" si="28"/>
        <v>1</v>
      </c>
      <c r="J633" s="2">
        <f t="shared" si="29"/>
        <v>43090</v>
      </c>
      <c r="K633" s="23"/>
    </row>
    <row r="634" spans="1:11" x14ac:dyDescent="0.3">
      <c r="A634" s="4" t="s">
        <v>3273</v>
      </c>
      <c r="B634" s="5">
        <v>42594</v>
      </c>
      <c r="C634" s="9">
        <v>1399.944</v>
      </c>
      <c r="D634" s="9">
        <v>52.497900000000001</v>
      </c>
      <c r="E634" t="str">
        <v>Chris McAfee</v>
      </c>
      <c r="F634" s="15">
        <v>52.497900000000001</v>
      </c>
      <c r="G634">
        <f t="shared" si="27"/>
        <v>1399.944</v>
      </c>
      <c r="I634">
        <f t="shared" si="28"/>
        <v>1</v>
      </c>
      <c r="J634" s="2">
        <f t="shared" si="29"/>
        <v>42594</v>
      </c>
      <c r="K634" s="23"/>
    </row>
    <row r="635" spans="1:11" x14ac:dyDescent="0.3">
      <c r="A635" s="4" t="s">
        <v>3279</v>
      </c>
      <c r="B635" s="5">
        <v>42525</v>
      </c>
      <c r="C635" s="9">
        <v>14.94</v>
      </c>
      <c r="D635" s="9">
        <v>7.0217999999999998</v>
      </c>
      <c r="E635" t="str">
        <v>Edward Nazzal</v>
      </c>
      <c r="F635" s="15">
        <v>7.0217999999999998</v>
      </c>
      <c r="G635">
        <f t="shared" si="27"/>
        <v>14.94</v>
      </c>
      <c r="I635">
        <f t="shared" si="28"/>
        <v>1</v>
      </c>
      <c r="J635" s="2">
        <f t="shared" si="29"/>
        <v>42525</v>
      </c>
      <c r="K635" s="23"/>
    </row>
    <row r="636" spans="1:11" x14ac:dyDescent="0.3">
      <c r="A636" s="4" t="s">
        <v>3282</v>
      </c>
      <c r="B636" s="5">
        <v>41989</v>
      </c>
      <c r="C636" s="9">
        <v>1.167</v>
      </c>
      <c r="D636" s="9">
        <v>-0.85580000000000001</v>
      </c>
      <c r="E636" t="str">
        <v>Kean Nguyen</v>
      </c>
      <c r="F636" s="15">
        <v>-0.85580000000000001</v>
      </c>
      <c r="G636">
        <f t="shared" si="27"/>
        <v>1.167</v>
      </c>
      <c r="I636">
        <f t="shared" si="28"/>
        <v>1</v>
      </c>
      <c r="J636" s="2">
        <f t="shared" si="29"/>
        <v>41989</v>
      </c>
      <c r="K636" s="23"/>
    </row>
    <row r="637" spans="1:11" x14ac:dyDescent="0.3">
      <c r="A637" s="4" t="s">
        <v>3287</v>
      </c>
      <c r="B637" s="5">
        <v>42488</v>
      </c>
      <c r="C637" s="9">
        <v>41.567999999999998</v>
      </c>
      <c r="D637" s="9">
        <v>2.5979999999999999</v>
      </c>
      <c r="E637" t="str">
        <v>Bill Overfelt</v>
      </c>
      <c r="F637" s="15">
        <v>2.5979999999999999</v>
      </c>
      <c r="G637">
        <f t="shared" si="27"/>
        <v>41.567999999999998</v>
      </c>
      <c r="I637">
        <f t="shared" si="28"/>
        <v>1</v>
      </c>
      <c r="J637" s="2">
        <f t="shared" si="29"/>
        <v>42488</v>
      </c>
      <c r="K637" s="23"/>
    </row>
    <row r="638" spans="1:11" x14ac:dyDescent="0.3">
      <c r="A638" s="4" t="s">
        <v>3292</v>
      </c>
      <c r="B638" s="5">
        <v>41755</v>
      </c>
      <c r="C638" s="9">
        <v>230.28</v>
      </c>
      <c r="D638" s="9">
        <v>23.027999999999999</v>
      </c>
      <c r="E638" t="str">
        <v>Aleksandra Gannaway</v>
      </c>
      <c r="F638" s="15">
        <v>23.027999999999999</v>
      </c>
      <c r="G638">
        <f t="shared" si="27"/>
        <v>230.28</v>
      </c>
      <c r="I638">
        <f t="shared" si="28"/>
        <v>1</v>
      </c>
      <c r="J638" s="2">
        <f t="shared" si="29"/>
        <v>41755</v>
      </c>
      <c r="K638" s="23"/>
    </row>
    <row r="639" spans="1:11" x14ac:dyDescent="0.3">
      <c r="A639" s="4" t="s">
        <v>3295</v>
      </c>
      <c r="B639" s="5">
        <v>41976</v>
      </c>
      <c r="C639" s="9">
        <v>25.92</v>
      </c>
      <c r="D639" s="9">
        <v>12.441599999999999</v>
      </c>
      <c r="E639" t="str">
        <v>Matthew Clasen</v>
      </c>
      <c r="F639" s="15">
        <v>12.441599999999999</v>
      </c>
      <c r="G639">
        <f t="shared" si="27"/>
        <v>25.92</v>
      </c>
      <c r="I639">
        <f t="shared" si="28"/>
        <v>1</v>
      </c>
      <c r="J639" s="2">
        <f t="shared" si="29"/>
        <v>41976</v>
      </c>
      <c r="K639" s="23"/>
    </row>
    <row r="640" spans="1:11" x14ac:dyDescent="0.3">
      <c r="A640" s="4" t="s">
        <v>3300</v>
      </c>
      <c r="B640" s="5">
        <v>43030</v>
      </c>
      <c r="C640" s="9">
        <v>11199.968000000001</v>
      </c>
      <c r="D640" s="9">
        <v>3919.9888000000001</v>
      </c>
      <c r="E640" t="str">
        <v>Tom Ashbrook</v>
      </c>
      <c r="F640" s="15">
        <v>3919.9888000000001</v>
      </c>
      <c r="G640">
        <f t="shared" si="27"/>
        <v>11199.968000000001</v>
      </c>
      <c r="I640">
        <f t="shared" si="28"/>
        <v>1</v>
      </c>
      <c r="J640" s="2">
        <f t="shared" si="29"/>
        <v>43030</v>
      </c>
      <c r="K640" s="23"/>
    </row>
    <row r="641" spans="1:11" x14ac:dyDescent="0.3">
      <c r="A641" s="4" t="s">
        <v>3305</v>
      </c>
      <c r="B641" s="5">
        <v>42870</v>
      </c>
      <c r="C641" s="9">
        <v>39.96</v>
      </c>
      <c r="D641" s="9">
        <v>17.1828</v>
      </c>
      <c r="E641" t="str">
        <v>Jason Fortune-</v>
      </c>
      <c r="F641" s="15">
        <v>17.1828</v>
      </c>
      <c r="G641">
        <f t="shared" si="27"/>
        <v>39.96</v>
      </c>
      <c r="I641">
        <f t="shared" si="28"/>
        <v>1</v>
      </c>
      <c r="J641" s="2">
        <f t="shared" si="29"/>
        <v>42870</v>
      </c>
      <c r="K641" s="23"/>
    </row>
    <row r="642" spans="1:11" x14ac:dyDescent="0.3">
      <c r="A642" s="4" t="s">
        <v>3310</v>
      </c>
      <c r="B642" s="5">
        <v>42231</v>
      </c>
      <c r="C642" s="9">
        <v>323.10000000000002</v>
      </c>
      <c r="D642" s="9">
        <v>61.389000000000003</v>
      </c>
      <c r="E642" t="str">
        <v>Tim Taslimi</v>
      </c>
      <c r="F642" s="15">
        <v>61.389000000000003</v>
      </c>
      <c r="G642">
        <f t="shared" si="27"/>
        <v>323.10000000000002</v>
      </c>
      <c r="I642">
        <f t="shared" si="28"/>
        <v>1</v>
      </c>
      <c r="J642" s="2">
        <f t="shared" si="29"/>
        <v>42231</v>
      </c>
      <c r="K642" s="23"/>
    </row>
    <row r="643" spans="1:11" x14ac:dyDescent="0.3">
      <c r="A643" s="4" t="s">
        <v>3313</v>
      </c>
      <c r="B643" s="5">
        <v>42898</v>
      </c>
      <c r="C643" s="9">
        <v>19.04</v>
      </c>
      <c r="D643" s="9">
        <v>9.3295999999999992</v>
      </c>
      <c r="E643" t="str">
        <v>Sarah Bern</v>
      </c>
      <c r="F643" s="15">
        <v>9.3295999999999992</v>
      </c>
      <c r="G643">
        <f t="shared" ref="G643:G706" si="30">AVERAGEIF($A$2:$A$794, E643, $C$2:$C$794)</f>
        <v>19.04</v>
      </c>
      <c r="I643">
        <f t="shared" ref="I643:I706" si="31">COUNTIF($A$2:$A$1000, E643)</f>
        <v>1</v>
      </c>
      <c r="J643" s="2">
        <f t="shared" ref="J643:J706" si="32">_xlfn.MAXIFS($B$2:$B$794, $A$2:$A$794, E643)</f>
        <v>42898</v>
      </c>
      <c r="K643" s="23"/>
    </row>
    <row r="644" spans="1:11" x14ac:dyDescent="0.3">
      <c r="A644" s="4" t="s">
        <v>3318</v>
      </c>
      <c r="B644" s="5">
        <v>42839</v>
      </c>
      <c r="C644" s="9">
        <v>8.76</v>
      </c>
      <c r="D644" s="9">
        <v>4.2047999999999996</v>
      </c>
      <c r="E644" t="str">
        <v>Craig Leslie</v>
      </c>
      <c r="F644" s="15">
        <v>4.2047999999999996</v>
      </c>
      <c r="G644">
        <f t="shared" si="30"/>
        <v>8.76</v>
      </c>
      <c r="I644">
        <f t="shared" si="31"/>
        <v>1</v>
      </c>
      <c r="J644" s="2">
        <f t="shared" si="32"/>
        <v>42839</v>
      </c>
      <c r="K644" s="23"/>
    </row>
    <row r="645" spans="1:11" x14ac:dyDescent="0.3">
      <c r="A645" s="4" t="s">
        <v>3323</v>
      </c>
      <c r="B645" s="5">
        <v>42644</v>
      </c>
      <c r="C645" s="9">
        <v>79.512</v>
      </c>
      <c r="D645" s="9">
        <v>20.8719</v>
      </c>
      <c r="E645" t="str">
        <v>Hunter Glantz</v>
      </c>
      <c r="F645" s="15">
        <v>20.8719</v>
      </c>
      <c r="G645">
        <f t="shared" si="30"/>
        <v>79.512</v>
      </c>
      <c r="I645">
        <f t="shared" si="31"/>
        <v>1</v>
      </c>
      <c r="J645" s="2">
        <f t="shared" si="32"/>
        <v>42644</v>
      </c>
      <c r="K645" s="23"/>
    </row>
    <row r="646" spans="1:11" x14ac:dyDescent="0.3">
      <c r="A646" s="4" t="s">
        <v>3327</v>
      </c>
      <c r="B646" s="5">
        <v>42241</v>
      </c>
      <c r="C646" s="9">
        <v>40.783999999999999</v>
      </c>
      <c r="D646" s="9">
        <v>4.5881999999999996</v>
      </c>
      <c r="E646" t="str">
        <v>Nancy Lomonaco</v>
      </c>
      <c r="F646" s="15">
        <v>4.5881999999999996</v>
      </c>
      <c r="G646">
        <f t="shared" si="30"/>
        <v>40.783999999999999</v>
      </c>
      <c r="I646">
        <f t="shared" si="31"/>
        <v>1</v>
      </c>
      <c r="J646" s="2">
        <f t="shared" si="32"/>
        <v>42241</v>
      </c>
      <c r="K646" s="23"/>
    </row>
    <row r="647" spans="1:11" x14ac:dyDescent="0.3">
      <c r="A647" s="4" t="s">
        <v>3330</v>
      </c>
      <c r="B647" s="5">
        <v>41891</v>
      </c>
      <c r="C647" s="9">
        <v>166.44</v>
      </c>
      <c r="D647" s="9">
        <v>79.891199999999998</v>
      </c>
      <c r="E647" t="str">
        <v>Rick Reed</v>
      </c>
      <c r="F647" s="15">
        <v>79.891199999999998</v>
      </c>
      <c r="G647">
        <f t="shared" si="30"/>
        <v>166.44</v>
      </c>
      <c r="I647">
        <f t="shared" si="31"/>
        <v>1</v>
      </c>
      <c r="J647" s="2">
        <f t="shared" si="32"/>
        <v>41891</v>
      </c>
      <c r="K647" s="23"/>
    </row>
    <row r="648" spans="1:11" x14ac:dyDescent="0.3">
      <c r="A648" s="4" t="s">
        <v>3335</v>
      </c>
      <c r="B648" s="5">
        <v>43072</v>
      </c>
      <c r="C648" s="9">
        <v>166.44</v>
      </c>
      <c r="D648" s="9">
        <v>79.891199999999998</v>
      </c>
      <c r="E648" t="str">
        <v>Toby Carlisle</v>
      </c>
      <c r="F648" s="15">
        <v>79.891199999999998</v>
      </c>
      <c r="G648">
        <f t="shared" si="30"/>
        <v>166.44</v>
      </c>
      <c r="I648">
        <f t="shared" si="31"/>
        <v>1</v>
      </c>
      <c r="J648" s="2">
        <f t="shared" si="32"/>
        <v>43072</v>
      </c>
      <c r="K648" s="23"/>
    </row>
    <row r="649" spans="1:11" x14ac:dyDescent="0.3">
      <c r="A649" s="4" t="s">
        <v>3340</v>
      </c>
      <c r="B649" s="5">
        <v>41811</v>
      </c>
      <c r="C649" s="9">
        <v>11.087999999999999</v>
      </c>
      <c r="D649" s="9">
        <v>-8.1311999999999998</v>
      </c>
      <c r="E649" t="str">
        <v>Stewart Visinsky</v>
      </c>
      <c r="F649" s="15">
        <v>-8.1311999999999998</v>
      </c>
      <c r="G649">
        <f t="shared" si="30"/>
        <v>11.087999999999999</v>
      </c>
      <c r="I649">
        <f t="shared" si="31"/>
        <v>1</v>
      </c>
      <c r="J649" s="2">
        <f t="shared" si="32"/>
        <v>41811</v>
      </c>
      <c r="K649" s="23"/>
    </row>
    <row r="650" spans="1:11" x14ac:dyDescent="0.3">
      <c r="A650" s="4" t="s">
        <v>3345</v>
      </c>
      <c r="B650" s="5">
        <v>42407</v>
      </c>
      <c r="C650" s="9">
        <v>30.352</v>
      </c>
      <c r="D650" s="9">
        <v>10.623200000000001</v>
      </c>
      <c r="E650" t="str">
        <v>Bobby Elias</v>
      </c>
      <c r="F650" s="15">
        <v>10.623200000000001</v>
      </c>
      <c r="G650">
        <f t="shared" si="30"/>
        <v>30.352</v>
      </c>
      <c r="I650">
        <f t="shared" si="31"/>
        <v>1</v>
      </c>
      <c r="J650" s="2">
        <f t="shared" si="32"/>
        <v>42407</v>
      </c>
      <c r="K650" s="23"/>
    </row>
    <row r="651" spans="1:11" x14ac:dyDescent="0.3">
      <c r="A651" s="4" t="s">
        <v>3350</v>
      </c>
      <c r="B651" s="5">
        <v>42973</v>
      </c>
      <c r="C651" s="9">
        <v>71.98</v>
      </c>
      <c r="D651" s="9">
        <v>15.1158</v>
      </c>
      <c r="E651" t="str">
        <v>Steve Carroll</v>
      </c>
      <c r="F651" s="15">
        <v>15.1158</v>
      </c>
      <c r="G651">
        <f t="shared" si="30"/>
        <v>71.98</v>
      </c>
      <c r="I651">
        <f t="shared" si="31"/>
        <v>1</v>
      </c>
      <c r="J651" s="2">
        <f t="shared" si="32"/>
        <v>42973</v>
      </c>
      <c r="K651" s="23"/>
    </row>
    <row r="652" spans="1:11" x14ac:dyDescent="0.3">
      <c r="A652" s="4" t="s">
        <v>3353</v>
      </c>
      <c r="B652" s="5">
        <v>41916</v>
      </c>
      <c r="C652" s="9">
        <v>14.45</v>
      </c>
      <c r="D652" s="9">
        <v>6.7915000000000001</v>
      </c>
      <c r="E652" t="str">
        <v>David Flashing</v>
      </c>
      <c r="F652" s="15">
        <v>6.7915000000000001</v>
      </c>
      <c r="G652">
        <f t="shared" si="30"/>
        <v>14.45</v>
      </c>
      <c r="I652">
        <f t="shared" si="31"/>
        <v>1</v>
      </c>
      <c r="J652" s="2">
        <f t="shared" si="32"/>
        <v>41916</v>
      </c>
      <c r="K652" s="23"/>
    </row>
    <row r="653" spans="1:11" x14ac:dyDescent="0.3">
      <c r="A653" s="4" t="s">
        <v>3359</v>
      </c>
      <c r="B653" s="5">
        <v>42779</v>
      </c>
      <c r="C653" s="9">
        <v>6.63</v>
      </c>
      <c r="D653" s="9">
        <v>1.7901</v>
      </c>
      <c r="E653" t="str">
        <v>Fred Harton</v>
      </c>
      <c r="F653" s="15">
        <v>1.7901</v>
      </c>
      <c r="G653">
        <f t="shared" si="30"/>
        <v>6.63</v>
      </c>
      <c r="I653">
        <f t="shared" si="31"/>
        <v>1</v>
      </c>
      <c r="J653" s="2">
        <f t="shared" si="32"/>
        <v>42779</v>
      </c>
      <c r="K653" s="23"/>
    </row>
    <row r="654" spans="1:11" x14ac:dyDescent="0.3">
      <c r="A654" s="4" t="s">
        <v>3362</v>
      </c>
      <c r="B654" s="5">
        <v>41947</v>
      </c>
      <c r="C654" s="9">
        <v>35.340000000000003</v>
      </c>
      <c r="D654" s="9">
        <v>13.4292</v>
      </c>
      <c r="E654" t="str">
        <v>MaryBeth Skach</v>
      </c>
      <c r="F654" s="15">
        <v>13.4292</v>
      </c>
      <c r="G654">
        <f t="shared" si="30"/>
        <v>35.340000000000003</v>
      </c>
      <c r="I654">
        <f t="shared" si="31"/>
        <v>1</v>
      </c>
      <c r="J654" s="2">
        <f t="shared" si="32"/>
        <v>41947</v>
      </c>
      <c r="K654" s="23"/>
    </row>
    <row r="655" spans="1:11" x14ac:dyDescent="0.3">
      <c r="A655" s="4" t="s">
        <v>3367</v>
      </c>
      <c r="B655" s="5">
        <v>42342</v>
      </c>
      <c r="C655" s="9">
        <v>8.2260000000000009</v>
      </c>
      <c r="D655" s="9">
        <v>-6.0324</v>
      </c>
      <c r="E655" t="str">
        <v>Ritsa Hightower</v>
      </c>
      <c r="F655" s="15">
        <v>-6.0324</v>
      </c>
      <c r="G655">
        <f t="shared" si="30"/>
        <v>8.2260000000000009</v>
      </c>
      <c r="I655">
        <f t="shared" si="31"/>
        <v>1</v>
      </c>
      <c r="J655" s="2">
        <f t="shared" si="32"/>
        <v>42342</v>
      </c>
      <c r="K655" s="23"/>
    </row>
    <row r="656" spans="1:11" x14ac:dyDescent="0.3">
      <c r="A656" s="4" t="s">
        <v>3373</v>
      </c>
      <c r="B656" s="5">
        <v>42111</v>
      </c>
      <c r="C656" s="9">
        <v>5.56</v>
      </c>
      <c r="D656" s="9">
        <v>2.2240000000000002</v>
      </c>
      <c r="E656" t="str">
        <v>George Ashbrook</v>
      </c>
      <c r="F656" s="15">
        <v>2.2240000000000002</v>
      </c>
      <c r="G656">
        <f t="shared" si="30"/>
        <v>5.56</v>
      </c>
      <c r="I656">
        <f t="shared" si="31"/>
        <v>1</v>
      </c>
      <c r="J656" s="2">
        <f t="shared" si="32"/>
        <v>42111</v>
      </c>
      <c r="K656" s="23"/>
    </row>
    <row r="657" spans="1:11" x14ac:dyDescent="0.3">
      <c r="A657" s="4" t="s">
        <v>3378</v>
      </c>
      <c r="B657" s="5">
        <v>42440</v>
      </c>
      <c r="C657" s="9">
        <v>76.92</v>
      </c>
      <c r="D657" s="9">
        <v>31.537199999999999</v>
      </c>
      <c r="E657" t="str">
        <v>Julie Prescott</v>
      </c>
      <c r="F657" s="15">
        <v>31.537199999999999</v>
      </c>
      <c r="G657">
        <f t="shared" si="30"/>
        <v>76.92</v>
      </c>
      <c r="I657">
        <f t="shared" si="31"/>
        <v>1</v>
      </c>
      <c r="J657" s="2">
        <f t="shared" si="32"/>
        <v>42440</v>
      </c>
      <c r="K657" s="23"/>
    </row>
    <row r="658" spans="1:11" x14ac:dyDescent="0.3">
      <c r="A658" s="4" t="s">
        <v>3383</v>
      </c>
      <c r="B658" s="5">
        <v>41785</v>
      </c>
      <c r="C658" s="9">
        <v>48.4</v>
      </c>
      <c r="D658" s="9">
        <v>23.231999999999999</v>
      </c>
      <c r="E658" t="str">
        <v>Dean percer</v>
      </c>
      <c r="F658" s="15">
        <v>23.231999999999999</v>
      </c>
      <c r="G658">
        <f t="shared" si="30"/>
        <v>48.4</v>
      </c>
      <c r="I658">
        <f t="shared" si="31"/>
        <v>1</v>
      </c>
      <c r="J658" s="2">
        <f t="shared" si="32"/>
        <v>41785</v>
      </c>
      <c r="K658" s="23"/>
    </row>
    <row r="659" spans="1:11" x14ac:dyDescent="0.3">
      <c r="A659" s="4" t="s">
        <v>3388</v>
      </c>
      <c r="B659" s="5">
        <v>42096</v>
      </c>
      <c r="C659" s="9">
        <v>32.192</v>
      </c>
      <c r="D659" s="9">
        <v>-80.48</v>
      </c>
      <c r="E659" t="str">
        <v>Michael Oakman</v>
      </c>
      <c r="F659" s="15">
        <v>-80.48</v>
      </c>
      <c r="G659">
        <f t="shared" si="30"/>
        <v>32.192</v>
      </c>
      <c r="I659">
        <f t="shared" si="31"/>
        <v>1</v>
      </c>
      <c r="J659" s="2">
        <f t="shared" si="32"/>
        <v>42096</v>
      </c>
      <c r="K659" s="23"/>
    </row>
    <row r="660" spans="1:11" x14ac:dyDescent="0.3">
      <c r="A660" s="4" t="s">
        <v>3393</v>
      </c>
      <c r="B660" s="5">
        <v>43042</v>
      </c>
      <c r="C660" s="9">
        <v>41.37</v>
      </c>
      <c r="D660" s="9">
        <v>17.375399999999999</v>
      </c>
      <c r="E660" t="str">
        <v>Denise Leinenbach</v>
      </c>
      <c r="F660" s="15">
        <v>17.375399999999999</v>
      </c>
      <c r="G660">
        <f t="shared" si="30"/>
        <v>41.37</v>
      </c>
      <c r="I660">
        <f t="shared" si="31"/>
        <v>1</v>
      </c>
      <c r="J660" s="2">
        <f t="shared" si="32"/>
        <v>43042</v>
      </c>
      <c r="K660" s="23"/>
    </row>
    <row r="661" spans="1:11" x14ac:dyDescent="0.3">
      <c r="A661" s="4" t="s">
        <v>3397</v>
      </c>
      <c r="B661" s="5">
        <v>42210</v>
      </c>
      <c r="C661" s="9">
        <v>9.42</v>
      </c>
      <c r="D661" s="9">
        <v>0.47099999999999997</v>
      </c>
      <c r="E661" t="str">
        <v>Michelle Huthwaite</v>
      </c>
      <c r="F661" s="15">
        <v>0.47099999999999997</v>
      </c>
      <c r="G661">
        <f t="shared" si="30"/>
        <v>9.42</v>
      </c>
      <c r="I661">
        <f t="shared" si="31"/>
        <v>1</v>
      </c>
      <c r="J661" s="2">
        <f t="shared" si="32"/>
        <v>42210</v>
      </c>
      <c r="K661" s="23"/>
    </row>
    <row r="662" spans="1:11" x14ac:dyDescent="0.3">
      <c r="A662" s="4" t="s">
        <v>3402</v>
      </c>
      <c r="B662" s="5">
        <v>42248</v>
      </c>
      <c r="C662" s="9">
        <v>114.6</v>
      </c>
      <c r="D662" s="9">
        <v>51.57</v>
      </c>
      <c r="E662" t="str">
        <v>Daniel Raglin</v>
      </c>
      <c r="F662" s="15">
        <v>51.57</v>
      </c>
      <c r="G662">
        <f t="shared" si="30"/>
        <v>114.6</v>
      </c>
      <c r="I662">
        <f t="shared" si="31"/>
        <v>1</v>
      </c>
      <c r="J662" s="2">
        <f t="shared" si="32"/>
        <v>42248</v>
      </c>
      <c r="K662" s="23"/>
    </row>
    <row r="663" spans="1:11" x14ac:dyDescent="0.3">
      <c r="A663" s="4" t="s">
        <v>3405</v>
      </c>
      <c r="B663" s="5">
        <v>42495</v>
      </c>
      <c r="C663" s="9">
        <v>6.72</v>
      </c>
      <c r="D663" s="9">
        <v>2.3519999999999999</v>
      </c>
      <c r="E663" t="str">
        <v>Darrin Martin</v>
      </c>
      <c r="F663" s="15">
        <v>2.3519999999999999</v>
      </c>
      <c r="G663">
        <f t="shared" si="30"/>
        <v>6.72</v>
      </c>
      <c r="I663">
        <f t="shared" si="31"/>
        <v>1</v>
      </c>
      <c r="J663" s="2">
        <f t="shared" si="32"/>
        <v>42495</v>
      </c>
      <c r="K663" s="23"/>
    </row>
    <row r="664" spans="1:11" x14ac:dyDescent="0.3">
      <c r="A664" s="4" t="s">
        <v>3411</v>
      </c>
      <c r="B664" s="5">
        <v>42761</v>
      </c>
      <c r="C664" s="9">
        <v>15.47</v>
      </c>
      <c r="D664" s="9">
        <v>4.1768999999999998</v>
      </c>
      <c r="E664" t="str">
        <v>Carol Adams</v>
      </c>
      <c r="F664" s="15">
        <v>4.1768999999999998</v>
      </c>
      <c r="G664">
        <f t="shared" si="30"/>
        <v>15.47</v>
      </c>
      <c r="I664">
        <f t="shared" si="31"/>
        <v>1</v>
      </c>
      <c r="J664" s="2">
        <f t="shared" si="32"/>
        <v>42761</v>
      </c>
      <c r="K664" s="23"/>
    </row>
    <row r="665" spans="1:11" x14ac:dyDescent="0.3">
      <c r="A665" s="4" t="s">
        <v>3415</v>
      </c>
      <c r="B665" s="5">
        <v>42817</v>
      </c>
      <c r="C665" s="9">
        <v>143.72800000000001</v>
      </c>
      <c r="D665" s="9">
        <v>-32.338799999999999</v>
      </c>
      <c r="E665" t="str">
        <v>Anna Chung</v>
      </c>
      <c r="F665" s="15">
        <v>-32.338799999999999</v>
      </c>
      <c r="G665">
        <f t="shared" si="30"/>
        <v>143.72800000000001</v>
      </c>
      <c r="I665">
        <f t="shared" si="31"/>
        <v>1</v>
      </c>
      <c r="J665" s="2">
        <f t="shared" si="32"/>
        <v>42817</v>
      </c>
      <c r="K665" s="23"/>
    </row>
    <row r="666" spans="1:11" x14ac:dyDescent="0.3">
      <c r="A666" s="4" t="s">
        <v>3418</v>
      </c>
      <c r="B666" s="5">
        <v>42833</v>
      </c>
      <c r="C666" s="9">
        <v>56.28</v>
      </c>
      <c r="D666" s="9">
        <v>15.7584</v>
      </c>
      <c r="E666" t="str">
        <v>Denise Monton</v>
      </c>
      <c r="F666" s="15">
        <v>15.7584</v>
      </c>
      <c r="G666">
        <f t="shared" si="30"/>
        <v>56.28</v>
      </c>
      <c r="I666">
        <f t="shared" si="31"/>
        <v>1</v>
      </c>
      <c r="J666" s="2">
        <f t="shared" si="32"/>
        <v>42833</v>
      </c>
      <c r="K666" s="23"/>
    </row>
    <row r="667" spans="1:11" x14ac:dyDescent="0.3">
      <c r="A667" s="4" t="s">
        <v>3423</v>
      </c>
      <c r="B667" s="5">
        <v>43086</v>
      </c>
      <c r="C667" s="9">
        <v>28.16</v>
      </c>
      <c r="D667" s="9">
        <v>13.235200000000001</v>
      </c>
      <c r="E667" t="str">
        <v>Vicky Freymann</v>
      </c>
      <c r="F667" s="15">
        <v>13.235200000000001</v>
      </c>
      <c r="G667">
        <f t="shared" si="30"/>
        <v>28.16</v>
      </c>
      <c r="I667">
        <f t="shared" si="31"/>
        <v>1</v>
      </c>
      <c r="J667" s="2">
        <f t="shared" si="32"/>
        <v>43086</v>
      </c>
      <c r="K667" s="23"/>
    </row>
    <row r="668" spans="1:11" x14ac:dyDescent="0.3">
      <c r="A668" s="4" t="s">
        <v>3426</v>
      </c>
      <c r="B668" s="5">
        <v>42597</v>
      </c>
      <c r="C668" s="9">
        <v>225.29599999999999</v>
      </c>
      <c r="D668" s="9">
        <v>22.529599999999999</v>
      </c>
      <c r="E668" t="str">
        <v>Christopher Conant</v>
      </c>
      <c r="F668" s="15">
        <v>22.529599999999999</v>
      </c>
      <c r="G668">
        <f t="shared" si="30"/>
        <v>225.29599999999999</v>
      </c>
      <c r="I668">
        <f t="shared" si="31"/>
        <v>1</v>
      </c>
      <c r="J668" s="2">
        <f t="shared" si="32"/>
        <v>42597</v>
      </c>
      <c r="K668" s="23"/>
    </row>
    <row r="669" spans="1:11" x14ac:dyDescent="0.3">
      <c r="A669" s="4" t="s">
        <v>3429</v>
      </c>
      <c r="B669" s="5">
        <v>41720</v>
      </c>
      <c r="C669" s="9">
        <v>74.352000000000004</v>
      </c>
      <c r="D669" s="9">
        <v>23.234999999999999</v>
      </c>
      <c r="E669" t="str">
        <v>Beth Fritzler</v>
      </c>
      <c r="F669" s="15">
        <v>23.234999999999999</v>
      </c>
      <c r="G669">
        <f t="shared" si="30"/>
        <v>74.352000000000004</v>
      </c>
      <c r="I669">
        <f t="shared" si="31"/>
        <v>1</v>
      </c>
      <c r="J669" s="2">
        <f t="shared" si="32"/>
        <v>41720</v>
      </c>
      <c r="K669" s="23"/>
    </row>
    <row r="670" spans="1:11" x14ac:dyDescent="0.3">
      <c r="A670" s="4" t="s">
        <v>3434</v>
      </c>
      <c r="B670" s="5">
        <v>41758</v>
      </c>
      <c r="C670" s="9">
        <v>51.96</v>
      </c>
      <c r="D670" s="9">
        <v>12.99</v>
      </c>
      <c r="E670" t="str">
        <v>Harry Greene</v>
      </c>
      <c r="F670" s="15">
        <v>12.99</v>
      </c>
      <c r="G670">
        <f t="shared" si="30"/>
        <v>51.96</v>
      </c>
      <c r="I670">
        <f t="shared" si="31"/>
        <v>1</v>
      </c>
      <c r="J670" s="2">
        <f t="shared" si="32"/>
        <v>41758</v>
      </c>
      <c r="K670" s="23"/>
    </row>
    <row r="671" spans="1:11" x14ac:dyDescent="0.3">
      <c r="A671" s="4" t="s">
        <v>3438</v>
      </c>
      <c r="B671" s="5">
        <v>42926</v>
      </c>
      <c r="C671" s="9">
        <v>18.84</v>
      </c>
      <c r="D671" s="9">
        <v>7.9127999999999998</v>
      </c>
      <c r="E671" t="str">
        <v>Becky Pak</v>
      </c>
      <c r="F671" s="15">
        <v>7.9127999999999998</v>
      </c>
      <c r="G671">
        <f t="shared" si="30"/>
        <v>18.84</v>
      </c>
      <c r="I671">
        <f t="shared" si="31"/>
        <v>1</v>
      </c>
      <c r="J671" s="2">
        <f t="shared" si="32"/>
        <v>42926</v>
      </c>
      <c r="K671" s="23"/>
    </row>
    <row r="672" spans="1:11" x14ac:dyDescent="0.3">
      <c r="A672" s="4" t="s">
        <v>3443</v>
      </c>
      <c r="B672" s="5">
        <v>43051</v>
      </c>
      <c r="C672" s="9">
        <v>41.6</v>
      </c>
      <c r="D672" s="9">
        <v>13</v>
      </c>
      <c r="E672" t="str">
        <v>Eugene Moren</v>
      </c>
      <c r="F672" s="15">
        <v>13</v>
      </c>
      <c r="G672">
        <f t="shared" si="30"/>
        <v>41.6</v>
      </c>
      <c r="I672">
        <f t="shared" si="31"/>
        <v>1</v>
      </c>
      <c r="J672" s="2">
        <f t="shared" si="32"/>
        <v>43051</v>
      </c>
      <c r="K672" s="23"/>
    </row>
    <row r="673" spans="1:11" x14ac:dyDescent="0.3">
      <c r="A673" s="4" t="s">
        <v>3447</v>
      </c>
      <c r="B673" s="5">
        <v>42913</v>
      </c>
      <c r="C673" s="9">
        <v>191.64599999999999</v>
      </c>
      <c r="D673" s="9">
        <v>31.940999999999999</v>
      </c>
      <c r="E673" t="str">
        <v>Michelle Arnett</v>
      </c>
      <c r="F673" s="15">
        <v>31.940999999999999</v>
      </c>
      <c r="G673">
        <f t="shared" si="30"/>
        <v>191.64599999999999</v>
      </c>
      <c r="I673">
        <f t="shared" si="31"/>
        <v>1</v>
      </c>
      <c r="J673" s="2">
        <f t="shared" si="32"/>
        <v>42913</v>
      </c>
      <c r="K673" s="23"/>
    </row>
    <row r="674" spans="1:11" x14ac:dyDescent="0.3">
      <c r="A674" s="4" t="s">
        <v>3450</v>
      </c>
      <c r="B674" s="5">
        <v>43085</v>
      </c>
      <c r="C674" s="9">
        <v>81.567999999999998</v>
      </c>
      <c r="D674" s="9">
        <v>9.1763999999999992</v>
      </c>
      <c r="E674" t="str">
        <v>Andy Yotov</v>
      </c>
      <c r="F674" s="15">
        <v>9.1763999999999992</v>
      </c>
      <c r="G674">
        <f t="shared" si="30"/>
        <v>81.567999999999998</v>
      </c>
      <c r="I674">
        <f t="shared" si="31"/>
        <v>1</v>
      </c>
      <c r="J674" s="2">
        <f t="shared" si="32"/>
        <v>43085</v>
      </c>
      <c r="K674" s="23"/>
    </row>
    <row r="675" spans="1:11" x14ac:dyDescent="0.3">
      <c r="A675" s="4" t="s">
        <v>3453</v>
      </c>
      <c r="B675" s="5">
        <v>42167</v>
      </c>
      <c r="C675" s="9">
        <v>20.736000000000001</v>
      </c>
      <c r="D675" s="9">
        <v>7.2576000000000001</v>
      </c>
      <c r="E675" t="str">
        <v>Giulietta Baptist</v>
      </c>
      <c r="F675" s="15">
        <v>7.2576000000000001</v>
      </c>
      <c r="G675">
        <f t="shared" si="30"/>
        <v>20.736000000000001</v>
      </c>
      <c r="I675">
        <f t="shared" si="31"/>
        <v>1</v>
      </c>
      <c r="J675" s="2">
        <f t="shared" si="32"/>
        <v>42167</v>
      </c>
      <c r="K675" s="23"/>
    </row>
    <row r="676" spans="1:11" x14ac:dyDescent="0.3">
      <c r="A676" s="4" t="s">
        <v>3458</v>
      </c>
      <c r="B676" s="5">
        <v>42515</v>
      </c>
      <c r="C676" s="9">
        <v>24.96</v>
      </c>
      <c r="D676" s="9">
        <v>6.24</v>
      </c>
      <c r="E676" t="str">
        <v>Julia Barnett</v>
      </c>
      <c r="F676" s="15">
        <v>6.24</v>
      </c>
      <c r="G676">
        <f t="shared" si="30"/>
        <v>24.96</v>
      </c>
      <c r="I676">
        <f t="shared" si="31"/>
        <v>1</v>
      </c>
      <c r="J676" s="2">
        <f t="shared" si="32"/>
        <v>42515</v>
      </c>
      <c r="K676" s="23"/>
    </row>
    <row r="677" spans="1:11" x14ac:dyDescent="0.3">
      <c r="A677" s="4" t="s">
        <v>3463</v>
      </c>
      <c r="B677" s="5">
        <v>42621</v>
      </c>
      <c r="C677" s="9">
        <v>207.48</v>
      </c>
      <c r="D677" s="9">
        <v>62.244</v>
      </c>
      <c r="E677" t="str">
        <v>Michael Grace</v>
      </c>
      <c r="F677" s="15">
        <v>62.244</v>
      </c>
      <c r="G677">
        <f t="shared" si="30"/>
        <v>207.48</v>
      </c>
      <c r="I677">
        <f t="shared" si="31"/>
        <v>1</v>
      </c>
      <c r="J677" s="2">
        <f t="shared" si="32"/>
        <v>42621</v>
      </c>
      <c r="K677" s="23"/>
    </row>
    <row r="678" spans="1:11" x14ac:dyDescent="0.3">
      <c r="A678" s="4" t="s">
        <v>3468</v>
      </c>
      <c r="B678" s="5">
        <v>42842</v>
      </c>
      <c r="C678" s="9">
        <v>12.03</v>
      </c>
      <c r="D678" s="9">
        <v>-9.2230000000000008</v>
      </c>
      <c r="E678" t="str">
        <v>Sharelle Roach</v>
      </c>
      <c r="F678" s="15">
        <v>-9.2230000000000008</v>
      </c>
      <c r="G678">
        <f t="shared" si="30"/>
        <v>12.03</v>
      </c>
      <c r="I678">
        <f t="shared" si="31"/>
        <v>1</v>
      </c>
      <c r="J678" s="2">
        <f t="shared" si="32"/>
        <v>42842</v>
      </c>
      <c r="K678" s="23"/>
    </row>
    <row r="679" spans="1:11" x14ac:dyDescent="0.3">
      <c r="A679" s="4" t="s">
        <v>3471</v>
      </c>
      <c r="B679" s="5">
        <v>43056</v>
      </c>
      <c r="C679" s="9">
        <v>327.7328</v>
      </c>
      <c r="D679" s="9">
        <v>-14.4588</v>
      </c>
      <c r="E679" t="str">
        <v>Joy Bell-</v>
      </c>
      <c r="F679" s="15">
        <v>-14.4588</v>
      </c>
      <c r="G679">
        <f t="shared" si="30"/>
        <v>327.7328</v>
      </c>
      <c r="I679">
        <f t="shared" si="31"/>
        <v>1</v>
      </c>
      <c r="J679" s="2">
        <f t="shared" si="32"/>
        <v>43056</v>
      </c>
      <c r="K679" s="23"/>
    </row>
    <row r="680" spans="1:11" x14ac:dyDescent="0.3">
      <c r="A680" s="4" t="s">
        <v>3474</v>
      </c>
      <c r="B680" s="5">
        <v>42268</v>
      </c>
      <c r="C680" s="9">
        <v>194.32</v>
      </c>
      <c r="D680" s="9">
        <v>31.091200000000001</v>
      </c>
      <c r="E680" t="str">
        <v>Dario Medina</v>
      </c>
      <c r="F680" s="15">
        <v>31.091200000000001</v>
      </c>
      <c r="G680">
        <f t="shared" si="30"/>
        <v>194.32</v>
      </c>
      <c r="I680">
        <f t="shared" si="31"/>
        <v>1</v>
      </c>
      <c r="J680" s="2">
        <f t="shared" si="32"/>
        <v>42268</v>
      </c>
      <c r="K680" s="23"/>
    </row>
    <row r="681" spans="1:11" x14ac:dyDescent="0.3">
      <c r="A681" s="4" t="s">
        <v>3480</v>
      </c>
      <c r="B681" s="5">
        <v>42827</v>
      </c>
      <c r="C681" s="9">
        <v>411.8</v>
      </c>
      <c r="D681" s="9">
        <v>70.006</v>
      </c>
      <c r="E681" t="str">
        <v>Tony Chapman</v>
      </c>
      <c r="F681" s="15">
        <v>70.006</v>
      </c>
      <c r="G681">
        <f t="shared" si="30"/>
        <v>411.8</v>
      </c>
      <c r="I681">
        <f t="shared" si="31"/>
        <v>1</v>
      </c>
      <c r="J681" s="2">
        <f t="shared" si="32"/>
        <v>42827</v>
      </c>
      <c r="K681" s="23"/>
    </row>
    <row r="682" spans="1:11" x14ac:dyDescent="0.3">
      <c r="A682" s="4" t="s">
        <v>3483</v>
      </c>
      <c r="B682" s="5">
        <v>42469</v>
      </c>
      <c r="C682" s="9">
        <v>517.9</v>
      </c>
      <c r="D682" s="9">
        <v>134.654</v>
      </c>
      <c r="E682" t="str">
        <v>Sean Wendt</v>
      </c>
      <c r="F682" s="15">
        <v>134.654</v>
      </c>
      <c r="G682">
        <f t="shared" si="30"/>
        <v>517.9</v>
      </c>
      <c r="I682">
        <f t="shared" si="31"/>
        <v>1</v>
      </c>
      <c r="J682" s="2">
        <f t="shared" si="32"/>
        <v>42469</v>
      </c>
      <c r="K682" s="23"/>
    </row>
    <row r="683" spans="1:11" x14ac:dyDescent="0.3">
      <c r="A683" s="4" t="s">
        <v>3488</v>
      </c>
      <c r="B683" s="5">
        <v>42797</v>
      </c>
      <c r="C683" s="9">
        <v>26.88</v>
      </c>
      <c r="D683" s="9">
        <v>9.7439999999999998</v>
      </c>
      <c r="E683" t="str">
        <v>Richard Eichhorn</v>
      </c>
      <c r="F683" s="15">
        <v>9.7439999999999998</v>
      </c>
      <c r="G683">
        <f t="shared" si="30"/>
        <v>26.88</v>
      </c>
      <c r="I683">
        <f t="shared" si="31"/>
        <v>1</v>
      </c>
      <c r="J683" s="2">
        <f t="shared" si="32"/>
        <v>42797</v>
      </c>
      <c r="K683" s="23"/>
    </row>
    <row r="684" spans="1:11" x14ac:dyDescent="0.3">
      <c r="A684" s="4" t="s">
        <v>3493</v>
      </c>
      <c r="B684" s="5">
        <v>42807</v>
      </c>
      <c r="C684" s="9">
        <v>90.8</v>
      </c>
      <c r="D684" s="9">
        <v>25.423999999999999</v>
      </c>
      <c r="E684" t="str">
        <v>Benjamin Farhat</v>
      </c>
      <c r="F684" s="15">
        <v>25.423999999999999</v>
      </c>
      <c r="G684">
        <f t="shared" si="30"/>
        <v>90.8</v>
      </c>
      <c r="I684">
        <f t="shared" si="31"/>
        <v>1</v>
      </c>
      <c r="J684" s="2">
        <f t="shared" si="32"/>
        <v>42807</v>
      </c>
      <c r="K684" s="23"/>
    </row>
    <row r="685" spans="1:11" x14ac:dyDescent="0.3">
      <c r="A685" s="4" t="s">
        <v>3498</v>
      </c>
      <c r="B685" s="5">
        <v>42982</v>
      </c>
      <c r="C685" s="9">
        <v>12.96</v>
      </c>
      <c r="D685" s="9">
        <v>6.2207999999999997</v>
      </c>
      <c r="E685" t="str">
        <v>Katrina Bavinger</v>
      </c>
      <c r="F685" s="15">
        <v>6.2207999999999997</v>
      </c>
      <c r="G685">
        <f t="shared" si="30"/>
        <v>12.96</v>
      </c>
      <c r="I685">
        <f t="shared" si="31"/>
        <v>1</v>
      </c>
      <c r="J685" s="2">
        <f t="shared" si="32"/>
        <v>42982</v>
      </c>
      <c r="K685" s="23"/>
    </row>
    <row r="686" spans="1:11" x14ac:dyDescent="0.3">
      <c r="A686" s="4" t="s">
        <v>3502</v>
      </c>
      <c r="B686" s="5">
        <v>43091</v>
      </c>
      <c r="C686" s="9">
        <v>695.16</v>
      </c>
      <c r="D686" s="9">
        <v>34.758000000000003</v>
      </c>
      <c r="E686" t="str">
        <v>Jason Gross</v>
      </c>
      <c r="F686" s="15">
        <v>34.758000000000003</v>
      </c>
      <c r="G686">
        <f t="shared" si="30"/>
        <v>695.16</v>
      </c>
      <c r="I686">
        <f t="shared" si="31"/>
        <v>1</v>
      </c>
      <c r="J686" s="2">
        <f t="shared" si="32"/>
        <v>43091</v>
      </c>
      <c r="K686" s="23"/>
    </row>
    <row r="687" spans="1:11" x14ac:dyDescent="0.3">
      <c r="A687" s="4" t="s">
        <v>3507</v>
      </c>
      <c r="B687" s="5">
        <v>42817</v>
      </c>
      <c r="C687" s="9">
        <v>25.68</v>
      </c>
      <c r="D687" s="9">
        <v>11.555999999999999</v>
      </c>
      <c r="E687" t="str">
        <v>Erin Creighton</v>
      </c>
      <c r="F687" s="15">
        <v>11.555999999999999</v>
      </c>
      <c r="G687">
        <f t="shared" si="30"/>
        <v>25.68</v>
      </c>
      <c r="I687">
        <f t="shared" si="31"/>
        <v>1</v>
      </c>
      <c r="J687" s="2">
        <f t="shared" si="32"/>
        <v>42817</v>
      </c>
      <c r="K687" s="23"/>
    </row>
    <row r="688" spans="1:11" x14ac:dyDescent="0.3">
      <c r="A688" s="4" t="s">
        <v>3512</v>
      </c>
      <c r="B688" s="5">
        <v>42986</v>
      </c>
      <c r="C688" s="9">
        <v>258.52800000000002</v>
      </c>
      <c r="D688" s="9">
        <v>-47.396799999999999</v>
      </c>
      <c r="E688" t="str">
        <v>Eugene Barchas</v>
      </c>
      <c r="F688" s="15">
        <v>-47.396799999999999</v>
      </c>
      <c r="G688">
        <f t="shared" si="30"/>
        <v>258.52800000000002</v>
      </c>
      <c r="I688">
        <f t="shared" si="31"/>
        <v>1</v>
      </c>
      <c r="J688" s="2">
        <f t="shared" si="32"/>
        <v>42986</v>
      </c>
      <c r="K688" s="23"/>
    </row>
    <row r="689" spans="1:11" x14ac:dyDescent="0.3">
      <c r="A689" s="4" t="s">
        <v>3517</v>
      </c>
      <c r="B689" s="5">
        <v>41875</v>
      </c>
      <c r="C689" s="9">
        <v>13.28</v>
      </c>
      <c r="D689" s="9">
        <v>6.3743999999999996</v>
      </c>
      <c r="E689" t="str">
        <v>Jennifer Patt</v>
      </c>
      <c r="F689" s="15">
        <v>6.3743999999999996</v>
      </c>
      <c r="G689">
        <f t="shared" si="30"/>
        <v>13.28</v>
      </c>
      <c r="I689">
        <f t="shared" si="31"/>
        <v>1</v>
      </c>
      <c r="J689" s="2">
        <f t="shared" si="32"/>
        <v>41875</v>
      </c>
      <c r="K689" s="23"/>
    </row>
    <row r="690" spans="1:11" x14ac:dyDescent="0.3">
      <c r="A690" s="4" t="s">
        <v>3522</v>
      </c>
      <c r="B690" s="5">
        <v>42777</v>
      </c>
      <c r="C690" s="9">
        <v>963.13599999999997</v>
      </c>
      <c r="D690" s="9">
        <v>108.3528</v>
      </c>
      <c r="E690" t="str">
        <v>Cari Sayre</v>
      </c>
      <c r="F690" s="15">
        <v>108.3528</v>
      </c>
      <c r="G690">
        <f t="shared" si="30"/>
        <v>963.13599999999997</v>
      </c>
      <c r="I690">
        <f t="shared" si="31"/>
        <v>1</v>
      </c>
      <c r="J690" s="2">
        <f t="shared" si="32"/>
        <v>42777</v>
      </c>
      <c r="K690" s="23"/>
    </row>
    <row r="691" spans="1:11" x14ac:dyDescent="0.3">
      <c r="A691" s="4" t="s">
        <v>3527</v>
      </c>
      <c r="B691" s="5">
        <v>41854</v>
      </c>
      <c r="C691" s="9">
        <v>93.024000000000001</v>
      </c>
      <c r="D691" s="9">
        <v>33.721200000000003</v>
      </c>
      <c r="E691" t="str">
        <v>Gary Hansen</v>
      </c>
      <c r="F691" s="15">
        <v>33.721200000000003</v>
      </c>
      <c r="G691">
        <f t="shared" si="30"/>
        <v>93.024000000000001</v>
      </c>
      <c r="I691">
        <f t="shared" si="31"/>
        <v>1</v>
      </c>
      <c r="J691" s="2">
        <f t="shared" si="32"/>
        <v>41854</v>
      </c>
      <c r="K691" s="23"/>
    </row>
    <row r="692" spans="1:11" x14ac:dyDescent="0.3">
      <c r="A692" s="4" t="s">
        <v>3532</v>
      </c>
      <c r="B692" s="5">
        <v>41894</v>
      </c>
      <c r="C692" s="9">
        <v>5.18</v>
      </c>
      <c r="D692" s="9">
        <v>-8.0289999999999999</v>
      </c>
      <c r="E692" t="str">
        <v>Pete Takahito</v>
      </c>
      <c r="F692" s="15">
        <v>-8.0289999999999999</v>
      </c>
      <c r="G692">
        <f t="shared" si="30"/>
        <v>5.18</v>
      </c>
      <c r="I692">
        <f t="shared" si="31"/>
        <v>1</v>
      </c>
      <c r="J692" s="2">
        <f t="shared" si="32"/>
        <v>41894</v>
      </c>
      <c r="K692" s="23"/>
    </row>
    <row r="693" spans="1:11" x14ac:dyDescent="0.3">
      <c r="A693" s="4" t="s">
        <v>3537</v>
      </c>
      <c r="B693" s="5">
        <v>41883</v>
      </c>
      <c r="C693" s="9">
        <v>3.6480000000000001</v>
      </c>
      <c r="D693" s="9">
        <v>-6.0191999999999997</v>
      </c>
      <c r="E693" t="str">
        <v>Jack Lebron</v>
      </c>
      <c r="F693" s="15">
        <v>-6.0191999999999997</v>
      </c>
      <c r="G693">
        <f t="shared" si="30"/>
        <v>3.6480000000000001</v>
      </c>
      <c r="I693">
        <f t="shared" si="31"/>
        <v>1</v>
      </c>
      <c r="J693" s="2">
        <f t="shared" si="32"/>
        <v>41883</v>
      </c>
      <c r="K693" s="23"/>
    </row>
    <row r="694" spans="1:11" x14ac:dyDescent="0.3">
      <c r="A694" s="4" t="s">
        <v>3540</v>
      </c>
      <c r="B694" s="5">
        <v>43087</v>
      </c>
      <c r="C694" s="9">
        <v>18.704000000000001</v>
      </c>
      <c r="D694" s="9">
        <v>2.3380000000000001</v>
      </c>
      <c r="E694" t="str">
        <v>Aaron Hawkins</v>
      </c>
      <c r="F694" s="15">
        <v>2.3380000000000001</v>
      </c>
      <c r="G694">
        <f t="shared" si="30"/>
        <v>18.704000000000001</v>
      </c>
      <c r="I694">
        <f t="shared" si="31"/>
        <v>1</v>
      </c>
      <c r="J694" s="2">
        <f t="shared" si="32"/>
        <v>43087</v>
      </c>
      <c r="K694" s="23"/>
    </row>
    <row r="695" spans="1:11" x14ac:dyDescent="0.3">
      <c r="A695" s="4" t="s">
        <v>3545</v>
      </c>
      <c r="B695" s="5">
        <v>42492</v>
      </c>
      <c r="C695" s="9">
        <v>44.94</v>
      </c>
      <c r="D695" s="9">
        <v>12.5832</v>
      </c>
      <c r="E695" t="str">
        <v>Cindy Chapman</v>
      </c>
      <c r="F695" s="15">
        <v>12.5832</v>
      </c>
      <c r="G695">
        <f t="shared" si="30"/>
        <v>44.94</v>
      </c>
      <c r="I695">
        <f t="shared" si="31"/>
        <v>1</v>
      </c>
      <c r="J695" s="2">
        <f t="shared" si="32"/>
        <v>42492</v>
      </c>
      <c r="K695" s="23"/>
    </row>
    <row r="696" spans="1:11" x14ac:dyDescent="0.3">
      <c r="A696" s="4" t="s">
        <v>3548</v>
      </c>
      <c r="B696" s="5">
        <v>42694</v>
      </c>
      <c r="C696" s="9">
        <v>318.43</v>
      </c>
      <c r="D696" s="9">
        <v>-77.332999999999998</v>
      </c>
      <c r="E696" t="str">
        <v>David Wiener</v>
      </c>
      <c r="F696" s="15">
        <v>-77.332999999999998</v>
      </c>
      <c r="G696">
        <f t="shared" si="30"/>
        <v>318.43</v>
      </c>
      <c r="I696">
        <f t="shared" si="31"/>
        <v>1</v>
      </c>
      <c r="J696" s="2">
        <f t="shared" si="32"/>
        <v>42694</v>
      </c>
      <c r="K696" s="23"/>
    </row>
    <row r="697" spans="1:11" x14ac:dyDescent="0.3">
      <c r="A697" s="4" t="s">
        <v>3553</v>
      </c>
      <c r="B697" s="5">
        <v>43070</v>
      </c>
      <c r="C697" s="9">
        <v>219.8</v>
      </c>
      <c r="D697" s="9">
        <v>24.727499999999999</v>
      </c>
      <c r="E697" t="str">
        <v>Sarah Jordon</v>
      </c>
      <c r="F697" s="15">
        <v>24.727499999999999</v>
      </c>
      <c r="G697">
        <f t="shared" si="30"/>
        <v>219.8</v>
      </c>
      <c r="I697">
        <f t="shared" si="31"/>
        <v>1</v>
      </c>
      <c r="J697" s="2">
        <f t="shared" si="32"/>
        <v>43070</v>
      </c>
      <c r="K697" s="23"/>
    </row>
    <row r="698" spans="1:11" x14ac:dyDescent="0.3">
      <c r="A698" s="4" t="s">
        <v>3558</v>
      </c>
      <c r="B698" s="5">
        <v>42842</v>
      </c>
      <c r="C698" s="9">
        <v>60.311999999999998</v>
      </c>
      <c r="D698" s="9">
        <v>5.2773000000000003</v>
      </c>
      <c r="E698" t="str">
        <v>Bruce Geld</v>
      </c>
      <c r="F698" s="15">
        <v>5.2773000000000003</v>
      </c>
      <c r="G698">
        <f t="shared" si="30"/>
        <v>60.311999999999998</v>
      </c>
      <c r="I698">
        <f t="shared" si="31"/>
        <v>1</v>
      </c>
      <c r="J698" s="2">
        <f t="shared" si="32"/>
        <v>42842</v>
      </c>
      <c r="K698" s="23"/>
    </row>
    <row r="699" spans="1:11" x14ac:dyDescent="0.3">
      <c r="A699" s="4" t="s">
        <v>3563</v>
      </c>
      <c r="B699" s="5">
        <v>42687</v>
      </c>
      <c r="C699" s="9">
        <v>3.1360000000000001</v>
      </c>
      <c r="D699" s="9">
        <v>-4.7039999999999997</v>
      </c>
      <c r="E699" t="str">
        <v>Laurel Beltran</v>
      </c>
      <c r="F699" s="15">
        <v>-4.7039999999999997</v>
      </c>
      <c r="G699">
        <f t="shared" si="30"/>
        <v>3.1360000000000001</v>
      </c>
      <c r="I699">
        <f t="shared" si="31"/>
        <v>1</v>
      </c>
      <c r="J699" s="2">
        <f t="shared" si="32"/>
        <v>42687</v>
      </c>
      <c r="K699" s="23"/>
    </row>
    <row r="700" spans="1:11" x14ac:dyDescent="0.3">
      <c r="A700" s="4" t="s">
        <v>3569</v>
      </c>
      <c r="B700" s="5">
        <v>41957</v>
      </c>
      <c r="C700" s="9">
        <v>20.736000000000001</v>
      </c>
      <c r="D700" s="9">
        <v>7.2576000000000001</v>
      </c>
      <c r="E700" t="str">
        <v>Candace McMahon</v>
      </c>
      <c r="F700" s="15">
        <v>7.2576000000000001</v>
      </c>
      <c r="G700">
        <f t="shared" si="30"/>
        <v>20.736000000000001</v>
      </c>
      <c r="I700">
        <f t="shared" si="31"/>
        <v>1</v>
      </c>
      <c r="J700" s="2">
        <f t="shared" si="32"/>
        <v>41957</v>
      </c>
      <c r="K700" s="23"/>
    </row>
    <row r="701" spans="1:11" x14ac:dyDescent="0.3">
      <c r="A701" s="4" t="s">
        <v>3574</v>
      </c>
      <c r="B701" s="5">
        <v>41781</v>
      </c>
      <c r="C701" s="9">
        <v>135.97999999999999</v>
      </c>
      <c r="D701" s="9">
        <v>33.994999999999997</v>
      </c>
      <c r="E701" t="str">
        <v>Evan Henry</v>
      </c>
      <c r="F701" s="15">
        <v>33.994999999999997</v>
      </c>
      <c r="G701">
        <f t="shared" si="30"/>
        <v>135.97999999999999</v>
      </c>
      <c r="I701">
        <f t="shared" si="31"/>
        <v>1</v>
      </c>
      <c r="J701" s="2">
        <f t="shared" si="32"/>
        <v>41781</v>
      </c>
      <c r="K701" s="23"/>
    </row>
    <row r="702" spans="1:11" x14ac:dyDescent="0.3">
      <c r="A702" s="4" t="s">
        <v>3577</v>
      </c>
      <c r="B702" s="5">
        <v>41993</v>
      </c>
      <c r="C702" s="9">
        <v>43.512</v>
      </c>
      <c r="D702" s="9">
        <v>3.8073000000000001</v>
      </c>
      <c r="E702" t="str">
        <v>Tony Sayre</v>
      </c>
      <c r="F702" s="15">
        <v>3.8073000000000001</v>
      </c>
      <c r="G702">
        <f t="shared" si="30"/>
        <v>43.512</v>
      </c>
      <c r="I702">
        <f t="shared" si="31"/>
        <v>1</v>
      </c>
      <c r="J702" s="2">
        <f t="shared" si="32"/>
        <v>41993</v>
      </c>
      <c r="K702" s="23"/>
    </row>
    <row r="703" spans="1:11" x14ac:dyDescent="0.3">
      <c r="A703" s="4" t="s">
        <v>3582</v>
      </c>
      <c r="B703" s="5">
        <v>42968</v>
      </c>
      <c r="C703" s="9">
        <v>17.12</v>
      </c>
      <c r="D703" s="9">
        <v>4.9648000000000003</v>
      </c>
      <c r="E703" t="str">
        <v>Patrick Ryan</v>
      </c>
      <c r="F703" s="15">
        <v>4.9648000000000003</v>
      </c>
      <c r="G703">
        <f t="shared" si="30"/>
        <v>17.12</v>
      </c>
      <c r="I703">
        <f t="shared" si="31"/>
        <v>1</v>
      </c>
      <c r="J703" s="2">
        <f t="shared" si="32"/>
        <v>42968</v>
      </c>
      <c r="K703" s="23"/>
    </row>
    <row r="704" spans="1:11" x14ac:dyDescent="0.3">
      <c r="A704" s="4" t="s">
        <v>3585</v>
      </c>
      <c r="B704" s="5">
        <v>41670</v>
      </c>
      <c r="C704" s="9">
        <v>290.666</v>
      </c>
      <c r="D704" s="9">
        <v>3.4196</v>
      </c>
      <c r="E704" t="str">
        <v>Liz Carlisle</v>
      </c>
      <c r="F704" s="15">
        <v>3.4196</v>
      </c>
      <c r="G704">
        <f t="shared" si="30"/>
        <v>290.666</v>
      </c>
      <c r="I704">
        <f t="shared" si="31"/>
        <v>1</v>
      </c>
      <c r="J704" s="2">
        <f t="shared" si="32"/>
        <v>41670</v>
      </c>
      <c r="K704" s="23"/>
    </row>
    <row r="705" spans="1:11" x14ac:dyDescent="0.3">
      <c r="A705" s="4" t="s">
        <v>3590</v>
      </c>
      <c r="B705" s="5">
        <v>42675</v>
      </c>
      <c r="C705" s="9">
        <v>111.672</v>
      </c>
      <c r="D705" s="9">
        <v>6.9794999999999998</v>
      </c>
      <c r="E705" t="str">
        <v>Cindy Schnelling</v>
      </c>
      <c r="F705" s="15">
        <v>6.9794999999999998</v>
      </c>
      <c r="G705">
        <f t="shared" si="30"/>
        <v>111.672</v>
      </c>
      <c r="I705">
        <f t="shared" si="31"/>
        <v>1</v>
      </c>
      <c r="J705" s="2">
        <f t="shared" si="32"/>
        <v>42675</v>
      </c>
      <c r="K705" s="23"/>
    </row>
    <row r="706" spans="1:11" x14ac:dyDescent="0.3">
      <c r="A706" s="4" t="s">
        <v>3596</v>
      </c>
      <c r="B706" s="5">
        <v>41964</v>
      </c>
      <c r="C706" s="9">
        <v>36.99</v>
      </c>
      <c r="D706" s="9">
        <v>9.9872999999999994</v>
      </c>
      <c r="E706" t="str">
        <v>Dave Hallsten</v>
      </c>
      <c r="F706" s="15">
        <v>9.9872999999999994</v>
      </c>
      <c r="G706">
        <f t="shared" si="30"/>
        <v>36.99</v>
      </c>
      <c r="I706">
        <f t="shared" si="31"/>
        <v>1</v>
      </c>
      <c r="J706" s="2">
        <f t="shared" si="32"/>
        <v>41964</v>
      </c>
      <c r="K706" s="23"/>
    </row>
    <row r="707" spans="1:11" x14ac:dyDescent="0.3">
      <c r="A707" s="4" t="s">
        <v>3599</v>
      </c>
      <c r="B707" s="5">
        <v>42580</v>
      </c>
      <c r="C707" s="9">
        <v>84.784000000000006</v>
      </c>
      <c r="D707" s="9">
        <v>-16.956800000000001</v>
      </c>
      <c r="E707" t="str">
        <v>Jack O'Briant</v>
      </c>
      <c r="F707" s="15">
        <v>-16.956800000000001</v>
      </c>
      <c r="G707">
        <f t="shared" ref="G707:G770" si="33">AVERAGEIF($A$2:$A$794, E707, $C$2:$C$794)</f>
        <v>84.784000000000006</v>
      </c>
      <c r="I707">
        <f t="shared" ref="I707:I770" si="34">COUNTIF($A$2:$A$1000, E707)</f>
        <v>1</v>
      </c>
      <c r="J707" s="2">
        <f t="shared" ref="J707:J770" si="35">_xlfn.MAXIFS($B$2:$B$794, $A$2:$A$794, E707)</f>
        <v>42580</v>
      </c>
      <c r="K707" s="23"/>
    </row>
    <row r="708" spans="1:11" x14ac:dyDescent="0.3">
      <c r="A708" s="4" t="s">
        <v>3602</v>
      </c>
      <c r="B708" s="5">
        <v>42588</v>
      </c>
      <c r="C708" s="9">
        <v>70.88</v>
      </c>
      <c r="D708" s="9">
        <v>33.313600000000001</v>
      </c>
      <c r="E708" t="str">
        <v>Anna Häberlin</v>
      </c>
      <c r="F708" s="15">
        <v>33.313600000000001</v>
      </c>
      <c r="G708">
        <f t="shared" si="33"/>
        <v>70.88</v>
      </c>
      <c r="I708">
        <f t="shared" si="34"/>
        <v>1</v>
      </c>
      <c r="J708" s="2">
        <f t="shared" si="35"/>
        <v>42588</v>
      </c>
      <c r="K708" s="23"/>
    </row>
    <row r="709" spans="1:11" x14ac:dyDescent="0.3">
      <c r="A709" s="4" t="s">
        <v>3606</v>
      </c>
      <c r="B709" s="5">
        <v>42699</v>
      </c>
      <c r="C709" s="9">
        <v>5.08</v>
      </c>
      <c r="D709" s="9">
        <v>1.651</v>
      </c>
      <c r="E709" t="str">
        <v>Heather Jas</v>
      </c>
      <c r="F709" s="15">
        <v>1.651</v>
      </c>
      <c r="G709">
        <f t="shared" si="33"/>
        <v>5.08</v>
      </c>
      <c r="I709">
        <f t="shared" si="34"/>
        <v>1</v>
      </c>
      <c r="J709" s="2">
        <f t="shared" si="35"/>
        <v>42699</v>
      </c>
      <c r="K709" s="23"/>
    </row>
    <row r="710" spans="1:11" x14ac:dyDescent="0.3">
      <c r="A710" s="4" t="s">
        <v>3611</v>
      </c>
      <c r="B710" s="5">
        <v>42100</v>
      </c>
      <c r="C710" s="9">
        <v>47.951999999999998</v>
      </c>
      <c r="D710" s="9">
        <v>16.183800000000002</v>
      </c>
      <c r="E710" t="str">
        <v>Mark Hamilton</v>
      </c>
      <c r="F710" s="15">
        <v>16.183800000000002</v>
      </c>
      <c r="G710">
        <f t="shared" si="33"/>
        <v>47.951999999999998</v>
      </c>
      <c r="I710">
        <f t="shared" si="34"/>
        <v>1</v>
      </c>
      <c r="J710" s="2">
        <f t="shared" si="35"/>
        <v>42100</v>
      </c>
      <c r="K710" s="23"/>
    </row>
    <row r="711" spans="1:11" x14ac:dyDescent="0.3">
      <c r="A711" s="4" t="s">
        <v>3614</v>
      </c>
      <c r="B711" s="5">
        <v>42835</v>
      </c>
      <c r="C711" s="9">
        <v>10.368</v>
      </c>
      <c r="D711" s="9">
        <v>3.6288</v>
      </c>
      <c r="E711" t="str">
        <v>Russell D'Ascenzo</v>
      </c>
      <c r="F711" s="15">
        <v>3.6288</v>
      </c>
      <c r="G711">
        <f t="shared" si="33"/>
        <v>10.368</v>
      </c>
      <c r="I711">
        <f t="shared" si="34"/>
        <v>1</v>
      </c>
      <c r="J711" s="2">
        <f t="shared" si="35"/>
        <v>42835</v>
      </c>
      <c r="K711" s="23"/>
    </row>
    <row r="712" spans="1:11" x14ac:dyDescent="0.3">
      <c r="A712" s="4" t="s">
        <v>3619</v>
      </c>
      <c r="B712" s="5">
        <v>41810</v>
      </c>
      <c r="C712" s="9">
        <v>201.584</v>
      </c>
      <c r="D712" s="9">
        <v>20.1584</v>
      </c>
      <c r="E712" t="str">
        <v>Sam Craven</v>
      </c>
      <c r="F712" s="15">
        <v>20.1584</v>
      </c>
      <c r="G712">
        <f t="shared" si="33"/>
        <v>201.584</v>
      </c>
      <c r="I712">
        <f t="shared" si="34"/>
        <v>1</v>
      </c>
      <c r="J712" s="2">
        <f t="shared" si="35"/>
        <v>41810</v>
      </c>
      <c r="K712" s="23"/>
    </row>
    <row r="713" spans="1:11" x14ac:dyDescent="0.3">
      <c r="A713" s="4" t="s">
        <v>3625</v>
      </c>
      <c r="B713" s="5">
        <v>43079</v>
      </c>
      <c r="C713" s="9">
        <v>599.97</v>
      </c>
      <c r="D713" s="9">
        <v>257.9871</v>
      </c>
      <c r="E713" t="str">
        <v>Stephanie Ulpright</v>
      </c>
      <c r="F713" s="15">
        <v>257.9871</v>
      </c>
      <c r="G713">
        <f t="shared" si="33"/>
        <v>599.97</v>
      </c>
      <c r="I713">
        <f t="shared" si="34"/>
        <v>1</v>
      </c>
      <c r="J713" s="2">
        <f t="shared" si="35"/>
        <v>43079</v>
      </c>
      <c r="K713" s="23"/>
    </row>
    <row r="714" spans="1:11" x14ac:dyDescent="0.3">
      <c r="A714" s="4" t="s">
        <v>3630</v>
      </c>
      <c r="B714" s="5">
        <v>42915</v>
      </c>
      <c r="C714" s="9">
        <v>5.1840000000000002</v>
      </c>
      <c r="D714" s="9">
        <v>1.8144</v>
      </c>
      <c r="E714" t="str">
        <v>Fred Chung</v>
      </c>
      <c r="F714" s="15">
        <v>1.8144</v>
      </c>
      <c r="G714">
        <f t="shared" si="33"/>
        <v>5.1840000000000002</v>
      </c>
      <c r="I714">
        <f t="shared" si="34"/>
        <v>1</v>
      </c>
      <c r="J714" s="2">
        <f t="shared" si="35"/>
        <v>42915</v>
      </c>
      <c r="K714" s="23"/>
    </row>
    <row r="715" spans="1:11" x14ac:dyDescent="0.3">
      <c r="A715" s="4" t="s">
        <v>3634</v>
      </c>
      <c r="B715" s="5">
        <v>41960</v>
      </c>
      <c r="C715" s="9">
        <v>12.448</v>
      </c>
      <c r="D715" s="9">
        <v>3.89</v>
      </c>
      <c r="E715" t="str">
        <v>Randy Bradley</v>
      </c>
      <c r="F715" s="15">
        <v>3.89</v>
      </c>
      <c r="G715">
        <f t="shared" si="33"/>
        <v>12.448</v>
      </c>
      <c r="I715">
        <f t="shared" si="34"/>
        <v>1</v>
      </c>
      <c r="J715" s="2">
        <f t="shared" si="35"/>
        <v>41960</v>
      </c>
      <c r="K715" s="23"/>
    </row>
    <row r="716" spans="1:11" x14ac:dyDescent="0.3">
      <c r="A716" s="4" t="s">
        <v>3639</v>
      </c>
      <c r="B716" s="5">
        <v>42703</v>
      </c>
      <c r="C716" s="9">
        <v>58.415999999999997</v>
      </c>
      <c r="D716" s="9">
        <v>16.794599999999999</v>
      </c>
      <c r="E716" t="str">
        <v>Nick Crebassa</v>
      </c>
      <c r="F716" s="15">
        <v>16.794599999999999</v>
      </c>
      <c r="G716">
        <f t="shared" si="33"/>
        <v>58.415999999999997</v>
      </c>
      <c r="I716">
        <f t="shared" si="34"/>
        <v>1</v>
      </c>
      <c r="J716" s="2">
        <f t="shared" si="35"/>
        <v>42703</v>
      </c>
      <c r="K716" s="23"/>
    </row>
    <row r="717" spans="1:11" x14ac:dyDescent="0.3">
      <c r="A717" s="4" t="s">
        <v>3644</v>
      </c>
      <c r="B717" s="5">
        <v>42858</v>
      </c>
      <c r="C717" s="9">
        <v>69.52</v>
      </c>
      <c r="D717" s="9">
        <v>19.465599999999998</v>
      </c>
      <c r="E717" t="str">
        <v>Darren Budd</v>
      </c>
      <c r="F717" s="15">
        <v>19.465599999999998</v>
      </c>
      <c r="G717">
        <f t="shared" si="33"/>
        <v>69.52</v>
      </c>
      <c r="I717">
        <f t="shared" si="34"/>
        <v>1</v>
      </c>
      <c r="J717" s="2">
        <f t="shared" si="35"/>
        <v>42858</v>
      </c>
      <c r="K717" s="23"/>
    </row>
    <row r="718" spans="1:11" x14ac:dyDescent="0.3">
      <c r="A718" s="4" t="s">
        <v>3649</v>
      </c>
      <c r="B718" s="5">
        <v>42378</v>
      </c>
      <c r="C718" s="9">
        <v>15.167999999999999</v>
      </c>
      <c r="D718" s="9">
        <v>3.7919999999999998</v>
      </c>
      <c r="E718" t="str">
        <v>Maureen Fritzler</v>
      </c>
      <c r="F718" s="15">
        <v>3.7919999999999998</v>
      </c>
      <c r="G718">
        <f t="shared" si="33"/>
        <v>15.167999999999999</v>
      </c>
      <c r="I718">
        <f t="shared" si="34"/>
        <v>1</v>
      </c>
      <c r="J718" s="2">
        <f t="shared" si="35"/>
        <v>42378</v>
      </c>
      <c r="K718" s="23"/>
    </row>
    <row r="719" spans="1:11" x14ac:dyDescent="0.3">
      <c r="A719" s="4" t="s">
        <v>3654</v>
      </c>
      <c r="B719" s="5">
        <v>42800</v>
      </c>
      <c r="C719" s="9">
        <v>26.38</v>
      </c>
      <c r="D719" s="9">
        <v>12.1348</v>
      </c>
      <c r="E719" t="str">
        <v>Roland Murray</v>
      </c>
      <c r="F719" s="15">
        <v>12.1348</v>
      </c>
      <c r="G719">
        <f t="shared" si="33"/>
        <v>26.38</v>
      </c>
      <c r="I719">
        <f t="shared" si="34"/>
        <v>1</v>
      </c>
      <c r="J719" s="2">
        <f t="shared" si="35"/>
        <v>42800</v>
      </c>
      <c r="K719" s="23"/>
    </row>
    <row r="720" spans="1:11" x14ac:dyDescent="0.3">
      <c r="A720" s="4" t="s">
        <v>3659</v>
      </c>
      <c r="B720" s="5">
        <v>42446</v>
      </c>
      <c r="C720" s="9">
        <v>129.97999999999999</v>
      </c>
      <c r="D720" s="9">
        <v>62.3904</v>
      </c>
      <c r="E720" t="str">
        <v>Vivian Mathis</v>
      </c>
      <c r="F720" s="15">
        <v>62.3904</v>
      </c>
      <c r="G720">
        <f t="shared" si="33"/>
        <v>129.97999999999999</v>
      </c>
      <c r="I720">
        <f t="shared" si="34"/>
        <v>1</v>
      </c>
      <c r="J720" s="2">
        <f t="shared" si="35"/>
        <v>42446</v>
      </c>
      <c r="K720" s="23"/>
    </row>
    <row r="721" spans="1:11" x14ac:dyDescent="0.3">
      <c r="A721" s="4" t="s">
        <v>3664</v>
      </c>
      <c r="B721" s="5">
        <v>41666</v>
      </c>
      <c r="C721" s="9">
        <v>57.23</v>
      </c>
      <c r="D721" s="9">
        <v>14.307499999999999</v>
      </c>
      <c r="E721" t="str">
        <v>Ed Jacobs</v>
      </c>
      <c r="F721" s="15">
        <v>14.307499999999999</v>
      </c>
      <c r="G721">
        <f t="shared" si="33"/>
        <v>57.23</v>
      </c>
      <c r="I721">
        <f t="shared" si="34"/>
        <v>1</v>
      </c>
      <c r="J721" s="2">
        <f t="shared" si="35"/>
        <v>41666</v>
      </c>
      <c r="K721" s="23"/>
    </row>
    <row r="722" spans="1:11" x14ac:dyDescent="0.3">
      <c r="A722" s="4" t="s">
        <v>3669</v>
      </c>
      <c r="B722" s="5">
        <v>42657</v>
      </c>
      <c r="C722" s="9">
        <v>102.592</v>
      </c>
      <c r="D722" s="9">
        <v>10.2592</v>
      </c>
      <c r="E722" t="str">
        <v>Nathan Cano</v>
      </c>
      <c r="F722" s="15">
        <v>10.2592</v>
      </c>
      <c r="G722">
        <f t="shared" si="33"/>
        <v>102.592</v>
      </c>
      <c r="I722">
        <f t="shared" si="34"/>
        <v>1</v>
      </c>
      <c r="J722" s="2">
        <f t="shared" si="35"/>
        <v>42657</v>
      </c>
      <c r="K722" s="23"/>
    </row>
    <row r="723" spans="1:11" x14ac:dyDescent="0.3">
      <c r="A723" s="4" t="s">
        <v>3674</v>
      </c>
      <c r="B723" s="5">
        <v>42322</v>
      </c>
      <c r="C723" s="9">
        <v>76.14</v>
      </c>
      <c r="D723" s="9">
        <v>26.649000000000001</v>
      </c>
      <c r="E723" t="str">
        <v>Lycoris Saunders</v>
      </c>
      <c r="F723" s="15">
        <v>26.649000000000001</v>
      </c>
      <c r="G723">
        <f t="shared" si="33"/>
        <v>76.14</v>
      </c>
      <c r="I723">
        <f t="shared" si="34"/>
        <v>1</v>
      </c>
      <c r="J723" s="2">
        <f t="shared" si="35"/>
        <v>42322</v>
      </c>
      <c r="K723" s="23"/>
    </row>
    <row r="724" spans="1:11" x14ac:dyDescent="0.3">
      <c r="A724" s="4" t="s">
        <v>3679</v>
      </c>
      <c r="B724" s="5">
        <v>41798</v>
      </c>
      <c r="C724" s="9">
        <v>170.352</v>
      </c>
      <c r="D724" s="9">
        <v>10.647</v>
      </c>
      <c r="E724" t="str">
        <v>Katrina Edelman</v>
      </c>
      <c r="F724" s="15">
        <v>10.647</v>
      </c>
      <c r="G724">
        <f t="shared" si="33"/>
        <v>170.352</v>
      </c>
      <c r="I724">
        <f t="shared" si="34"/>
        <v>1</v>
      </c>
      <c r="J724" s="2">
        <f t="shared" si="35"/>
        <v>41798</v>
      </c>
      <c r="K724" s="23"/>
    </row>
    <row r="725" spans="1:11" x14ac:dyDescent="0.3">
      <c r="A725" s="4" t="s">
        <v>3682</v>
      </c>
      <c r="B725" s="5">
        <v>42268</v>
      </c>
      <c r="C725" s="9">
        <v>85.3</v>
      </c>
      <c r="D725" s="9">
        <v>14.500999999999999</v>
      </c>
      <c r="E725" t="str">
        <v>Duane Huffman</v>
      </c>
      <c r="F725" s="15">
        <v>14.500999999999999</v>
      </c>
      <c r="G725">
        <f t="shared" si="33"/>
        <v>85.3</v>
      </c>
      <c r="I725">
        <f t="shared" si="34"/>
        <v>1</v>
      </c>
      <c r="J725" s="2">
        <f t="shared" si="35"/>
        <v>42268</v>
      </c>
      <c r="K725" s="23"/>
    </row>
    <row r="726" spans="1:11" x14ac:dyDescent="0.3">
      <c r="A726" s="4" t="s">
        <v>3687</v>
      </c>
      <c r="B726" s="5">
        <v>42170</v>
      </c>
      <c r="C726" s="9">
        <v>9.5679999999999996</v>
      </c>
      <c r="D726" s="9">
        <v>2.99</v>
      </c>
      <c r="E726" t="str">
        <v>Peter Fuller</v>
      </c>
      <c r="F726" s="15">
        <v>2.99</v>
      </c>
      <c r="G726">
        <f t="shared" si="33"/>
        <v>9.5679999999999996</v>
      </c>
      <c r="I726">
        <f t="shared" si="34"/>
        <v>1</v>
      </c>
      <c r="J726" s="2">
        <f t="shared" si="35"/>
        <v>42170</v>
      </c>
      <c r="K726" s="23"/>
    </row>
    <row r="727" spans="1:11" x14ac:dyDescent="0.3">
      <c r="A727" s="4" t="s">
        <v>3692</v>
      </c>
      <c r="B727" s="5">
        <v>42099</v>
      </c>
      <c r="C727" s="9">
        <v>98.111999999999995</v>
      </c>
      <c r="D727" s="9">
        <v>18.396000000000001</v>
      </c>
      <c r="E727" t="str">
        <v>Valerie Takahito</v>
      </c>
      <c r="F727" s="15">
        <v>18.396000000000001</v>
      </c>
      <c r="G727">
        <f t="shared" si="33"/>
        <v>98.111999999999995</v>
      </c>
      <c r="I727">
        <f t="shared" si="34"/>
        <v>1</v>
      </c>
      <c r="J727" s="2">
        <f t="shared" si="35"/>
        <v>42099</v>
      </c>
      <c r="K727" s="23"/>
    </row>
    <row r="728" spans="1:11" x14ac:dyDescent="0.3">
      <c r="A728" s="4" t="s">
        <v>3697</v>
      </c>
      <c r="B728" s="5">
        <v>42544</v>
      </c>
      <c r="C728" s="9">
        <v>835.17</v>
      </c>
      <c r="D728" s="9">
        <v>16.703399999999998</v>
      </c>
      <c r="E728" t="str">
        <v>Maureen Gnade</v>
      </c>
      <c r="F728" s="15">
        <v>16.703399999999998</v>
      </c>
      <c r="G728">
        <f t="shared" si="33"/>
        <v>835.17</v>
      </c>
      <c r="I728">
        <f t="shared" si="34"/>
        <v>1</v>
      </c>
      <c r="J728" s="2">
        <f t="shared" si="35"/>
        <v>42544</v>
      </c>
      <c r="K728" s="23"/>
    </row>
    <row r="729" spans="1:11" x14ac:dyDescent="0.3">
      <c r="A729" s="4" t="s">
        <v>3702</v>
      </c>
      <c r="B729" s="5">
        <v>41965</v>
      </c>
      <c r="C729" s="9">
        <v>53.82</v>
      </c>
      <c r="D729" s="9">
        <v>24.219000000000001</v>
      </c>
      <c r="E729" t="str">
        <v>Susan Pistek</v>
      </c>
      <c r="F729" s="15">
        <v>24.219000000000001</v>
      </c>
      <c r="G729">
        <f t="shared" si="33"/>
        <v>53.82</v>
      </c>
      <c r="I729">
        <f t="shared" si="34"/>
        <v>1</v>
      </c>
      <c r="J729" s="2">
        <f t="shared" si="35"/>
        <v>41965</v>
      </c>
      <c r="K729" s="23"/>
    </row>
    <row r="730" spans="1:11" x14ac:dyDescent="0.3">
      <c r="A730" s="4" t="s">
        <v>3705</v>
      </c>
      <c r="B730" s="5">
        <v>42477</v>
      </c>
      <c r="C730" s="9">
        <v>79.12</v>
      </c>
      <c r="D730" s="9">
        <v>13.846</v>
      </c>
      <c r="E730" t="str">
        <v>Charles Sheldon</v>
      </c>
      <c r="F730" s="15">
        <v>13.846</v>
      </c>
      <c r="G730">
        <f t="shared" si="33"/>
        <v>79.12</v>
      </c>
      <c r="I730">
        <f t="shared" si="34"/>
        <v>1</v>
      </c>
      <c r="J730" s="2">
        <f t="shared" si="35"/>
        <v>42477</v>
      </c>
      <c r="K730" s="23"/>
    </row>
    <row r="731" spans="1:11" x14ac:dyDescent="0.3">
      <c r="A731" s="4" t="s">
        <v>3710</v>
      </c>
      <c r="B731" s="5">
        <v>42071</v>
      </c>
      <c r="C731" s="9">
        <v>512.94000000000005</v>
      </c>
      <c r="D731" s="9">
        <v>97.458600000000004</v>
      </c>
      <c r="E731" t="str">
        <v>Dana Kaydos</v>
      </c>
      <c r="F731" s="15">
        <v>97.458600000000004</v>
      </c>
      <c r="G731">
        <f t="shared" si="33"/>
        <v>512.94000000000005</v>
      </c>
      <c r="I731">
        <f t="shared" si="34"/>
        <v>1</v>
      </c>
      <c r="J731" s="2">
        <f t="shared" si="35"/>
        <v>42071</v>
      </c>
      <c r="K731" s="23"/>
    </row>
    <row r="732" spans="1:11" x14ac:dyDescent="0.3">
      <c r="A732" s="4" t="s">
        <v>3715</v>
      </c>
      <c r="B732" s="5">
        <v>42348</v>
      </c>
      <c r="C732" s="9">
        <v>1.78</v>
      </c>
      <c r="D732" s="9">
        <v>0.49840000000000001</v>
      </c>
      <c r="E732" t="str">
        <v>Khloe Miller</v>
      </c>
      <c r="F732" s="15">
        <v>0.49840000000000001</v>
      </c>
      <c r="G732">
        <f t="shared" si="33"/>
        <v>1.78</v>
      </c>
      <c r="I732">
        <f t="shared" si="34"/>
        <v>1</v>
      </c>
      <c r="J732" s="2">
        <f t="shared" si="35"/>
        <v>42348</v>
      </c>
      <c r="K732" s="23"/>
    </row>
    <row r="733" spans="1:11" x14ac:dyDescent="0.3">
      <c r="A733" s="4" t="s">
        <v>3719</v>
      </c>
      <c r="B733" s="5">
        <v>41812</v>
      </c>
      <c r="C733" s="9">
        <v>170.05799999999999</v>
      </c>
      <c r="D733" s="9">
        <v>-4.8587999999999996</v>
      </c>
      <c r="E733" t="str">
        <v>Anna Andreadi</v>
      </c>
      <c r="F733" s="15">
        <v>-4.8587999999999996</v>
      </c>
      <c r="G733">
        <f t="shared" si="33"/>
        <v>170.05799999999999</v>
      </c>
      <c r="I733">
        <f t="shared" si="34"/>
        <v>1</v>
      </c>
      <c r="J733" s="2">
        <f t="shared" si="35"/>
        <v>41812</v>
      </c>
      <c r="K733" s="23"/>
    </row>
    <row r="734" spans="1:11" x14ac:dyDescent="0.3">
      <c r="A734" s="4" t="s">
        <v>3724</v>
      </c>
      <c r="B734" s="5">
        <v>42604</v>
      </c>
      <c r="C734" s="9">
        <v>4.3120000000000003</v>
      </c>
      <c r="D734" s="9">
        <v>-6.8992000000000004</v>
      </c>
      <c r="E734" t="str">
        <v>Dorothy Dickinson</v>
      </c>
      <c r="F734" s="15">
        <v>-6.8992000000000004</v>
      </c>
      <c r="G734">
        <f t="shared" si="33"/>
        <v>4.3120000000000003</v>
      </c>
      <c r="I734">
        <f t="shared" si="34"/>
        <v>1</v>
      </c>
      <c r="J734" s="2">
        <f t="shared" si="35"/>
        <v>42604</v>
      </c>
      <c r="K734" s="23"/>
    </row>
    <row r="735" spans="1:11" x14ac:dyDescent="0.3">
      <c r="A735" s="4" t="s">
        <v>3729</v>
      </c>
      <c r="B735" s="5">
        <v>42869</v>
      </c>
      <c r="C735" s="9">
        <v>539.97</v>
      </c>
      <c r="D735" s="9">
        <v>134.99250000000001</v>
      </c>
      <c r="E735" t="str">
        <v>Amy Hunt</v>
      </c>
      <c r="F735" s="15">
        <v>134.99250000000001</v>
      </c>
      <c r="G735">
        <f t="shared" si="33"/>
        <v>539.97</v>
      </c>
      <c r="I735">
        <f t="shared" si="34"/>
        <v>1</v>
      </c>
      <c r="J735" s="2">
        <f t="shared" si="35"/>
        <v>42869</v>
      </c>
      <c r="K735" s="23"/>
    </row>
    <row r="736" spans="1:11" x14ac:dyDescent="0.3">
      <c r="A736" s="4" t="s">
        <v>3734</v>
      </c>
      <c r="B736" s="5">
        <v>42749</v>
      </c>
      <c r="C736" s="9">
        <v>169.06399999999999</v>
      </c>
      <c r="D736" s="9">
        <v>-14.793100000000001</v>
      </c>
      <c r="E736" t="str">
        <v>Tracy Poddar</v>
      </c>
      <c r="F736" s="15">
        <v>-14.793100000000001</v>
      </c>
      <c r="G736">
        <f t="shared" si="33"/>
        <v>169.06399999999999</v>
      </c>
      <c r="I736">
        <f t="shared" si="34"/>
        <v>1</v>
      </c>
      <c r="J736" s="2">
        <f t="shared" si="35"/>
        <v>42749</v>
      </c>
      <c r="K736" s="23"/>
    </row>
    <row r="737" spans="1:11" x14ac:dyDescent="0.3">
      <c r="A737" s="4" t="s">
        <v>3737</v>
      </c>
      <c r="B737" s="5">
        <v>42337</v>
      </c>
      <c r="C737" s="9">
        <v>56.3</v>
      </c>
      <c r="D737" s="9">
        <v>15.763999999999999</v>
      </c>
      <c r="E737" t="str">
        <v>Eileen Kiefer</v>
      </c>
      <c r="F737" s="15">
        <v>15.763999999999999</v>
      </c>
      <c r="G737">
        <f t="shared" si="33"/>
        <v>56.3</v>
      </c>
      <c r="I737">
        <f t="shared" si="34"/>
        <v>1</v>
      </c>
      <c r="J737" s="2">
        <f t="shared" si="35"/>
        <v>42337</v>
      </c>
      <c r="K737" s="23"/>
    </row>
    <row r="738" spans="1:11" x14ac:dyDescent="0.3">
      <c r="A738" s="4" t="s">
        <v>3742</v>
      </c>
      <c r="B738" s="5">
        <v>43014</v>
      </c>
      <c r="C738" s="9">
        <v>319.95999999999998</v>
      </c>
      <c r="D738" s="9">
        <v>115.18559999999999</v>
      </c>
      <c r="E738" t="str">
        <v>Cyra Reiten</v>
      </c>
      <c r="F738" s="15">
        <v>115.18559999999999</v>
      </c>
      <c r="G738">
        <f t="shared" si="33"/>
        <v>319.95999999999998</v>
      </c>
      <c r="I738">
        <f t="shared" si="34"/>
        <v>1</v>
      </c>
      <c r="J738" s="2">
        <f t="shared" si="35"/>
        <v>43014</v>
      </c>
      <c r="K738" s="23"/>
    </row>
    <row r="739" spans="1:11" x14ac:dyDescent="0.3">
      <c r="A739" s="4" t="s">
        <v>3747</v>
      </c>
      <c r="B739" s="5">
        <v>42873</v>
      </c>
      <c r="C739" s="9">
        <v>6.8739999999999997</v>
      </c>
      <c r="D739" s="9">
        <v>-10.6547</v>
      </c>
      <c r="E739" t="str">
        <v>Susan Gilcrest</v>
      </c>
      <c r="F739" s="15">
        <v>-10.6547</v>
      </c>
      <c r="G739">
        <f t="shared" si="33"/>
        <v>6.8739999999999997</v>
      </c>
      <c r="I739">
        <f t="shared" si="34"/>
        <v>1</v>
      </c>
      <c r="J739" s="2">
        <f t="shared" si="35"/>
        <v>42873</v>
      </c>
      <c r="K739" s="23"/>
    </row>
    <row r="740" spans="1:11" x14ac:dyDescent="0.3">
      <c r="A740" s="4" t="s">
        <v>3751</v>
      </c>
      <c r="B740" s="5">
        <v>43078</v>
      </c>
      <c r="C740" s="9">
        <v>15.984</v>
      </c>
      <c r="D740" s="9">
        <v>4.9950000000000001</v>
      </c>
      <c r="E740" t="str">
        <v>Angele Hood</v>
      </c>
      <c r="F740" s="15">
        <v>4.9950000000000001</v>
      </c>
      <c r="G740">
        <f t="shared" si="33"/>
        <v>15.984</v>
      </c>
      <c r="I740">
        <f t="shared" si="34"/>
        <v>1</v>
      </c>
      <c r="J740" s="2">
        <f t="shared" si="35"/>
        <v>43078</v>
      </c>
      <c r="K740" s="23"/>
    </row>
    <row r="741" spans="1:11" x14ac:dyDescent="0.3">
      <c r="A741" s="4" t="s">
        <v>3756</v>
      </c>
      <c r="B741" s="5">
        <v>42574</v>
      </c>
      <c r="C741" s="9">
        <v>11.416</v>
      </c>
      <c r="D741" s="9">
        <v>-18.836400000000001</v>
      </c>
      <c r="E741" t="str">
        <v>Neil Französisch</v>
      </c>
      <c r="F741" s="15">
        <v>-18.836400000000001</v>
      </c>
      <c r="G741">
        <f t="shared" si="33"/>
        <v>11.416</v>
      </c>
      <c r="I741">
        <f t="shared" si="34"/>
        <v>1</v>
      </c>
      <c r="J741" s="2">
        <f t="shared" si="35"/>
        <v>42574</v>
      </c>
      <c r="K741" s="23"/>
    </row>
    <row r="742" spans="1:11" x14ac:dyDescent="0.3">
      <c r="A742" s="4" t="s">
        <v>3762</v>
      </c>
      <c r="B742" s="5">
        <v>41901</v>
      </c>
      <c r="C742" s="9">
        <v>887.10299999999995</v>
      </c>
      <c r="D742" s="9">
        <v>177.42060000000001</v>
      </c>
      <c r="E742" t="str">
        <v>Bill Shonely</v>
      </c>
      <c r="F742" s="15">
        <v>177.42060000000001</v>
      </c>
      <c r="G742">
        <f t="shared" si="33"/>
        <v>887.10299999999995</v>
      </c>
      <c r="I742">
        <f t="shared" si="34"/>
        <v>1</v>
      </c>
      <c r="J742" s="2">
        <f t="shared" si="35"/>
        <v>41901</v>
      </c>
      <c r="K742" s="23"/>
    </row>
    <row r="743" spans="1:11" x14ac:dyDescent="0.3">
      <c r="A743" s="4" t="s">
        <v>3765</v>
      </c>
      <c r="B743" s="5">
        <v>42334</v>
      </c>
      <c r="C743" s="9">
        <v>692.47199999999998</v>
      </c>
      <c r="D743" s="9">
        <v>190.4298</v>
      </c>
      <c r="E743" t="str">
        <v>Stefanie Holloman</v>
      </c>
      <c r="F743" s="15">
        <v>190.4298</v>
      </c>
      <c r="G743">
        <f t="shared" si="33"/>
        <v>692.47199999999998</v>
      </c>
      <c r="I743">
        <f t="shared" si="34"/>
        <v>1</v>
      </c>
      <c r="J743" s="2">
        <f t="shared" si="35"/>
        <v>42334</v>
      </c>
      <c r="K743" s="23"/>
    </row>
    <row r="744" spans="1:11" x14ac:dyDescent="0.3">
      <c r="A744" s="4" t="s">
        <v>3770</v>
      </c>
      <c r="B744" s="5">
        <v>42359</v>
      </c>
      <c r="C744" s="9">
        <v>50.88</v>
      </c>
      <c r="D744" s="9">
        <v>14.628</v>
      </c>
      <c r="E744" t="str">
        <v>Roger Demir</v>
      </c>
      <c r="F744" s="15">
        <v>14.628</v>
      </c>
      <c r="G744">
        <f t="shared" si="33"/>
        <v>50.88</v>
      </c>
      <c r="I744">
        <f t="shared" si="34"/>
        <v>1</v>
      </c>
      <c r="J744" s="2">
        <f t="shared" si="35"/>
        <v>42359</v>
      </c>
      <c r="K744" s="23"/>
    </row>
    <row r="745" spans="1:11" x14ac:dyDescent="0.3">
      <c r="A745" s="4" t="s">
        <v>3776</v>
      </c>
      <c r="B745" s="5">
        <v>43079</v>
      </c>
      <c r="C745" s="9">
        <v>95.84</v>
      </c>
      <c r="D745" s="9">
        <v>34.741999999999997</v>
      </c>
      <c r="E745" t="str">
        <v>Alex Grayson</v>
      </c>
      <c r="F745" s="15">
        <v>34.741999999999997</v>
      </c>
      <c r="G745">
        <f t="shared" si="33"/>
        <v>95.84</v>
      </c>
      <c r="I745">
        <f t="shared" si="34"/>
        <v>1</v>
      </c>
      <c r="J745" s="2">
        <f t="shared" si="35"/>
        <v>43079</v>
      </c>
      <c r="K745" s="23"/>
    </row>
    <row r="746" spans="1:11" x14ac:dyDescent="0.3">
      <c r="A746" s="4" t="s">
        <v>3781</v>
      </c>
      <c r="B746" s="5">
        <v>41964</v>
      </c>
      <c r="C746" s="9">
        <v>12.96</v>
      </c>
      <c r="D746" s="9">
        <v>6.2207999999999997</v>
      </c>
      <c r="E746" t="str">
        <v>Georgia Rosenberg</v>
      </c>
      <c r="F746" s="15">
        <v>6.2207999999999997</v>
      </c>
      <c r="G746">
        <f t="shared" si="33"/>
        <v>12.96</v>
      </c>
      <c r="I746">
        <f t="shared" si="34"/>
        <v>1</v>
      </c>
      <c r="J746" s="2">
        <f t="shared" si="35"/>
        <v>41964</v>
      </c>
      <c r="K746" s="23"/>
    </row>
    <row r="747" spans="1:11" x14ac:dyDescent="0.3">
      <c r="A747" s="4" t="s">
        <v>3786</v>
      </c>
      <c r="B747" s="5">
        <v>42878</v>
      </c>
      <c r="C747" s="9">
        <v>171.28800000000001</v>
      </c>
      <c r="D747" s="9">
        <v>-6.4233000000000002</v>
      </c>
      <c r="E747" t="str">
        <v>Vivek Sundaresam</v>
      </c>
      <c r="F747" s="15">
        <v>-6.4233000000000002</v>
      </c>
      <c r="G747">
        <f t="shared" si="33"/>
        <v>171.28800000000001</v>
      </c>
      <c r="I747">
        <f t="shared" si="34"/>
        <v>1</v>
      </c>
      <c r="J747" s="2">
        <f t="shared" si="35"/>
        <v>42878</v>
      </c>
      <c r="K747" s="23"/>
    </row>
    <row r="748" spans="1:11" x14ac:dyDescent="0.3">
      <c r="A748" s="4" t="s">
        <v>3791</v>
      </c>
      <c r="B748" s="5">
        <v>42824</v>
      </c>
      <c r="C748" s="9">
        <v>325.86</v>
      </c>
      <c r="D748" s="9">
        <v>149.8956</v>
      </c>
      <c r="E748" t="str">
        <v>Tony Molinari</v>
      </c>
      <c r="F748" s="15">
        <v>149.8956</v>
      </c>
      <c r="G748">
        <f t="shared" si="33"/>
        <v>325.86</v>
      </c>
      <c r="I748">
        <f t="shared" si="34"/>
        <v>1</v>
      </c>
      <c r="J748" s="2">
        <f t="shared" si="35"/>
        <v>42824</v>
      </c>
      <c r="K748" s="23"/>
    </row>
    <row r="749" spans="1:11" x14ac:dyDescent="0.3">
      <c r="A749" s="4" t="s">
        <v>3797</v>
      </c>
      <c r="B749" s="5">
        <v>42608</v>
      </c>
      <c r="C749" s="9">
        <v>8.26</v>
      </c>
      <c r="D749" s="9">
        <v>3.7995999999999999</v>
      </c>
      <c r="E749" t="str">
        <v>Tom Stivers</v>
      </c>
      <c r="F749" s="15">
        <v>3.7995999999999999</v>
      </c>
      <c r="G749">
        <f t="shared" si="33"/>
        <v>8.26</v>
      </c>
      <c r="I749">
        <f t="shared" si="34"/>
        <v>1</v>
      </c>
      <c r="J749" s="2">
        <f t="shared" si="35"/>
        <v>42608</v>
      </c>
      <c r="K749" s="23"/>
    </row>
    <row r="750" spans="1:11" x14ac:dyDescent="0.3">
      <c r="A750" s="4" t="s">
        <v>3802</v>
      </c>
      <c r="B750" s="5">
        <v>42486</v>
      </c>
      <c r="C750" s="9">
        <v>434.64600000000002</v>
      </c>
      <c r="D750" s="9">
        <v>62.782200000000003</v>
      </c>
      <c r="E750" t="str">
        <v>Dennis Bolton</v>
      </c>
      <c r="F750" s="15">
        <v>62.782200000000003</v>
      </c>
      <c r="G750">
        <f t="shared" si="33"/>
        <v>434.64600000000002</v>
      </c>
      <c r="I750">
        <f t="shared" si="34"/>
        <v>1</v>
      </c>
      <c r="J750" s="2">
        <f t="shared" si="35"/>
        <v>42486</v>
      </c>
      <c r="K750" s="23"/>
    </row>
    <row r="751" spans="1:11" x14ac:dyDescent="0.3">
      <c r="A751" s="4" t="s">
        <v>3807</v>
      </c>
      <c r="B751" s="5">
        <v>41797</v>
      </c>
      <c r="C751" s="9">
        <v>268.935</v>
      </c>
      <c r="D751" s="9">
        <v>-209.76929999999999</v>
      </c>
      <c r="E751" t="str">
        <v>Nick Radford</v>
      </c>
      <c r="F751" s="15">
        <v>-209.76929999999999</v>
      </c>
      <c r="G751">
        <f t="shared" si="33"/>
        <v>268.935</v>
      </c>
      <c r="I751">
        <f t="shared" si="34"/>
        <v>1</v>
      </c>
      <c r="J751" s="2">
        <f t="shared" si="35"/>
        <v>41797</v>
      </c>
      <c r="K751" s="23"/>
    </row>
    <row r="752" spans="1:11" x14ac:dyDescent="0.3">
      <c r="A752" s="4" t="s">
        <v>3812</v>
      </c>
      <c r="B752" s="5">
        <v>42888</v>
      </c>
      <c r="C752" s="9">
        <v>25.344000000000001</v>
      </c>
      <c r="D752" s="9">
        <v>9.1872000000000007</v>
      </c>
      <c r="E752" t="str">
        <v>Cari Schnelling</v>
      </c>
      <c r="F752" s="15">
        <v>9.1872000000000007</v>
      </c>
      <c r="G752">
        <f t="shared" si="33"/>
        <v>25.344000000000001</v>
      </c>
      <c r="I752">
        <f t="shared" si="34"/>
        <v>1</v>
      </c>
      <c r="J752" s="2">
        <f t="shared" si="35"/>
        <v>42888</v>
      </c>
      <c r="K752" s="23"/>
    </row>
    <row r="753" spans="1:11" x14ac:dyDescent="0.3">
      <c r="A753" s="4" t="s">
        <v>3817</v>
      </c>
      <c r="B753" s="5">
        <v>42079</v>
      </c>
      <c r="C753" s="9">
        <v>43.13</v>
      </c>
      <c r="D753" s="9">
        <v>18.114599999999999</v>
      </c>
      <c r="E753" t="str">
        <v>Monica Federle</v>
      </c>
      <c r="F753" s="15">
        <v>18.114599999999999</v>
      </c>
      <c r="G753">
        <f t="shared" si="33"/>
        <v>43.13</v>
      </c>
      <c r="I753">
        <f t="shared" si="34"/>
        <v>1</v>
      </c>
      <c r="J753" s="2">
        <f t="shared" si="35"/>
        <v>42079</v>
      </c>
      <c r="K753" s="23"/>
    </row>
    <row r="754" spans="1:11" x14ac:dyDescent="0.3">
      <c r="A754" s="4" t="s">
        <v>3822</v>
      </c>
      <c r="B754" s="5">
        <v>42894</v>
      </c>
      <c r="C754" s="9">
        <v>10.36</v>
      </c>
      <c r="D754" s="9">
        <v>5.0763999999999996</v>
      </c>
      <c r="E754" t="str">
        <v>Liz Willingham</v>
      </c>
      <c r="F754" s="15">
        <v>5.0763999999999996</v>
      </c>
      <c r="G754">
        <f t="shared" si="33"/>
        <v>10.36</v>
      </c>
      <c r="I754">
        <f t="shared" si="34"/>
        <v>1</v>
      </c>
      <c r="J754" s="2">
        <f t="shared" si="35"/>
        <v>42894</v>
      </c>
      <c r="K754" s="23"/>
    </row>
    <row r="755" spans="1:11" x14ac:dyDescent="0.3">
      <c r="A755" s="4" t="s">
        <v>3825</v>
      </c>
      <c r="B755" s="5">
        <v>42988</v>
      </c>
      <c r="C755" s="9">
        <v>14.88</v>
      </c>
      <c r="D755" s="9">
        <v>3.72</v>
      </c>
      <c r="E755" t="str">
        <v>Alex Russell</v>
      </c>
      <c r="F755" s="15">
        <v>3.72</v>
      </c>
      <c r="G755">
        <f t="shared" si="33"/>
        <v>14.88</v>
      </c>
      <c r="I755">
        <f t="shared" si="34"/>
        <v>1</v>
      </c>
      <c r="J755" s="2">
        <f t="shared" si="35"/>
        <v>42988</v>
      </c>
      <c r="K755" s="23"/>
    </row>
    <row r="756" spans="1:11" x14ac:dyDescent="0.3">
      <c r="A756" s="4" t="s">
        <v>3830</v>
      </c>
      <c r="B756" s="5">
        <v>42078</v>
      </c>
      <c r="C756" s="9">
        <v>16.776</v>
      </c>
      <c r="D756" s="9">
        <v>1.6776</v>
      </c>
      <c r="E756" t="str">
        <v>Karen Seio</v>
      </c>
      <c r="F756" s="15">
        <v>1.6776</v>
      </c>
      <c r="G756">
        <f t="shared" si="33"/>
        <v>16.776</v>
      </c>
      <c r="I756">
        <f t="shared" si="34"/>
        <v>1</v>
      </c>
      <c r="J756" s="2">
        <f t="shared" si="35"/>
        <v>42078</v>
      </c>
      <c r="K756" s="23"/>
    </row>
    <row r="757" spans="1:11" x14ac:dyDescent="0.3">
      <c r="A757" s="4" t="s">
        <v>3836</v>
      </c>
      <c r="B757" s="5">
        <v>41705</v>
      </c>
      <c r="C757" s="9">
        <v>48.712000000000003</v>
      </c>
      <c r="D757" s="9">
        <v>5.4801000000000002</v>
      </c>
      <c r="E757" t="str">
        <v>Aaron Bergman</v>
      </c>
      <c r="F757" s="15">
        <v>5.4801000000000002</v>
      </c>
      <c r="G757">
        <f t="shared" si="33"/>
        <v>48.712000000000003</v>
      </c>
      <c r="I757">
        <f t="shared" si="34"/>
        <v>1</v>
      </c>
      <c r="J757" s="2">
        <f t="shared" si="35"/>
        <v>41705</v>
      </c>
      <c r="K757" s="23"/>
    </row>
    <row r="758" spans="1:11" x14ac:dyDescent="0.3">
      <c r="A758" s="4" t="s">
        <v>3841</v>
      </c>
      <c r="B758" s="5">
        <v>42254</v>
      </c>
      <c r="C758" s="9">
        <v>9.5220000000000002</v>
      </c>
      <c r="D758" s="9">
        <v>-6.9828000000000001</v>
      </c>
      <c r="E758" t="str">
        <v>Lisa Ryan</v>
      </c>
      <c r="F758" s="15">
        <v>-6.9828000000000001</v>
      </c>
      <c r="G758">
        <f t="shared" si="33"/>
        <v>9.5220000000000002</v>
      </c>
      <c r="I758">
        <f t="shared" si="34"/>
        <v>1</v>
      </c>
      <c r="J758" s="2">
        <f t="shared" si="35"/>
        <v>42254</v>
      </c>
      <c r="K758" s="23"/>
    </row>
    <row r="759" spans="1:11" x14ac:dyDescent="0.3">
      <c r="A759" s="4" t="s">
        <v>3846</v>
      </c>
      <c r="B759" s="5">
        <v>41958</v>
      </c>
      <c r="C759" s="9">
        <v>10.11</v>
      </c>
      <c r="D759" s="9">
        <v>3.2351999999999999</v>
      </c>
      <c r="E759" t="str">
        <v>Shahid Shariari</v>
      </c>
      <c r="F759" s="15">
        <v>3.2351999999999999</v>
      </c>
      <c r="G759">
        <f t="shared" si="33"/>
        <v>10.11</v>
      </c>
      <c r="I759">
        <f t="shared" si="34"/>
        <v>1</v>
      </c>
      <c r="J759" s="2">
        <f t="shared" si="35"/>
        <v>41958</v>
      </c>
      <c r="K759" s="23"/>
    </row>
    <row r="760" spans="1:11" x14ac:dyDescent="0.3">
      <c r="A760" s="4" t="s">
        <v>3849</v>
      </c>
      <c r="B760" s="5">
        <v>42621</v>
      </c>
      <c r="C760" s="9">
        <v>35.167999999999999</v>
      </c>
      <c r="D760" s="9">
        <v>8.3523999999999994</v>
      </c>
      <c r="E760" t="str">
        <v>Jill Matthias</v>
      </c>
      <c r="F760" s="15">
        <v>8.3523999999999994</v>
      </c>
      <c r="G760">
        <f t="shared" si="33"/>
        <v>35.167999999999999</v>
      </c>
      <c r="I760">
        <f t="shared" si="34"/>
        <v>1</v>
      </c>
      <c r="J760" s="2">
        <f t="shared" si="35"/>
        <v>42621</v>
      </c>
      <c r="K760" s="23"/>
    </row>
    <row r="761" spans="1:11" x14ac:dyDescent="0.3">
      <c r="A761" s="4" t="s">
        <v>3854</v>
      </c>
      <c r="B761" s="5">
        <v>41964</v>
      </c>
      <c r="C761" s="9">
        <v>1.6319999999999999</v>
      </c>
      <c r="D761" s="9">
        <v>0.55079999999999996</v>
      </c>
      <c r="E761" t="str">
        <v>Jason Klamczynski</v>
      </c>
      <c r="F761" s="15">
        <v>0.55079999999999996</v>
      </c>
      <c r="G761">
        <f t="shared" si="33"/>
        <v>1.6319999999999999</v>
      </c>
      <c r="I761">
        <f t="shared" si="34"/>
        <v>1</v>
      </c>
      <c r="J761" s="2">
        <f t="shared" si="35"/>
        <v>41964</v>
      </c>
      <c r="K761" s="23"/>
    </row>
    <row r="762" spans="1:11" x14ac:dyDescent="0.3">
      <c r="A762" s="4" t="s">
        <v>3857</v>
      </c>
      <c r="B762" s="5">
        <v>42618</v>
      </c>
      <c r="C762" s="9">
        <v>25.92</v>
      </c>
      <c r="D762" s="9">
        <v>9.0719999999999992</v>
      </c>
      <c r="E762" t="str">
        <v>Don Miller</v>
      </c>
      <c r="F762" s="15">
        <v>9.0719999999999992</v>
      </c>
      <c r="G762">
        <f t="shared" si="33"/>
        <v>25.92</v>
      </c>
      <c r="I762">
        <f t="shared" si="34"/>
        <v>1</v>
      </c>
      <c r="J762" s="2">
        <f t="shared" si="35"/>
        <v>42618</v>
      </c>
      <c r="K762" s="23"/>
    </row>
    <row r="763" spans="1:11" x14ac:dyDescent="0.3">
      <c r="A763" s="4" t="s">
        <v>3862</v>
      </c>
      <c r="B763" s="5">
        <v>42999</v>
      </c>
      <c r="C763" s="9">
        <v>71.98</v>
      </c>
      <c r="D763" s="9">
        <v>15.1158</v>
      </c>
      <c r="E763" t="str">
        <v>Muhammed Lee</v>
      </c>
      <c r="F763" s="15">
        <v>15.1158</v>
      </c>
      <c r="G763">
        <f t="shared" si="33"/>
        <v>71.98</v>
      </c>
      <c r="I763">
        <f t="shared" si="34"/>
        <v>1</v>
      </c>
      <c r="J763" s="2">
        <f t="shared" si="35"/>
        <v>42999</v>
      </c>
      <c r="K763" s="23"/>
    </row>
    <row r="764" spans="1:11" x14ac:dyDescent="0.3">
      <c r="A764" s="4" t="s">
        <v>3865</v>
      </c>
      <c r="B764" s="5">
        <v>42535</v>
      </c>
      <c r="C764" s="9">
        <v>599.16499999999996</v>
      </c>
      <c r="D764" s="9">
        <v>35.244999999999997</v>
      </c>
      <c r="E764" t="str">
        <v>Marc Harrigan</v>
      </c>
      <c r="F764" s="15">
        <v>35.244999999999997</v>
      </c>
      <c r="G764">
        <f t="shared" si="33"/>
        <v>599.16499999999996</v>
      </c>
      <c r="I764">
        <f t="shared" si="34"/>
        <v>1</v>
      </c>
      <c r="J764" s="2">
        <f t="shared" si="35"/>
        <v>42535</v>
      </c>
      <c r="K764" s="23"/>
    </row>
    <row r="765" spans="1:11" x14ac:dyDescent="0.3">
      <c r="A765" s="4" t="s">
        <v>3870</v>
      </c>
      <c r="B765" s="5">
        <v>43029</v>
      </c>
      <c r="C765" s="9">
        <v>161.56800000000001</v>
      </c>
      <c r="D765" s="9">
        <v>16.1568</v>
      </c>
      <c r="E765" t="str">
        <v>Frank Carlisle</v>
      </c>
      <c r="F765" s="15">
        <v>16.1568</v>
      </c>
      <c r="G765">
        <f t="shared" si="33"/>
        <v>161.56800000000001</v>
      </c>
      <c r="I765">
        <f t="shared" si="34"/>
        <v>1</v>
      </c>
      <c r="J765" s="2">
        <f t="shared" si="35"/>
        <v>43029</v>
      </c>
      <c r="K765" s="23"/>
    </row>
    <row r="766" spans="1:11" x14ac:dyDescent="0.3">
      <c r="A766" s="4" t="s">
        <v>3875</v>
      </c>
      <c r="B766" s="5">
        <v>43041</v>
      </c>
      <c r="C766" s="9">
        <v>3.3119999999999998</v>
      </c>
      <c r="D766" s="9">
        <v>0.66239999999999999</v>
      </c>
      <c r="E766" t="str">
        <v>Thea Hudgings</v>
      </c>
      <c r="F766" s="15">
        <v>0.66239999999999999</v>
      </c>
      <c r="G766">
        <f t="shared" si="33"/>
        <v>3.3119999999999998</v>
      </c>
      <c r="I766">
        <f t="shared" si="34"/>
        <v>1</v>
      </c>
      <c r="J766" s="2">
        <f t="shared" si="35"/>
        <v>43041</v>
      </c>
      <c r="K766" s="23"/>
    </row>
    <row r="767" spans="1:11" x14ac:dyDescent="0.3">
      <c r="A767" s="4" t="s">
        <v>3880</v>
      </c>
      <c r="B767" s="5">
        <v>43071</v>
      </c>
      <c r="C767" s="9">
        <v>2479.96</v>
      </c>
      <c r="D767" s="9">
        <v>743.98800000000006</v>
      </c>
      <c r="E767" t="str">
        <v>Juliana Krohn</v>
      </c>
      <c r="F767" s="15">
        <v>743.98800000000006</v>
      </c>
      <c r="G767">
        <f t="shared" si="33"/>
        <v>2479.96</v>
      </c>
      <c r="I767">
        <f t="shared" si="34"/>
        <v>1</v>
      </c>
      <c r="J767" s="2">
        <f t="shared" si="35"/>
        <v>43071</v>
      </c>
      <c r="K767" s="23"/>
    </row>
    <row r="768" spans="1:11" x14ac:dyDescent="0.3">
      <c r="A768" s="4" t="s">
        <v>3886</v>
      </c>
      <c r="B768" s="5">
        <v>42272</v>
      </c>
      <c r="C768" s="9">
        <v>68.62</v>
      </c>
      <c r="D768" s="9">
        <v>32.251399999999997</v>
      </c>
      <c r="E768" t="str">
        <v>Sarah Brown</v>
      </c>
      <c r="F768" s="15">
        <v>32.251399999999997</v>
      </c>
      <c r="G768">
        <f t="shared" si="33"/>
        <v>68.62</v>
      </c>
      <c r="I768">
        <f t="shared" si="34"/>
        <v>1</v>
      </c>
      <c r="J768" s="2">
        <f t="shared" si="35"/>
        <v>42272</v>
      </c>
      <c r="K768" s="23"/>
    </row>
    <row r="769" spans="1:11" x14ac:dyDescent="0.3">
      <c r="A769" s="4" t="s">
        <v>3891</v>
      </c>
      <c r="B769" s="5">
        <v>42978</v>
      </c>
      <c r="C769" s="9">
        <v>659.9</v>
      </c>
      <c r="D769" s="9">
        <v>217.767</v>
      </c>
      <c r="E769" t="str">
        <v>Barry Gonzalez</v>
      </c>
      <c r="F769" s="15">
        <v>217.767</v>
      </c>
      <c r="G769">
        <f t="shared" si="33"/>
        <v>659.9</v>
      </c>
      <c r="I769">
        <f t="shared" si="34"/>
        <v>1</v>
      </c>
      <c r="J769" s="2">
        <f t="shared" si="35"/>
        <v>42978</v>
      </c>
      <c r="K769" s="23"/>
    </row>
    <row r="770" spans="1:11" x14ac:dyDescent="0.3">
      <c r="A770" s="4" t="s">
        <v>3896</v>
      </c>
      <c r="B770" s="5">
        <v>42227</v>
      </c>
      <c r="C770" s="9">
        <v>46.152000000000001</v>
      </c>
      <c r="D770" s="9">
        <v>12.1149</v>
      </c>
      <c r="E770" t="str">
        <v>Barry Weirich</v>
      </c>
      <c r="F770" s="15">
        <v>12.1149</v>
      </c>
      <c r="G770">
        <f t="shared" si="33"/>
        <v>46.152000000000001</v>
      </c>
      <c r="I770">
        <f t="shared" si="34"/>
        <v>1</v>
      </c>
      <c r="J770" s="2">
        <f t="shared" si="35"/>
        <v>42227</v>
      </c>
      <c r="K770" s="23"/>
    </row>
    <row r="771" spans="1:11" x14ac:dyDescent="0.3">
      <c r="A771" s="4" t="s">
        <v>3899</v>
      </c>
      <c r="B771" s="5">
        <v>42835</v>
      </c>
      <c r="C771" s="9">
        <v>12.32</v>
      </c>
      <c r="D771" s="9">
        <v>1.8480000000000001</v>
      </c>
      <c r="E771" t="str">
        <v>Mitch Gastineau</v>
      </c>
      <c r="F771" s="15">
        <v>1.8480000000000001</v>
      </c>
      <c r="G771">
        <f t="shared" ref="G771:G794" si="36">AVERAGEIF($A$2:$A$794, E771, $C$2:$C$794)</f>
        <v>12.32</v>
      </c>
      <c r="I771">
        <f t="shared" ref="I771:I794" si="37">COUNTIF($A$2:$A$1000, E771)</f>
        <v>1</v>
      </c>
      <c r="J771" s="2">
        <f t="shared" ref="J771:J794" si="38">_xlfn.MAXIFS($B$2:$B$794, $A$2:$A$794, E771)</f>
        <v>42835</v>
      </c>
      <c r="K771" s="23"/>
    </row>
    <row r="772" spans="1:11" x14ac:dyDescent="0.3">
      <c r="A772" s="4" t="s">
        <v>3904</v>
      </c>
      <c r="B772" s="5">
        <v>43066</v>
      </c>
      <c r="C772" s="9">
        <v>57.567999999999998</v>
      </c>
      <c r="D772" s="9">
        <v>5.7568000000000001</v>
      </c>
      <c r="E772" t="str">
        <v>Doug O'Connell</v>
      </c>
      <c r="F772" s="15">
        <v>5.7568000000000001</v>
      </c>
      <c r="G772">
        <f t="shared" si="36"/>
        <v>57.567999999999998</v>
      </c>
      <c r="I772">
        <f t="shared" si="37"/>
        <v>1</v>
      </c>
      <c r="J772" s="2">
        <f t="shared" si="38"/>
        <v>43066</v>
      </c>
      <c r="K772" s="23"/>
    </row>
    <row r="773" spans="1:11" x14ac:dyDescent="0.3">
      <c r="A773" s="4" t="s">
        <v>3909</v>
      </c>
      <c r="B773" s="5">
        <v>43016</v>
      </c>
      <c r="C773" s="9">
        <v>42.76</v>
      </c>
      <c r="D773" s="9">
        <v>11.117599999999999</v>
      </c>
      <c r="E773" t="str">
        <v>Barry Pond</v>
      </c>
      <c r="F773" s="15">
        <v>11.117599999999999</v>
      </c>
      <c r="G773">
        <f t="shared" si="36"/>
        <v>42.76</v>
      </c>
      <c r="I773">
        <f t="shared" si="37"/>
        <v>1</v>
      </c>
      <c r="J773" s="2">
        <f t="shared" si="38"/>
        <v>43016</v>
      </c>
      <c r="K773" s="23"/>
    </row>
    <row r="774" spans="1:11" x14ac:dyDescent="0.3">
      <c r="A774" s="4" t="s">
        <v>3915</v>
      </c>
      <c r="B774" s="5">
        <v>42119</v>
      </c>
      <c r="C774" s="9">
        <v>57.75</v>
      </c>
      <c r="D774" s="9">
        <v>16.170000000000002</v>
      </c>
      <c r="E774" t="str">
        <v>Trudy Schmidt</v>
      </c>
      <c r="F774" s="15">
        <v>16.170000000000002</v>
      </c>
      <c r="G774">
        <f t="shared" si="36"/>
        <v>57.75</v>
      </c>
      <c r="I774">
        <f t="shared" si="37"/>
        <v>1</v>
      </c>
      <c r="J774" s="2">
        <f t="shared" si="38"/>
        <v>42119</v>
      </c>
      <c r="K774" s="23"/>
    </row>
    <row r="775" spans="1:11" x14ac:dyDescent="0.3">
      <c r="A775" s="4" t="s">
        <v>3918</v>
      </c>
      <c r="B775" s="5">
        <v>42820</v>
      </c>
      <c r="C775" s="9">
        <v>53.25</v>
      </c>
      <c r="D775" s="9">
        <v>20.767499999999998</v>
      </c>
      <c r="E775" t="str">
        <v>Evan Minnotte</v>
      </c>
      <c r="F775" s="15">
        <v>20.767499999999998</v>
      </c>
      <c r="G775">
        <f t="shared" si="36"/>
        <v>53.25</v>
      </c>
      <c r="I775">
        <f t="shared" si="37"/>
        <v>1</v>
      </c>
      <c r="J775" s="2">
        <f t="shared" si="38"/>
        <v>42820</v>
      </c>
      <c r="K775" s="23"/>
    </row>
    <row r="776" spans="1:11" x14ac:dyDescent="0.3">
      <c r="A776" s="4" t="s">
        <v>3921</v>
      </c>
      <c r="B776" s="5">
        <v>42598</v>
      </c>
      <c r="C776" s="9">
        <v>161.28</v>
      </c>
      <c r="D776" s="9">
        <v>12.096</v>
      </c>
      <c r="E776" t="str">
        <v>Anthony O'Donnell</v>
      </c>
      <c r="F776" s="15">
        <v>12.096</v>
      </c>
      <c r="G776">
        <f t="shared" si="36"/>
        <v>161.28</v>
      </c>
      <c r="I776">
        <f t="shared" si="37"/>
        <v>1</v>
      </c>
      <c r="J776" s="2">
        <f t="shared" si="38"/>
        <v>42598</v>
      </c>
      <c r="K776" s="23"/>
    </row>
    <row r="777" spans="1:11" x14ac:dyDescent="0.3">
      <c r="A777" s="4" t="s">
        <v>3926</v>
      </c>
      <c r="B777" s="5">
        <v>42723</v>
      </c>
      <c r="C777" s="9">
        <v>34.247999999999998</v>
      </c>
      <c r="D777" s="9">
        <v>11.5587</v>
      </c>
      <c r="E777" t="str">
        <v>Mark Haberlin</v>
      </c>
      <c r="F777" s="15">
        <v>11.5587</v>
      </c>
      <c r="G777">
        <f t="shared" si="36"/>
        <v>34.247999999999998</v>
      </c>
      <c r="I777">
        <f t="shared" si="37"/>
        <v>1</v>
      </c>
      <c r="J777" s="2">
        <f t="shared" si="38"/>
        <v>42723</v>
      </c>
      <c r="K777" s="23"/>
    </row>
    <row r="778" spans="1:11" x14ac:dyDescent="0.3">
      <c r="A778" s="4" t="s">
        <v>3929</v>
      </c>
      <c r="B778" s="5">
        <v>42209</v>
      </c>
      <c r="C778" s="9">
        <v>20.94</v>
      </c>
      <c r="D778" s="9">
        <v>6.0726000000000004</v>
      </c>
      <c r="E778" t="str">
        <v>Shirley Schmidt</v>
      </c>
      <c r="F778" s="15">
        <v>6.0726000000000004</v>
      </c>
      <c r="G778">
        <f t="shared" si="36"/>
        <v>20.94</v>
      </c>
      <c r="I778">
        <f t="shared" si="37"/>
        <v>1</v>
      </c>
      <c r="J778" s="2">
        <f t="shared" si="38"/>
        <v>42209</v>
      </c>
      <c r="K778" s="23"/>
    </row>
    <row r="779" spans="1:11" x14ac:dyDescent="0.3">
      <c r="A779" s="4" t="s">
        <v>3932</v>
      </c>
      <c r="B779" s="5">
        <v>42547</v>
      </c>
      <c r="C779" s="9">
        <v>5.3040000000000003</v>
      </c>
      <c r="D779" s="9">
        <v>0.46410000000000001</v>
      </c>
      <c r="E779" t="str">
        <v>Lela Donovan</v>
      </c>
      <c r="F779" s="15">
        <v>0.46410000000000001</v>
      </c>
      <c r="G779">
        <f t="shared" si="36"/>
        <v>5.3040000000000003</v>
      </c>
      <c r="I779">
        <f t="shared" si="37"/>
        <v>1</v>
      </c>
      <c r="J779" s="2">
        <f t="shared" si="38"/>
        <v>42547</v>
      </c>
      <c r="K779" s="23"/>
    </row>
    <row r="780" spans="1:11" x14ac:dyDescent="0.3">
      <c r="A780" s="4" t="s">
        <v>3935</v>
      </c>
      <c r="B780" s="5">
        <v>41888</v>
      </c>
      <c r="C780" s="9">
        <v>41.88</v>
      </c>
      <c r="D780" s="9">
        <v>12.145200000000001</v>
      </c>
      <c r="E780" t="str">
        <v>Victoria Pisteka</v>
      </c>
      <c r="F780" s="15">
        <v>12.145200000000001</v>
      </c>
      <c r="G780">
        <f t="shared" si="36"/>
        <v>41.88</v>
      </c>
      <c r="I780">
        <f t="shared" si="37"/>
        <v>1</v>
      </c>
      <c r="J780" s="2">
        <f t="shared" si="38"/>
        <v>41888</v>
      </c>
      <c r="K780" s="23"/>
    </row>
    <row r="781" spans="1:11" x14ac:dyDescent="0.3">
      <c r="A781" s="4" t="s">
        <v>3938</v>
      </c>
      <c r="B781" s="5">
        <v>42993</v>
      </c>
      <c r="C781" s="9">
        <v>47.4</v>
      </c>
      <c r="D781" s="9">
        <v>18.96</v>
      </c>
      <c r="E781" t="str">
        <v>Theresa Coyne</v>
      </c>
      <c r="F781" s="15">
        <v>18.96</v>
      </c>
      <c r="G781">
        <f t="shared" si="36"/>
        <v>47.4</v>
      </c>
      <c r="I781">
        <f t="shared" si="37"/>
        <v>1</v>
      </c>
      <c r="J781" s="2">
        <f t="shared" si="38"/>
        <v>42993</v>
      </c>
      <c r="K781" s="23"/>
    </row>
    <row r="782" spans="1:11" x14ac:dyDescent="0.3">
      <c r="A782" s="4" t="s">
        <v>3941</v>
      </c>
      <c r="B782" s="5">
        <v>42690</v>
      </c>
      <c r="C782" s="9">
        <v>8.32</v>
      </c>
      <c r="D782" s="9">
        <v>2.8079999999999998</v>
      </c>
      <c r="E782" t="str">
        <v>Ionia McGrath</v>
      </c>
      <c r="F782" s="15">
        <v>2.8079999999999998</v>
      </c>
      <c r="G782">
        <f t="shared" si="36"/>
        <v>8.32</v>
      </c>
      <c r="I782">
        <f t="shared" si="37"/>
        <v>1</v>
      </c>
      <c r="J782" s="2">
        <f t="shared" si="38"/>
        <v>42690</v>
      </c>
      <c r="K782" s="23"/>
    </row>
    <row r="783" spans="1:11" x14ac:dyDescent="0.3">
      <c r="A783" s="4" t="s">
        <v>3946</v>
      </c>
      <c r="B783" s="5">
        <v>42565</v>
      </c>
      <c r="C783" s="9">
        <v>36.4</v>
      </c>
      <c r="D783" s="9">
        <v>17.108000000000001</v>
      </c>
      <c r="E783" t="str">
        <v>Anemone Ratner</v>
      </c>
      <c r="F783" s="15">
        <v>17.108000000000001</v>
      </c>
      <c r="G783">
        <f t="shared" si="36"/>
        <v>36.4</v>
      </c>
      <c r="I783">
        <f t="shared" si="37"/>
        <v>1</v>
      </c>
      <c r="J783" s="2">
        <f t="shared" si="38"/>
        <v>42565</v>
      </c>
      <c r="K783" s="23"/>
    </row>
    <row r="784" spans="1:11" x14ac:dyDescent="0.3">
      <c r="A784" s="4" t="s">
        <v>3951</v>
      </c>
      <c r="B784" s="5">
        <v>41922</v>
      </c>
      <c r="C784" s="9">
        <v>719.952</v>
      </c>
      <c r="D784" s="9">
        <v>71.995199999999997</v>
      </c>
      <c r="E784" t="str">
        <v>Craig Molinari</v>
      </c>
      <c r="F784" s="15">
        <v>71.995199999999997</v>
      </c>
      <c r="G784">
        <f t="shared" si="36"/>
        <v>719.952</v>
      </c>
      <c r="I784">
        <f t="shared" si="37"/>
        <v>1</v>
      </c>
      <c r="J784" s="2">
        <f t="shared" si="38"/>
        <v>41922</v>
      </c>
      <c r="K784" s="23"/>
    </row>
    <row r="785" spans="1:11" x14ac:dyDescent="0.3">
      <c r="A785" s="4" t="s">
        <v>3956</v>
      </c>
      <c r="B785" s="5">
        <v>42085</v>
      </c>
      <c r="C785" s="9">
        <v>19.559999999999999</v>
      </c>
      <c r="D785" s="9">
        <v>5.4767999999999999</v>
      </c>
      <c r="E785" t="str">
        <v>Fred Wasserman</v>
      </c>
      <c r="F785" s="15">
        <v>5.4767999999999999</v>
      </c>
      <c r="G785">
        <f t="shared" si="36"/>
        <v>19.559999999999999</v>
      </c>
      <c r="I785">
        <f t="shared" si="37"/>
        <v>1</v>
      </c>
      <c r="J785" s="2">
        <f t="shared" si="38"/>
        <v>42085</v>
      </c>
      <c r="K785" s="23"/>
    </row>
    <row r="786" spans="1:11" x14ac:dyDescent="0.3">
      <c r="A786" s="4" t="s">
        <v>3961</v>
      </c>
      <c r="B786" s="5">
        <v>42663</v>
      </c>
      <c r="C786" s="9">
        <v>61.1</v>
      </c>
      <c r="D786" s="9">
        <v>18.329999999999998</v>
      </c>
      <c r="E786" t="str">
        <v>Lindsay Castell</v>
      </c>
      <c r="F786" s="15">
        <v>18.329999999999998</v>
      </c>
      <c r="G786">
        <f t="shared" si="36"/>
        <v>61.1</v>
      </c>
      <c r="I786">
        <f t="shared" si="37"/>
        <v>1</v>
      </c>
      <c r="J786" s="2">
        <f t="shared" si="38"/>
        <v>42663</v>
      </c>
      <c r="K786" s="23"/>
    </row>
    <row r="787" spans="1:11" x14ac:dyDescent="0.3">
      <c r="A787" s="4" t="s">
        <v>3966</v>
      </c>
      <c r="B787" s="5">
        <v>42399</v>
      </c>
      <c r="C787" s="9">
        <v>156.512</v>
      </c>
      <c r="D787" s="9">
        <v>52.822800000000001</v>
      </c>
      <c r="E787" t="str">
        <v>Harold Engle</v>
      </c>
      <c r="F787" s="15">
        <v>52.822800000000001</v>
      </c>
      <c r="G787">
        <f t="shared" si="36"/>
        <v>156.512</v>
      </c>
      <c r="I787">
        <f t="shared" si="37"/>
        <v>1</v>
      </c>
      <c r="J787" s="2">
        <f t="shared" si="38"/>
        <v>42399</v>
      </c>
      <c r="K787" s="23"/>
    </row>
    <row r="788" spans="1:11" x14ac:dyDescent="0.3">
      <c r="A788" s="4" t="s">
        <v>3971</v>
      </c>
      <c r="B788" s="5">
        <v>42821</v>
      </c>
      <c r="C788" s="9">
        <v>45.68</v>
      </c>
      <c r="D788" s="9">
        <v>21.012799999999999</v>
      </c>
      <c r="E788" t="str">
        <v>Brendan Dodson</v>
      </c>
      <c r="F788" s="15">
        <v>21.012799999999999</v>
      </c>
      <c r="G788">
        <f t="shared" si="36"/>
        <v>45.68</v>
      </c>
      <c r="I788">
        <f t="shared" si="37"/>
        <v>1</v>
      </c>
      <c r="J788" s="2">
        <f t="shared" si="38"/>
        <v>42821</v>
      </c>
      <c r="K788" s="23"/>
    </row>
    <row r="789" spans="1:11" x14ac:dyDescent="0.3">
      <c r="A789" s="4" t="s">
        <v>3974</v>
      </c>
      <c r="B789" s="5">
        <v>42162</v>
      </c>
      <c r="C789" s="9">
        <v>18.312000000000001</v>
      </c>
      <c r="D789" s="9">
        <v>-12.208</v>
      </c>
      <c r="E789" t="str">
        <v>Harold Dahlen</v>
      </c>
      <c r="F789" s="15">
        <v>-12.208</v>
      </c>
      <c r="G789">
        <f t="shared" si="36"/>
        <v>18.312000000000001</v>
      </c>
      <c r="I789">
        <f t="shared" si="37"/>
        <v>1</v>
      </c>
      <c r="J789" s="2">
        <f t="shared" si="38"/>
        <v>42162</v>
      </c>
      <c r="K789" s="23"/>
    </row>
    <row r="790" spans="1:11" x14ac:dyDescent="0.3">
      <c r="A790" s="4" t="s">
        <v>3977</v>
      </c>
      <c r="B790" s="5">
        <v>42734</v>
      </c>
      <c r="C790" s="9">
        <v>16.52</v>
      </c>
      <c r="D790" s="9">
        <v>1.6519999999999999</v>
      </c>
      <c r="E790" t="str">
        <v>Carl Jackson</v>
      </c>
      <c r="F790" s="15">
        <v>1.6519999999999999</v>
      </c>
      <c r="G790">
        <f t="shared" si="36"/>
        <v>16.52</v>
      </c>
      <c r="I790">
        <f t="shared" si="37"/>
        <v>1</v>
      </c>
      <c r="J790" s="2">
        <f t="shared" si="38"/>
        <v>42734</v>
      </c>
      <c r="K790" s="23"/>
    </row>
    <row r="791" spans="1:11" x14ac:dyDescent="0.3">
      <c r="A791" s="4" t="s">
        <v>3982</v>
      </c>
      <c r="B791" s="5">
        <v>43080</v>
      </c>
      <c r="C791" s="9">
        <v>7.28</v>
      </c>
      <c r="D791" s="9">
        <v>3.4944000000000002</v>
      </c>
      <c r="E791" t="str">
        <v>Roy Skaria</v>
      </c>
      <c r="F791" s="15">
        <v>3.4944000000000002</v>
      </c>
      <c r="G791">
        <f t="shared" si="36"/>
        <v>7.28</v>
      </c>
      <c r="I791">
        <f t="shared" si="37"/>
        <v>1</v>
      </c>
      <c r="J791" s="2">
        <f t="shared" si="38"/>
        <v>43080</v>
      </c>
      <c r="K791" s="23"/>
    </row>
    <row r="792" spans="1:11" x14ac:dyDescent="0.3">
      <c r="A792" s="4" t="s">
        <v>3987</v>
      </c>
      <c r="B792" s="5">
        <v>42685</v>
      </c>
      <c r="C792" s="9">
        <v>14.112</v>
      </c>
      <c r="D792" s="9">
        <v>1.2347999999999999</v>
      </c>
      <c r="E792" t="str">
        <v>Sung Chung</v>
      </c>
      <c r="F792" s="15">
        <v>1.2347999999999999</v>
      </c>
      <c r="G792">
        <f t="shared" si="36"/>
        <v>14.112</v>
      </c>
      <c r="I792">
        <f t="shared" si="37"/>
        <v>1</v>
      </c>
      <c r="J792" s="2">
        <f t="shared" si="38"/>
        <v>42685</v>
      </c>
      <c r="K792" s="23"/>
    </row>
    <row r="793" spans="1:11" x14ac:dyDescent="0.3">
      <c r="A793" s="4" t="s">
        <v>3991</v>
      </c>
      <c r="B793" s="5">
        <v>42002</v>
      </c>
      <c r="C793" s="9">
        <v>48.36</v>
      </c>
      <c r="D793" s="9">
        <v>6.0449999999999999</v>
      </c>
      <c r="E793" t="str">
        <v>Ricardo Emerson</v>
      </c>
      <c r="F793" s="15">
        <v>6.0449999999999999</v>
      </c>
      <c r="G793">
        <f t="shared" si="36"/>
        <v>48.36</v>
      </c>
      <c r="I793">
        <f t="shared" si="37"/>
        <v>1</v>
      </c>
      <c r="J793" s="2">
        <f t="shared" si="38"/>
        <v>42002</v>
      </c>
      <c r="K793" s="23"/>
    </row>
    <row r="794" spans="1:11" x14ac:dyDescent="0.3">
      <c r="A794" s="4" t="s">
        <v>3996</v>
      </c>
      <c r="B794" s="5">
        <v>42493</v>
      </c>
      <c r="C794" s="9">
        <v>132.52000000000001</v>
      </c>
      <c r="D794" s="9">
        <v>34.786499999999997</v>
      </c>
      <c r="E794" t="str">
        <v>Susan MacKendrick</v>
      </c>
      <c r="F794" s="15">
        <v>34.786499999999997</v>
      </c>
      <c r="G794">
        <f t="shared" si="36"/>
        <v>132.52000000000001</v>
      </c>
      <c r="I794">
        <f t="shared" si="37"/>
        <v>1</v>
      </c>
      <c r="J794" s="2">
        <f t="shared" si="38"/>
        <v>42493</v>
      </c>
      <c r="K794" s="23"/>
    </row>
  </sheetData>
  <conditionalFormatting sqref="F1">
    <cfRule type="cellIs" dxfId="6" priority="7" operator="lessThan">
      <formula>0</formula>
    </cfRule>
  </conditionalFormatting>
  <conditionalFormatting sqref="F2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F2:F794">
    <cfRule type="cellIs" dxfId="3" priority="1" operator="greaterThan">
      <formula>0</formula>
    </cfRule>
    <cfRule type="cellIs" dxfId="2" priority="2" operator="lessThan">
      <formula>"&lt;0"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B3E5-5B07-4798-A55E-9966C3486964}">
  <dimension ref="A1"/>
  <sheetViews>
    <sheetView showGridLines="0" showRowColHeaders="0" zoomScale="82" zoomScaleNormal="101" workbookViewId="0">
      <selection activeCell="N31" sqref="N31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8A8B0-27CA-4A7E-A7C4-6EA3ED179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store</vt:lpstr>
      <vt:lpstr>central tendency</vt:lpstr>
      <vt:lpstr>dispersion</vt:lpstr>
      <vt:lpstr>pivot and pie</vt:lpstr>
      <vt:lpstr>linear chart</vt:lpstr>
      <vt:lpstr>histogram 1</vt:lpstr>
      <vt:lpstr>histogram 2</vt:lpstr>
      <vt:lpstr>linear regression</vt:lpstr>
      <vt:lpstr>forecast</vt:lpstr>
      <vt:lpstr>forecast2</vt:lpstr>
      <vt:lpstr>conditional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Firdavs</dc:creator>
  <cp:lastModifiedBy>Firdavs</cp:lastModifiedBy>
  <dcterms:created xsi:type="dcterms:W3CDTF">2025-05-29T04:52:25Z</dcterms:created>
  <dcterms:modified xsi:type="dcterms:W3CDTF">2025-06-16T08:03:46Z</dcterms:modified>
</cp:coreProperties>
</file>