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oro\Desktop\itats\"/>
    </mc:Choice>
  </mc:AlternateContent>
  <bookViews>
    <workbookView xWindow="0" yWindow="0" windowWidth="28800" windowHeight="12300" activeTab="7"/>
  </bookViews>
  <sheets>
    <sheet name="TR-1 fix" sheetId="2" r:id="rId1"/>
    <sheet name="TR-2 fix" sheetId="3" r:id="rId2"/>
    <sheet name="TR-3 fix" sheetId="4" r:id="rId3"/>
    <sheet name="TR-4 fix" sheetId="5" r:id="rId4"/>
    <sheet name="TR-5 fix" sheetId="6" r:id="rId5"/>
    <sheet name="TR-6 fix" sheetId="7" r:id="rId6"/>
    <sheet name="TR-7 fix" sheetId="8" r:id="rId7"/>
    <sheet name="TR-8 fix" sheetId="9" r:id="rId8"/>
  </sheets>
  <calcPr calcId="162913"/>
</workbook>
</file>

<file path=xl/calcChain.xml><?xml version="1.0" encoding="utf-8"?>
<calcChain xmlns="http://schemas.openxmlformats.org/spreadsheetml/2006/main">
  <c r="F28" i="9" l="1"/>
  <c r="F26" i="9"/>
  <c r="F24" i="9"/>
  <c r="F22" i="9"/>
  <c r="F20" i="9"/>
  <c r="F18" i="9"/>
  <c r="F16" i="9"/>
  <c r="F14" i="9"/>
  <c r="F12" i="9"/>
  <c r="F10" i="9"/>
  <c r="F8" i="9"/>
  <c r="E1" i="9"/>
  <c r="F29" i="9" s="1"/>
  <c r="G29" i="9" s="1"/>
  <c r="F16" i="8"/>
  <c r="H16" i="8" s="1"/>
  <c r="J16" i="8" s="1"/>
  <c r="F14" i="8"/>
  <c r="F12" i="8"/>
  <c r="F10" i="8"/>
  <c r="F8" i="8"/>
  <c r="E1" i="8"/>
  <c r="F29" i="8" s="1"/>
  <c r="F29" i="7"/>
  <c r="F25" i="7"/>
  <c r="E1" i="7"/>
  <c r="F22" i="7" s="1"/>
  <c r="F27" i="6"/>
  <c r="F19" i="6"/>
  <c r="F17" i="6"/>
  <c r="F11" i="6"/>
  <c r="F9" i="6"/>
  <c r="F7" i="6"/>
  <c r="F6" i="6"/>
  <c r="E1" i="6"/>
  <c r="F23" i="6" s="1"/>
  <c r="E1" i="5"/>
  <c r="F24" i="4"/>
  <c r="F22" i="4"/>
  <c r="F16" i="4"/>
  <c r="F14" i="4"/>
  <c r="F8" i="4"/>
  <c r="H8" i="4" s="1"/>
  <c r="J8" i="4" s="1"/>
  <c r="E1" i="4"/>
  <c r="F29" i="3"/>
  <c r="H29" i="3" s="1"/>
  <c r="J29" i="3" s="1"/>
  <c r="F27" i="3"/>
  <c r="H27" i="3" s="1"/>
  <c r="J27" i="3" s="1"/>
  <c r="F25" i="3"/>
  <c r="H25" i="3" s="1"/>
  <c r="J25" i="3" s="1"/>
  <c r="F23" i="3"/>
  <c r="H23" i="3" s="1"/>
  <c r="J23" i="3" s="1"/>
  <c r="F21" i="3"/>
  <c r="H21" i="3" s="1"/>
  <c r="J21" i="3" s="1"/>
  <c r="F19" i="3"/>
  <c r="H19" i="3" s="1"/>
  <c r="J19" i="3" s="1"/>
  <c r="F17" i="3"/>
  <c r="H17" i="3" s="1"/>
  <c r="J17" i="3" s="1"/>
  <c r="F15" i="3"/>
  <c r="H15" i="3" s="1"/>
  <c r="J15" i="3" s="1"/>
  <c r="F13" i="3"/>
  <c r="H13" i="3" s="1"/>
  <c r="J13" i="3" s="1"/>
  <c r="F11" i="3"/>
  <c r="H11" i="3" s="1"/>
  <c r="J11" i="3" s="1"/>
  <c r="F9" i="3"/>
  <c r="H9" i="3" s="1"/>
  <c r="J9" i="3" s="1"/>
  <c r="F7" i="3"/>
  <c r="H7" i="3" s="1"/>
  <c r="J7" i="3" s="1"/>
  <c r="F6" i="3"/>
  <c r="H6" i="3" s="1"/>
  <c r="J6" i="3" s="1"/>
  <c r="E1" i="3"/>
  <c r="F28" i="3" s="1"/>
  <c r="E1" i="2"/>
  <c r="F28" i="2" s="1"/>
  <c r="G28" i="2" l="1"/>
  <c r="H28" i="2"/>
  <c r="J28" i="2" s="1"/>
  <c r="G28" i="3"/>
  <c r="H28" i="3"/>
  <c r="J28" i="3" s="1"/>
  <c r="H24" i="4"/>
  <c r="J24" i="4" s="1"/>
  <c r="G24" i="4"/>
  <c r="K24" i="4" s="1"/>
  <c r="L24" i="4" s="1"/>
  <c r="H27" i="6"/>
  <c r="J27" i="6" s="1"/>
  <c r="G27" i="6"/>
  <c r="K27" i="6" s="1"/>
  <c r="L27" i="6" s="1"/>
  <c r="F7" i="2"/>
  <c r="F13" i="2"/>
  <c r="F15" i="2"/>
  <c r="F17" i="2"/>
  <c r="F19" i="2"/>
  <c r="F21" i="2"/>
  <c r="F23" i="2"/>
  <c r="F25" i="2"/>
  <c r="F27" i="2"/>
  <c r="F29" i="2"/>
  <c r="G6" i="3"/>
  <c r="K6" i="3" s="1"/>
  <c r="L6" i="3" s="1"/>
  <c r="G7" i="3"/>
  <c r="K7" i="3" s="1"/>
  <c r="L7" i="3" s="1"/>
  <c r="G9" i="3"/>
  <c r="K9" i="3" s="1"/>
  <c r="L9" i="3" s="1"/>
  <c r="G11" i="3"/>
  <c r="K11" i="3" s="1"/>
  <c r="L11" i="3" s="1"/>
  <c r="G13" i="3"/>
  <c r="K13" i="3" s="1"/>
  <c r="L13" i="3" s="1"/>
  <c r="G15" i="3"/>
  <c r="K15" i="3" s="1"/>
  <c r="L15" i="3" s="1"/>
  <c r="G17" i="3"/>
  <c r="K17" i="3" s="1"/>
  <c r="L17" i="3" s="1"/>
  <c r="G19" i="3"/>
  <c r="K19" i="3" s="1"/>
  <c r="L19" i="3" s="1"/>
  <c r="G21" i="3"/>
  <c r="K21" i="3" s="1"/>
  <c r="L21" i="3" s="1"/>
  <c r="G23" i="3"/>
  <c r="K23" i="3" s="1"/>
  <c r="L23" i="3" s="1"/>
  <c r="G25" i="3"/>
  <c r="K25" i="3" s="1"/>
  <c r="L25" i="3" s="1"/>
  <c r="G27" i="3"/>
  <c r="K27" i="3" s="1"/>
  <c r="L27" i="3" s="1"/>
  <c r="G29" i="3"/>
  <c r="K29" i="3" s="1"/>
  <c r="L29" i="3" s="1"/>
  <c r="H14" i="4"/>
  <c r="J14" i="4" s="1"/>
  <c r="G14" i="4"/>
  <c r="H22" i="4"/>
  <c r="J22" i="4" s="1"/>
  <c r="G22" i="4"/>
  <c r="K22" i="4" s="1"/>
  <c r="L22" i="4" s="1"/>
  <c r="F28" i="5"/>
  <c r="F26" i="5"/>
  <c r="F24" i="5"/>
  <c r="F22" i="5"/>
  <c r="F20" i="5"/>
  <c r="F18" i="5"/>
  <c r="F16" i="5"/>
  <c r="F14" i="5"/>
  <c r="F12" i="5"/>
  <c r="F10" i="5"/>
  <c r="F8" i="5"/>
  <c r="F29" i="5"/>
  <c r="F27" i="5"/>
  <c r="F25" i="5"/>
  <c r="F23" i="5"/>
  <c r="F21" i="5"/>
  <c r="F19" i="5"/>
  <c r="F17" i="5"/>
  <c r="F15" i="5"/>
  <c r="F13" i="5"/>
  <c r="F11" i="5"/>
  <c r="F9" i="5"/>
  <c r="F7" i="5"/>
  <c r="F6" i="5"/>
  <c r="H7" i="6"/>
  <c r="J7" i="6" s="1"/>
  <c r="G7" i="6"/>
  <c r="H11" i="6"/>
  <c r="J11" i="6" s="1"/>
  <c r="G11" i="6"/>
  <c r="K11" i="6" s="1"/>
  <c r="L11" i="6" s="1"/>
  <c r="H19" i="6"/>
  <c r="J19" i="6" s="1"/>
  <c r="G19" i="6"/>
  <c r="H16" i="4"/>
  <c r="J16" i="4" s="1"/>
  <c r="G16" i="4"/>
  <c r="K16" i="4" s="1"/>
  <c r="L16" i="4" s="1"/>
  <c r="F8" i="3"/>
  <c r="F10" i="3"/>
  <c r="F12" i="3"/>
  <c r="F14" i="3"/>
  <c r="F16" i="3"/>
  <c r="F18" i="3"/>
  <c r="F20" i="3"/>
  <c r="F22" i="3"/>
  <c r="F24" i="3"/>
  <c r="F26" i="3"/>
  <c r="F29" i="4"/>
  <c r="F27" i="4"/>
  <c r="F25" i="4"/>
  <c r="F23" i="4"/>
  <c r="F21" i="4"/>
  <c r="F19" i="4"/>
  <c r="F17" i="4"/>
  <c r="F15" i="4"/>
  <c r="F13" i="4"/>
  <c r="F11" i="4"/>
  <c r="G8" i="4"/>
  <c r="K8" i="4" s="1"/>
  <c r="L8" i="4" s="1"/>
  <c r="F12" i="4"/>
  <c r="F20" i="4"/>
  <c r="F28" i="4"/>
  <c r="H23" i="6"/>
  <c r="J23" i="6" s="1"/>
  <c r="G23" i="6"/>
  <c r="F6" i="2"/>
  <c r="F9" i="2"/>
  <c r="F11" i="2"/>
  <c r="F8" i="2"/>
  <c r="F10" i="2"/>
  <c r="F12" i="2"/>
  <c r="F14" i="2"/>
  <c r="F16" i="2"/>
  <c r="F18" i="2"/>
  <c r="F20" i="2"/>
  <c r="F22" i="2"/>
  <c r="F24" i="2"/>
  <c r="F26" i="2"/>
  <c r="F6" i="4"/>
  <c r="F7" i="4"/>
  <c r="F9" i="4"/>
  <c r="F10" i="4"/>
  <c r="F18" i="4"/>
  <c r="F26" i="4"/>
  <c r="H6" i="6"/>
  <c r="J6" i="6" s="1"/>
  <c r="G6" i="6"/>
  <c r="K6" i="6" s="1"/>
  <c r="L6" i="6" s="1"/>
  <c r="H29" i="7"/>
  <c r="J29" i="7" s="1"/>
  <c r="G29" i="7"/>
  <c r="K29" i="7" s="1"/>
  <c r="L29" i="7" s="1"/>
  <c r="H9" i="6"/>
  <c r="J9" i="6" s="1"/>
  <c r="G9" i="6"/>
  <c r="K9" i="6" s="1"/>
  <c r="L9" i="6" s="1"/>
  <c r="H17" i="6"/>
  <c r="J17" i="6" s="1"/>
  <c r="G17" i="6"/>
  <c r="K17" i="6" s="1"/>
  <c r="L17" i="6" s="1"/>
  <c r="F25" i="6"/>
  <c r="G22" i="7"/>
  <c r="H22" i="7"/>
  <c r="J22" i="7" s="1"/>
  <c r="H25" i="7"/>
  <c r="J25" i="7" s="1"/>
  <c r="G25" i="7"/>
  <c r="H29" i="8"/>
  <c r="J29" i="8" s="1"/>
  <c r="G29" i="8"/>
  <c r="K29" i="8" s="1"/>
  <c r="L29" i="8" s="1"/>
  <c r="F8" i="6"/>
  <c r="F15" i="6"/>
  <c r="F28" i="6"/>
  <c r="F26" i="6"/>
  <c r="F24" i="6"/>
  <c r="F22" i="6"/>
  <c r="F20" i="6"/>
  <c r="F18" i="6"/>
  <c r="F16" i="6"/>
  <c r="F14" i="6"/>
  <c r="F12" i="6"/>
  <c r="F10" i="6"/>
  <c r="F13" i="6"/>
  <c r="F21" i="6"/>
  <c r="F29" i="6"/>
  <c r="H8" i="8"/>
  <c r="J8" i="8" s="1"/>
  <c r="G8" i="8"/>
  <c r="K8" i="8" s="1"/>
  <c r="L8" i="8" s="1"/>
  <c r="H12" i="8"/>
  <c r="J12" i="8" s="1"/>
  <c r="G12" i="8"/>
  <c r="K12" i="8" s="1"/>
  <c r="L12" i="8" s="1"/>
  <c r="F6" i="7"/>
  <c r="F7" i="7"/>
  <c r="F9" i="7"/>
  <c r="F11" i="7"/>
  <c r="F13" i="7"/>
  <c r="F15" i="7"/>
  <c r="F17" i="7"/>
  <c r="F19" i="7"/>
  <c r="F21" i="7"/>
  <c r="H14" i="9"/>
  <c r="J14" i="9" s="1"/>
  <c r="G14" i="9"/>
  <c r="H22" i="9"/>
  <c r="J22" i="9" s="1"/>
  <c r="G22" i="9"/>
  <c r="K22" i="9" s="1"/>
  <c r="L22" i="9" s="1"/>
  <c r="H12" i="9"/>
  <c r="J12" i="9" s="1"/>
  <c r="G12" i="9"/>
  <c r="H20" i="9"/>
  <c r="J20" i="9" s="1"/>
  <c r="G20" i="9"/>
  <c r="K20" i="9" s="1"/>
  <c r="L20" i="9" s="1"/>
  <c r="H28" i="9"/>
  <c r="J28" i="9" s="1"/>
  <c r="G28" i="9"/>
  <c r="F8" i="7"/>
  <c r="F10" i="7"/>
  <c r="F12" i="7"/>
  <c r="F14" i="7"/>
  <c r="F16" i="7"/>
  <c r="F18" i="7"/>
  <c r="F20" i="7"/>
  <c r="H10" i="9"/>
  <c r="J10" i="9" s="1"/>
  <c r="G10" i="9"/>
  <c r="K10" i="9" s="1"/>
  <c r="L10" i="9" s="1"/>
  <c r="H18" i="9"/>
  <c r="J18" i="9" s="1"/>
  <c r="G18" i="9"/>
  <c r="K18" i="9" s="1"/>
  <c r="L18" i="9" s="1"/>
  <c r="H26" i="9"/>
  <c r="J26" i="9" s="1"/>
  <c r="G26" i="9"/>
  <c r="K26" i="9" s="1"/>
  <c r="L26" i="9" s="1"/>
  <c r="F28" i="7"/>
  <c r="F26" i="7"/>
  <c r="F24" i="7"/>
  <c r="F23" i="7"/>
  <c r="F27" i="7"/>
  <c r="H10" i="8"/>
  <c r="J10" i="8" s="1"/>
  <c r="G10" i="8"/>
  <c r="H14" i="8"/>
  <c r="J14" i="8" s="1"/>
  <c r="G14" i="8"/>
  <c r="K14" i="8" s="1"/>
  <c r="L14" i="8" s="1"/>
  <c r="K29" i="9"/>
  <c r="L29" i="9" s="1"/>
  <c r="H8" i="9"/>
  <c r="J8" i="9" s="1"/>
  <c r="G8" i="9"/>
  <c r="K8" i="9" s="1"/>
  <c r="L8" i="9" s="1"/>
  <c r="H16" i="9"/>
  <c r="J16" i="9" s="1"/>
  <c r="G16" i="9"/>
  <c r="K16" i="9" s="1"/>
  <c r="L16" i="9" s="1"/>
  <c r="H24" i="9"/>
  <c r="J24" i="9" s="1"/>
  <c r="G24" i="9"/>
  <c r="K24" i="9" s="1"/>
  <c r="L24" i="9" s="1"/>
  <c r="H29" i="9"/>
  <c r="J29" i="9" s="1"/>
  <c r="F18" i="8"/>
  <c r="F20" i="8"/>
  <c r="F22" i="8"/>
  <c r="F24" i="8"/>
  <c r="F26" i="8"/>
  <c r="F28" i="8"/>
  <c r="G16" i="8"/>
  <c r="K16" i="8" s="1"/>
  <c r="L16" i="8" s="1"/>
  <c r="F6" i="9"/>
  <c r="F7" i="9"/>
  <c r="F9" i="9"/>
  <c r="F11" i="9"/>
  <c r="F13" i="9"/>
  <c r="F15" i="9"/>
  <c r="F17" i="9"/>
  <c r="F19" i="9"/>
  <c r="F21" i="9"/>
  <c r="F23" i="9"/>
  <c r="F25" i="9"/>
  <c r="F27" i="9"/>
  <c r="F6" i="8"/>
  <c r="F7" i="8"/>
  <c r="F9" i="8"/>
  <c r="F11" i="8"/>
  <c r="F13" i="8"/>
  <c r="F15" i="8"/>
  <c r="F17" i="8"/>
  <c r="F19" i="8"/>
  <c r="F21" i="8"/>
  <c r="F23" i="8"/>
  <c r="F25" i="8"/>
  <c r="F27" i="8"/>
  <c r="H23" i="8" l="1"/>
  <c r="J23" i="8" s="1"/>
  <c r="G23" i="8"/>
  <c r="K23" i="8" s="1"/>
  <c r="L23" i="8" s="1"/>
  <c r="G23" i="9"/>
  <c r="H23" i="9"/>
  <c r="J23" i="9" s="1"/>
  <c r="G20" i="7"/>
  <c r="H20" i="7"/>
  <c r="J20" i="7" s="1"/>
  <c r="H15" i="7"/>
  <c r="J15" i="7" s="1"/>
  <c r="G15" i="7"/>
  <c r="K15" i="7" s="1"/>
  <c r="L15" i="7" s="1"/>
  <c r="H13" i="6"/>
  <c r="J13" i="6" s="1"/>
  <c r="G13" i="6"/>
  <c r="K13" i="6" s="1"/>
  <c r="L13" i="6" s="1"/>
  <c r="G8" i="6"/>
  <c r="H8" i="6"/>
  <c r="J8" i="6" s="1"/>
  <c r="H22" i="2"/>
  <c r="J22" i="2" s="1"/>
  <c r="G22" i="2"/>
  <c r="K22" i="2" s="1"/>
  <c r="L22" i="2" s="1"/>
  <c r="H11" i="2"/>
  <c r="J11" i="2" s="1"/>
  <c r="G11" i="2"/>
  <c r="K11" i="2" s="1"/>
  <c r="L11" i="2" s="1"/>
  <c r="G17" i="4"/>
  <c r="H17" i="4"/>
  <c r="J17" i="4" s="1"/>
  <c r="G25" i="4"/>
  <c r="H25" i="4"/>
  <c r="J25" i="4" s="1"/>
  <c r="G8" i="3"/>
  <c r="H8" i="3"/>
  <c r="J8" i="3" s="1"/>
  <c r="H11" i="5"/>
  <c r="J11" i="5" s="1"/>
  <c r="G11" i="5"/>
  <c r="K11" i="5" s="1"/>
  <c r="L11" i="5" s="1"/>
  <c r="H12" i="5"/>
  <c r="J12" i="5" s="1"/>
  <c r="G12" i="5"/>
  <c r="K12" i="5" s="1"/>
  <c r="L12" i="5" s="1"/>
  <c r="H28" i="5"/>
  <c r="J28" i="5" s="1"/>
  <c r="G28" i="5"/>
  <c r="K28" i="5" s="1"/>
  <c r="L28" i="5" s="1"/>
  <c r="H25" i="2"/>
  <c r="J25" i="2" s="1"/>
  <c r="G25" i="2"/>
  <c r="K25" i="2" s="1"/>
  <c r="L25" i="2" s="1"/>
  <c r="H17" i="2"/>
  <c r="J17" i="2" s="1"/>
  <c r="G17" i="2"/>
  <c r="K17" i="2" s="1"/>
  <c r="L17" i="2" s="1"/>
  <c r="H21" i="8"/>
  <c r="J21" i="8" s="1"/>
  <c r="G21" i="8"/>
  <c r="K21" i="8" s="1"/>
  <c r="L21" i="8" s="1"/>
  <c r="G21" i="9"/>
  <c r="H21" i="9"/>
  <c r="J21" i="9" s="1"/>
  <c r="H24" i="8"/>
  <c r="J24" i="8" s="1"/>
  <c r="G24" i="8"/>
  <c r="K24" i="8" s="1"/>
  <c r="L24" i="8" s="1"/>
  <c r="H27" i="7"/>
  <c r="J27" i="7" s="1"/>
  <c r="G27" i="7"/>
  <c r="K27" i="7" s="1"/>
  <c r="L27" i="7" s="1"/>
  <c r="G28" i="7"/>
  <c r="H28" i="7"/>
  <c r="J28" i="7" s="1"/>
  <c r="G18" i="7"/>
  <c r="H18" i="7"/>
  <c r="J18" i="7" s="1"/>
  <c r="G10" i="7"/>
  <c r="H10" i="7"/>
  <c r="J10" i="7" s="1"/>
  <c r="H21" i="7"/>
  <c r="J21" i="7" s="1"/>
  <c r="G21" i="7"/>
  <c r="K21" i="7" s="1"/>
  <c r="L21" i="7" s="1"/>
  <c r="H13" i="7"/>
  <c r="J13" i="7" s="1"/>
  <c r="G13" i="7"/>
  <c r="K13" i="7" s="1"/>
  <c r="L13" i="7" s="1"/>
  <c r="H6" i="7"/>
  <c r="J6" i="7" s="1"/>
  <c r="G6" i="7"/>
  <c r="K6" i="7" s="1"/>
  <c r="L6" i="7" s="1"/>
  <c r="G10" i="6"/>
  <c r="H10" i="6"/>
  <c r="J10" i="6" s="1"/>
  <c r="G18" i="6"/>
  <c r="H18" i="6"/>
  <c r="J18" i="6" s="1"/>
  <c r="G26" i="6"/>
  <c r="H26" i="6"/>
  <c r="J26" i="6" s="1"/>
  <c r="H18" i="4"/>
  <c r="J18" i="4" s="1"/>
  <c r="G18" i="4"/>
  <c r="K18" i="4" s="1"/>
  <c r="L18" i="4" s="1"/>
  <c r="H6" i="4"/>
  <c r="J6" i="4" s="1"/>
  <c r="G6" i="4"/>
  <c r="K6" i="4" s="1"/>
  <c r="L6" i="4" s="1"/>
  <c r="H20" i="2"/>
  <c r="J20" i="2" s="1"/>
  <c r="G20" i="2"/>
  <c r="K20" i="2" s="1"/>
  <c r="L20" i="2" s="1"/>
  <c r="G12" i="2"/>
  <c r="H12" i="2"/>
  <c r="J12" i="2" s="1"/>
  <c r="H9" i="2"/>
  <c r="J9" i="2" s="1"/>
  <c r="G9" i="2"/>
  <c r="K9" i="2" s="1"/>
  <c r="L9" i="2" s="1"/>
  <c r="H28" i="4"/>
  <c r="J28" i="4" s="1"/>
  <c r="G28" i="4"/>
  <c r="K28" i="4" s="1"/>
  <c r="L28" i="4" s="1"/>
  <c r="G11" i="4"/>
  <c r="H11" i="4"/>
  <c r="J11" i="4" s="1"/>
  <c r="G19" i="4"/>
  <c r="H19" i="4"/>
  <c r="J19" i="4" s="1"/>
  <c r="G27" i="4"/>
  <c r="H27" i="4"/>
  <c r="J27" i="4" s="1"/>
  <c r="G22" i="3"/>
  <c r="H22" i="3"/>
  <c r="J22" i="3" s="1"/>
  <c r="G14" i="3"/>
  <c r="H14" i="3"/>
  <c r="J14" i="3" s="1"/>
  <c r="H6" i="5"/>
  <c r="J6" i="5" s="1"/>
  <c r="G6" i="5"/>
  <c r="K6" i="5" s="1"/>
  <c r="L6" i="5" s="1"/>
  <c r="H13" i="5"/>
  <c r="J13" i="5" s="1"/>
  <c r="G13" i="5"/>
  <c r="K13" i="5" s="1"/>
  <c r="L13" i="5" s="1"/>
  <c r="H21" i="5"/>
  <c r="J21" i="5" s="1"/>
  <c r="G21" i="5"/>
  <c r="K21" i="5" s="1"/>
  <c r="L21" i="5" s="1"/>
  <c r="H29" i="5"/>
  <c r="J29" i="5" s="1"/>
  <c r="G29" i="5"/>
  <c r="K29" i="5" s="1"/>
  <c r="L29" i="5" s="1"/>
  <c r="H14" i="5"/>
  <c r="J14" i="5" s="1"/>
  <c r="G14" i="5"/>
  <c r="K14" i="5" s="1"/>
  <c r="L14" i="5" s="1"/>
  <c r="H22" i="5"/>
  <c r="J22" i="5" s="1"/>
  <c r="G22" i="5"/>
  <c r="K22" i="5" s="1"/>
  <c r="L22" i="5" s="1"/>
  <c r="H23" i="2"/>
  <c r="J23" i="2" s="1"/>
  <c r="G23" i="2"/>
  <c r="H15" i="2"/>
  <c r="J15" i="2" s="1"/>
  <c r="G15" i="2"/>
  <c r="K28" i="3"/>
  <c r="L28" i="3" s="1"/>
  <c r="H15" i="8"/>
  <c r="J15" i="8" s="1"/>
  <c r="G15" i="8"/>
  <c r="K15" i="8" s="1"/>
  <c r="L15" i="8" s="1"/>
  <c r="G15" i="9"/>
  <c r="H15" i="9"/>
  <c r="J15" i="9" s="1"/>
  <c r="H26" i="8"/>
  <c r="J26" i="8" s="1"/>
  <c r="G26" i="8"/>
  <c r="K26" i="8" s="1"/>
  <c r="L26" i="8" s="1"/>
  <c r="G26" i="7"/>
  <c r="H26" i="7"/>
  <c r="J26" i="7" s="1"/>
  <c r="G24" i="6"/>
  <c r="H24" i="6"/>
  <c r="J24" i="6" s="1"/>
  <c r="G7" i="4"/>
  <c r="H7" i="4"/>
  <c r="J7" i="4" s="1"/>
  <c r="G16" i="3"/>
  <c r="H16" i="3"/>
  <c r="J16" i="3" s="1"/>
  <c r="H27" i="5"/>
  <c r="J27" i="5" s="1"/>
  <c r="G27" i="5"/>
  <c r="K27" i="5" s="1"/>
  <c r="L27" i="5" s="1"/>
  <c r="G13" i="8"/>
  <c r="H13" i="8"/>
  <c r="J13" i="8" s="1"/>
  <c r="G13" i="9"/>
  <c r="H13" i="9"/>
  <c r="J13" i="9" s="1"/>
  <c r="H27" i="8"/>
  <c r="J27" i="8" s="1"/>
  <c r="G27" i="8"/>
  <c r="K27" i="8" s="1"/>
  <c r="L27" i="8" s="1"/>
  <c r="H11" i="8"/>
  <c r="J11" i="8" s="1"/>
  <c r="G11" i="8"/>
  <c r="K11" i="8" s="1"/>
  <c r="L11" i="8" s="1"/>
  <c r="G19" i="9"/>
  <c r="H19" i="9"/>
  <c r="J19" i="9" s="1"/>
  <c r="G11" i="9"/>
  <c r="H11" i="9"/>
  <c r="J11" i="9" s="1"/>
  <c r="H22" i="8"/>
  <c r="J22" i="8" s="1"/>
  <c r="G22" i="8"/>
  <c r="K22" i="8" s="1"/>
  <c r="L22" i="8" s="1"/>
  <c r="H23" i="7"/>
  <c r="J23" i="7" s="1"/>
  <c r="G23" i="7"/>
  <c r="K23" i="7" s="1"/>
  <c r="L23" i="7" s="1"/>
  <c r="G16" i="7"/>
  <c r="H16" i="7"/>
  <c r="J16" i="7" s="1"/>
  <c r="G8" i="7"/>
  <c r="H8" i="7"/>
  <c r="J8" i="7" s="1"/>
  <c r="H19" i="7"/>
  <c r="J19" i="7" s="1"/>
  <c r="G19" i="7"/>
  <c r="K19" i="7" s="1"/>
  <c r="L19" i="7" s="1"/>
  <c r="H11" i="7"/>
  <c r="J11" i="7" s="1"/>
  <c r="G11" i="7"/>
  <c r="K11" i="7" s="1"/>
  <c r="L11" i="7" s="1"/>
  <c r="H29" i="6"/>
  <c r="J29" i="6" s="1"/>
  <c r="G29" i="6"/>
  <c r="K29" i="6" s="1"/>
  <c r="L29" i="6" s="1"/>
  <c r="G12" i="6"/>
  <c r="H12" i="6"/>
  <c r="J12" i="6" s="1"/>
  <c r="G20" i="6"/>
  <c r="H20" i="6"/>
  <c r="J20" i="6" s="1"/>
  <c r="G28" i="6"/>
  <c r="H28" i="6"/>
  <c r="J28" i="6" s="1"/>
  <c r="K22" i="7"/>
  <c r="L22" i="7" s="1"/>
  <c r="H10" i="4"/>
  <c r="J10" i="4" s="1"/>
  <c r="G10" i="4"/>
  <c r="K10" i="4" s="1"/>
  <c r="L10" i="4" s="1"/>
  <c r="G26" i="2"/>
  <c r="H26" i="2"/>
  <c r="J26" i="2" s="1"/>
  <c r="H18" i="2"/>
  <c r="J18" i="2" s="1"/>
  <c r="G18" i="2"/>
  <c r="K18" i="2" s="1"/>
  <c r="L18" i="2" s="1"/>
  <c r="G10" i="2"/>
  <c r="H10" i="2"/>
  <c r="J10" i="2" s="1"/>
  <c r="H6" i="2"/>
  <c r="J6" i="2" s="1"/>
  <c r="G6" i="2"/>
  <c r="K6" i="2" s="1"/>
  <c r="L6" i="2" s="1"/>
  <c r="H20" i="4"/>
  <c r="J20" i="4" s="1"/>
  <c r="G20" i="4"/>
  <c r="K20" i="4" s="1"/>
  <c r="L20" i="4" s="1"/>
  <c r="G13" i="4"/>
  <c r="H13" i="4"/>
  <c r="J13" i="4" s="1"/>
  <c r="G21" i="4"/>
  <c r="H21" i="4"/>
  <c r="J21" i="4" s="1"/>
  <c r="G29" i="4"/>
  <c r="H29" i="4"/>
  <c r="J29" i="4" s="1"/>
  <c r="G20" i="3"/>
  <c r="H20" i="3"/>
  <c r="J20" i="3" s="1"/>
  <c r="G12" i="3"/>
  <c r="H12" i="3"/>
  <c r="J12" i="3" s="1"/>
  <c r="H7" i="5"/>
  <c r="J7" i="5" s="1"/>
  <c r="G7" i="5"/>
  <c r="K7" i="5" s="1"/>
  <c r="L7" i="5" s="1"/>
  <c r="H15" i="5"/>
  <c r="J15" i="5" s="1"/>
  <c r="G15" i="5"/>
  <c r="K15" i="5" s="1"/>
  <c r="L15" i="5" s="1"/>
  <c r="H23" i="5"/>
  <c r="J23" i="5" s="1"/>
  <c r="G23" i="5"/>
  <c r="K23" i="5" s="1"/>
  <c r="L23" i="5" s="1"/>
  <c r="H8" i="5"/>
  <c r="J8" i="5" s="1"/>
  <c r="G8" i="5"/>
  <c r="K8" i="5" s="1"/>
  <c r="L8" i="5" s="1"/>
  <c r="H16" i="5"/>
  <c r="J16" i="5" s="1"/>
  <c r="G16" i="5"/>
  <c r="K16" i="5" s="1"/>
  <c r="L16" i="5" s="1"/>
  <c r="H24" i="5"/>
  <c r="J24" i="5" s="1"/>
  <c r="G24" i="5"/>
  <c r="K24" i="5" s="1"/>
  <c r="L24" i="5" s="1"/>
  <c r="H29" i="2"/>
  <c r="J29" i="2" s="1"/>
  <c r="G29" i="2"/>
  <c r="K29" i="2" s="1"/>
  <c r="L29" i="2" s="1"/>
  <c r="H21" i="2"/>
  <c r="J21" i="2" s="1"/>
  <c r="G21" i="2"/>
  <c r="K21" i="2" s="1"/>
  <c r="L21" i="2" s="1"/>
  <c r="H13" i="2"/>
  <c r="J13" i="2" s="1"/>
  <c r="G13" i="2"/>
  <c r="K13" i="2" s="1"/>
  <c r="L13" i="2" s="1"/>
  <c r="H7" i="8"/>
  <c r="J7" i="8" s="1"/>
  <c r="G7" i="8"/>
  <c r="K7" i="8" s="1"/>
  <c r="L7" i="8" s="1"/>
  <c r="G7" i="9"/>
  <c r="H7" i="9"/>
  <c r="J7" i="9" s="1"/>
  <c r="H18" i="8"/>
  <c r="J18" i="8" s="1"/>
  <c r="G18" i="8"/>
  <c r="K18" i="8" s="1"/>
  <c r="L18" i="8" s="1"/>
  <c r="G12" i="7"/>
  <c r="H12" i="7"/>
  <c r="J12" i="7" s="1"/>
  <c r="H7" i="7"/>
  <c r="J7" i="7" s="1"/>
  <c r="G7" i="7"/>
  <c r="K7" i="7" s="1"/>
  <c r="L7" i="7" s="1"/>
  <c r="G16" i="6"/>
  <c r="H16" i="6"/>
  <c r="J16" i="6" s="1"/>
  <c r="H26" i="4"/>
  <c r="J26" i="4" s="1"/>
  <c r="G26" i="4"/>
  <c r="K26" i="4" s="1"/>
  <c r="L26" i="4" s="1"/>
  <c r="G14" i="2"/>
  <c r="H14" i="2"/>
  <c r="J14" i="2" s="1"/>
  <c r="G24" i="3"/>
  <c r="H24" i="3"/>
  <c r="J24" i="3" s="1"/>
  <c r="H19" i="5"/>
  <c r="J19" i="5" s="1"/>
  <c r="G19" i="5"/>
  <c r="K19" i="5" s="1"/>
  <c r="L19" i="5" s="1"/>
  <c r="H20" i="5"/>
  <c r="J20" i="5" s="1"/>
  <c r="G20" i="5"/>
  <c r="K20" i="5" s="1"/>
  <c r="L20" i="5" s="1"/>
  <c r="H6" i="8"/>
  <c r="J6" i="8" s="1"/>
  <c r="G6" i="8"/>
  <c r="K6" i="8" s="1"/>
  <c r="L6" i="8" s="1"/>
  <c r="G6" i="9"/>
  <c r="H6" i="9"/>
  <c r="J6" i="9" s="1"/>
  <c r="H19" i="8"/>
  <c r="J19" i="8" s="1"/>
  <c r="G19" i="8"/>
  <c r="K19" i="8" s="1"/>
  <c r="L19" i="8" s="1"/>
  <c r="G27" i="9"/>
  <c r="H27" i="9"/>
  <c r="J27" i="9" s="1"/>
  <c r="H25" i="8"/>
  <c r="J25" i="8" s="1"/>
  <c r="G25" i="8"/>
  <c r="K25" i="8" s="1"/>
  <c r="L25" i="8" s="1"/>
  <c r="H17" i="8"/>
  <c r="J17" i="8" s="1"/>
  <c r="G17" i="8"/>
  <c r="K17" i="8" s="1"/>
  <c r="L17" i="8" s="1"/>
  <c r="G9" i="8"/>
  <c r="H9" i="8"/>
  <c r="J9" i="8" s="1"/>
  <c r="G25" i="9"/>
  <c r="H25" i="9"/>
  <c r="J25" i="9" s="1"/>
  <c r="G17" i="9"/>
  <c r="H17" i="9"/>
  <c r="J17" i="9" s="1"/>
  <c r="G9" i="9"/>
  <c r="H9" i="9"/>
  <c r="J9" i="9" s="1"/>
  <c r="H28" i="8"/>
  <c r="J28" i="8" s="1"/>
  <c r="G28" i="8"/>
  <c r="K28" i="8" s="1"/>
  <c r="L28" i="8" s="1"/>
  <c r="H20" i="8"/>
  <c r="J20" i="8" s="1"/>
  <c r="G20" i="8"/>
  <c r="K20" i="8" s="1"/>
  <c r="L20" i="8" s="1"/>
  <c r="K10" i="8"/>
  <c r="L10" i="8" s="1"/>
  <c r="G24" i="7"/>
  <c r="K24" i="7" s="1"/>
  <c r="L24" i="7" s="1"/>
  <c r="H24" i="7"/>
  <c r="J24" i="7" s="1"/>
  <c r="G14" i="7"/>
  <c r="K14" i="7" s="1"/>
  <c r="L14" i="7" s="1"/>
  <c r="H14" i="7"/>
  <c r="J14" i="7" s="1"/>
  <c r="K28" i="9"/>
  <c r="L28" i="9" s="1"/>
  <c r="K12" i="9"/>
  <c r="L12" i="9" s="1"/>
  <c r="K14" i="9"/>
  <c r="L14" i="9" s="1"/>
  <c r="H17" i="7"/>
  <c r="J17" i="7" s="1"/>
  <c r="G17" i="7"/>
  <c r="K17" i="7" s="1"/>
  <c r="L17" i="7" s="1"/>
  <c r="H9" i="7"/>
  <c r="J9" i="7" s="1"/>
  <c r="G9" i="7"/>
  <c r="K9" i="7" s="1"/>
  <c r="L9" i="7" s="1"/>
  <c r="H21" i="6"/>
  <c r="J21" i="6" s="1"/>
  <c r="G21" i="6"/>
  <c r="K21" i="6" s="1"/>
  <c r="L21" i="6" s="1"/>
  <c r="G14" i="6"/>
  <c r="H14" i="6"/>
  <c r="J14" i="6" s="1"/>
  <c r="G22" i="6"/>
  <c r="H22" i="6"/>
  <c r="J22" i="6" s="1"/>
  <c r="H15" i="6"/>
  <c r="J15" i="6" s="1"/>
  <c r="G15" i="6"/>
  <c r="K15" i="6" s="1"/>
  <c r="L15" i="6" s="1"/>
  <c r="K25" i="7"/>
  <c r="L25" i="7" s="1"/>
  <c r="H25" i="6"/>
  <c r="J25" i="6" s="1"/>
  <c r="G25" i="6"/>
  <c r="G9" i="4"/>
  <c r="K9" i="4" s="1"/>
  <c r="L9" i="4" s="1"/>
  <c r="H9" i="4"/>
  <c r="J9" i="4" s="1"/>
  <c r="H24" i="2"/>
  <c r="J24" i="2" s="1"/>
  <c r="G24" i="2"/>
  <c r="G16" i="2"/>
  <c r="K16" i="2" s="1"/>
  <c r="L16" i="2" s="1"/>
  <c r="H16" i="2"/>
  <c r="J16" i="2" s="1"/>
  <c r="G8" i="2"/>
  <c r="K8" i="2" s="1"/>
  <c r="L8" i="2" s="1"/>
  <c r="H8" i="2"/>
  <c r="J8" i="2" s="1"/>
  <c r="K23" i="6"/>
  <c r="L23" i="6" s="1"/>
  <c r="H12" i="4"/>
  <c r="J12" i="4" s="1"/>
  <c r="G12" i="4"/>
  <c r="K12" i="4" s="1"/>
  <c r="L12" i="4" s="1"/>
  <c r="G15" i="4"/>
  <c r="H15" i="4"/>
  <c r="J15" i="4" s="1"/>
  <c r="G23" i="4"/>
  <c r="H23" i="4"/>
  <c r="J23" i="4" s="1"/>
  <c r="G26" i="3"/>
  <c r="H26" i="3"/>
  <c r="J26" i="3" s="1"/>
  <c r="G18" i="3"/>
  <c r="H18" i="3"/>
  <c r="J18" i="3" s="1"/>
  <c r="G10" i="3"/>
  <c r="H10" i="3"/>
  <c r="J10" i="3" s="1"/>
  <c r="K19" i="6"/>
  <c r="L19" i="6" s="1"/>
  <c r="K7" i="6"/>
  <c r="L7" i="6" s="1"/>
  <c r="H9" i="5"/>
  <c r="J9" i="5" s="1"/>
  <c r="G9" i="5"/>
  <c r="K9" i="5" s="1"/>
  <c r="L9" i="5" s="1"/>
  <c r="H17" i="5"/>
  <c r="J17" i="5" s="1"/>
  <c r="G17" i="5"/>
  <c r="K17" i="5" s="1"/>
  <c r="L17" i="5" s="1"/>
  <c r="H25" i="5"/>
  <c r="J25" i="5" s="1"/>
  <c r="G25" i="5"/>
  <c r="K25" i="5" s="1"/>
  <c r="L25" i="5" s="1"/>
  <c r="H10" i="5"/>
  <c r="J10" i="5" s="1"/>
  <c r="G10" i="5"/>
  <c r="K10" i="5" s="1"/>
  <c r="L10" i="5" s="1"/>
  <c r="H18" i="5"/>
  <c r="J18" i="5" s="1"/>
  <c r="G18" i="5"/>
  <c r="K18" i="5" s="1"/>
  <c r="L18" i="5" s="1"/>
  <c r="H26" i="5"/>
  <c r="J26" i="5" s="1"/>
  <c r="G26" i="5"/>
  <c r="K26" i="5" s="1"/>
  <c r="L26" i="5" s="1"/>
  <c r="K14" i="4"/>
  <c r="L14" i="4" s="1"/>
  <c r="H27" i="2"/>
  <c r="J27" i="2" s="1"/>
  <c r="G27" i="2"/>
  <c r="H19" i="2"/>
  <c r="J19" i="2" s="1"/>
  <c r="G19" i="2"/>
  <c r="H7" i="2"/>
  <c r="J7" i="2" s="1"/>
  <c r="G7" i="2"/>
  <c r="K28" i="2"/>
  <c r="L28" i="2" s="1"/>
  <c r="M6" i="6" l="1"/>
  <c r="N6" i="6" s="1"/>
  <c r="K7" i="2"/>
  <c r="L7" i="2" s="1"/>
  <c r="K27" i="2"/>
  <c r="L27" i="2" s="1"/>
  <c r="K18" i="3"/>
  <c r="L18" i="3" s="1"/>
  <c r="K23" i="4"/>
  <c r="L23" i="4" s="1"/>
  <c r="K22" i="6"/>
  <c r="L22" i="6" s="1"/>
  <c r="K17" i="9"/>
  <c r="L17" i="9" s="1"/>
  <c r="K9" i="8"/>
  <c r="L9" i="8" s="1"/>
  <c r="K14" i="2"/>
  <c r="L14" i="2" s="1"/>
  <c r="K16" i="6"/>
  <c r="L16" i="6" s="1"/>
  <c r="K12" i="7"/>
  <c r="L12" i="7" s="1"/>
  <c r="K7" i="9"/>
  <c r="L7" i="9" s="1"/>
  <c r="K20" i="3"/>
  <c r="L20" i="3" s="1"/>
  <c r="K21" i="4"/>
  <c r="L21" i="4" s="1"/>
  <c r="K10" i="2"/>
  <c r="L10" i="2" s="1"/>
  <c r="K26" i="2"/>
  <c r="L26" i="2" s="1"/>
  <c r="K20" i="6"/>
  <c r="L20" i="6" s="1"/>
  <c r="K16" i="7"/>
  <c r="L16" i="7" s="1"/>
  <c r="K19" i="9"/>
  <c r="L19" i="9" s="1"/>
  <c r="K13" i="8"/>
  <c r="L13" i="8" s="1"/>
  <c r="K16" i="3"/>
  <c r="L16" i="3" s="1"/>
  <c r="K24" i="6"/>
  <c r="L24" i="6" s="1"/>
  <c r="K23" i="2"/>
  <c r="L23" i="2" s="1"/>
  <c r="K14" i="3"/>
  <c r="L14" i="3" s="1"/>
  <c r="K27" i="4"/>
  <c r="L27" i="4" s="1"/>
  <c r="K11" i="4"/>
  <c r="L11" i="4" s="1"/>
  <c r="K18" i="6"/>
  <c r="L18" i="6" s="1"/>
  <c r="K18" i="7"/>
  <c r="L18" i="7" s="1"/>
  <c r="K21" i="9"/>
  <c r="L21" i="9" s="1"/>
  <c r="K25" i="4"/>
  <c r="L25" i="4" s="1"/>
  <c r="K8" i="6"/>
  <c r="L8" i="6" s="1"/>
  <c r="K23" i="9"/>
  <c r="L23" i="9" s="1"/>
  <c r="M6" i="7"/>
  <c r="N6" i="7" s="1"/>
  <c r="M6" i="5"/>
  <c r="N6" i="5" s="1"/>
  <c r="M6" i="8"/>
  <c r="N6" i="8" s="1"/>
  <c r="K19" i="2"/>
  <c r="L19" i="2" s="1"/>
  <c r="K10" i="3"/>
  <c r="L10" i="3" s="1"/>
  <c r="K26" i="3"/>
  <c r="L26" i="3" s="1"/>
  <c r="K15" i="4"/>
  <c r="L15" i="4" s="1"/>
  <c r="K24" i="2"/>
  <c r="L24" i="2" s="1"/>
  <c r="K25" i="6"/>
  <c r="L25" i="6" s="1"/>
  <c r="K14" i="6"/>
  <c r="L14" i="6" s="1"/>
  <c r="K9" i="9"/>
  <c r="L9" i="9" s="1"/>
  <c r="K25" i="9"/>
  <c r="L25" i="9" s="1"/>
  <c r="K27" i="9"/>
  <c r="L27" i="9" s="1"/>
  <c r="K6" i="9"/>
  <c r="L6" i="9" s="1"/>
  <c r="K24" i="3"/>
  <c r="L24" i="3" s="1"/>
  <c r="K12" i="3"/>
  <c r="L12" i="3" s="1"/>
  <c r="K29" i="4"/>
  <c r="L29" i="4" s="1"/>
  <c r="K13" i="4"/>
  <c r="L13" i="4" s="1"/>
  <c r="M6" i="4" s="1"/>
  <c r="N6" i="4" s="1"/>
  <c r="K28" i="6"/>
  <c r="L28" i="6" s="1"/>
  <c r="K12" i="6"/>
  <c r="L12" i="6" s="1"/>
  <c r="K8" i="7"/>
  <c r="L8" i="7" s="1"/>
  <c r="K11" i="9"/>
  <c r="L11" i="9" s="1"/>
  <c r="K13" i="9"/>
  <c r="L13" i="9" s="1"/>
  <c r="K7" i="4"/>
  <c r="L7" i="4" s="1"/>
  <c r="K26" i="7"/>
  <c r="L26" i="7" s="1"/>
  <c r="K15" i="9"/>
  <c r="L15" i="9" s="1"/>
  <c r="K15" i="2"/>
  <c r="L15" i="2" s="1"/>
  <c r="K22" i="3"/>
  <c r="L22" i="3" s="1"/>
  <c r="K19" i="4"/>
  <c r="L19" i="4" s="1"/>
  <c r="K12" i="2"/>
  <c r="L12" i="2" s="1"/>
  <c r="M6" i="2" s="1"/>
  <c r="N6" i="2" s="1"/>
  <c r="K26" i="6"/>
  <c r="L26" i="6" s="1"/>
  <c r="K10" i="6"/>
  <c r="L10" i="6" s="1"/>
  <c r="K10" i="7"/>
  <c r="L10" i="7" s="1"/>
  <c r="K28" i="7"/>
  <c r="L28" i="7" s="1"/>
  <c r="K8" i="3"/>
  <c r="L8" i="3" s="1"/>
  <c r="M6" i="3" s="1"/>
  <c r="N6" i="3" s="1"/>
  <c r="K17" i="4"/>
  <c r="L17" i="4" s="1"/>
  <c r="K20" i="7"/>
  <c r="L20" i="7" s="1"/>
  <c r="M6" i="9" l="1"/>
  <c r="N6" i="9" s="1"/>
</calcChain>
</file>

<file path=xl/sharedStrings.xml><?xml version="1.0" encoding="utf-8"?>
<sst xmlns="http://schemas.openxmlformats.org/spreadsheetml/2006/main" count="345" uniqueCount="50">
  <si>
    <t>kapasitas</t>
  </si>
  <si>
    <t>KVA</t>
  </si>
  <si>
    <t>VA</t>
  </si>
  <si>
    <t>tahun operasi</t>
  </si>
  <si>
    <t>TH</t>
  </si>
  <si>
    <t>TR-1</t>
  </si>
  <si>
    <t>Waktu</t>
  </si>
  <si>
    <t xml:space="preserve">R </t>
  </si>
  <si>
    <t xml:space="preserve">S </t>
  </si>
  <si>
    <t xml:space="preserve">T </t>
  </si>
  <si>
    <t>Suhu</t>
  </si>
  <si>
    <t>K</t>
  </si>
  <si>
    <t>V</t>
  </si>
  <si>
    <t>L</t>
  </si>
  <si>
    <t>Sisa Umur</t>
  </si>
  <si>
    <t>(A)</t>
  </si>
  <si>
    <r>
      <rPr>
        <b/>
        <sz val="10"/>
        <color theme="1"/>
        <rFont val="Times New Roman"/>
        <charset val="134"/>
      </rPr>
      <t>(</t>
    </r>
    <r>
      <rPr>
        <b/>
        <vertAlign val="superscript"/>
        <sz val="10"/>
        <color theme="1"/>
        <rFont val="Times New Roman"/>
        <charset val="134"/>
      </rPr>
      <t>o</t>
    </r>
    <r>
      <rPr>
        <b/>
        <sz val="10"/>
        <color theme="1"/>
        <rFont val="Times New Roman"/>
        <charset val="134"/>
      </rPr>
      <t>C)</t>
    </r>
  </si>
  <si>
    <t>01.00</t>
  </si>
  <si>
    <t>02.00</t>
  </si>
  <si>
    <t>03.00</t>
  </si>
  <si>
    <t>04.00</t>
  </si>
  <si>
    <t>05.00</t>
  </si>
  <si>
    <t>06.00</t>
  </si>
  <si>
    <t>07.00</t>
  </si>
  <si>
    <t>08.00</t>
  </si>
  <si>
    <t>09.00</t>
  </si>
  <si>
    <t>10.00</t>
  </si>
  <si>
    <t>11.00</t>
  </si>
  <si>
    <t>12.00</t>
  </si>
  <si>
    <t>13.00</t>
  </si>
  <si>
    <t>14.00</t>
  </si>
  <si>
    <t>15.00</t>
  </si>
  <si>
    <t>16.00</t>
  </si>
  <si>
    <t>17.00</t>
  </si>
  <si>
    <t>18.00</t>
  </si>
  <si>
    <t>19.00</t>
  </si>
  <si>
    <t>20.00</t>
  </si>
  <si>
    <t>s</t>
  </si>
  <si>
    <t>21.00</t>
  </si>
  <si>
    <t>22.00</t>
  </si>
  <si>
    <t>23.00</t>
  </si>
  <si>
    <t>24.00</t>
  </si>
  <si>
    <t>TR-2</t>
  </si>
  <si>
    <t>TR-3</t>
  </si>
  <si>
    <t>TR-4</t>
  </si>
  <si>
    <t>TR-5</t>
  </si>
  <si>
    <t>TR-6</t>
  </si>
  <si>
    <t>TR-7</t>
  </si>
  <si>
    <t>TR-8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</si>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</sst>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0_);[Red]\(0.000000\)"/>
    <numFmt numFmtId="165" formatCode="_(* #,###.##000_);_(* \(#,###.##000\);_(* &quot;-&quot;??_);_(@_)"/>
    <numFmt numFmtId="166" formatCode="_(* #,###_);_(* \(#,###\);_(* &quot;-&quot;??_);_(@_)"/>
    <numFmt numFmtId="167" formatCode="0.000000_ "/>
  </numFmts>
  <fonts count="10">
    <font>
      <sz val="11"/>
      <color theme="1"/>
      <name val="Calibri"/>
      <charset val="134"/>
      <scheme val="minor"/>
    </font>
    <font>
      <b/>
      <sz val="10"/>
      <color theme="1"/>
      <name val="Times New Roman"/>
      <charset val="134"/>
    </font>
    <font>
      <b/>
      <sz val="11"/>
      <color theme="1"/>
      <name val="Times New Roman"/>
      <charset val="134"/>
    </font>
    <font>
      <sz val="10"/>
      <color rgb="FF000000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i/>
      <sz val="11"/>
      <color theme="1"/>
      <name val="Times New Roman"/>
      <charset val="134"/>
    </font>
    <font>
      <b/>
      <vertAlign val="superscript"/>
      <sz val="10"/>
      <color theme="1"/>
      <name val="Times New Roman"/>
      <charset val="134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165" fontId="9" fillId="0" borderId="0" applyFont="0" applyFill="0" applyBorder="0" applyAlignment="0" applyProtection="0">
      <alignment vertical="center"/>
    </xf>
  </cellStyleXfs>
  <cellXfs count="51">
    <xf numFmtId="0" fontId="0" fillId="0" borderId="0" xfId="0"/>
    <xf numFmtId="166" fontId="0" fillId="0" borderId="0" xfId="1" applyNumberFormat="1" applyFont="1" applyAlignment="1"/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164" fontId="5" fillId="0" borderId="2" xfId="0" applyNumberFormat="1" applyFont="1" applyFill="1" applyBorder="1" applyAlignment="1">
      <alignment horizontal="center" vertical="center"/>
    </xf>
    <xf numFmtId="0" fontId="0" fillId="0" borderId="2" xfId="0" applyBorder="1"/>
    <xf numFmtId="0" fontId="6" fillId="0" borderId="2" xfId="0" applyFont="1" applyFill="1" applyBorder="1" applyAlignment="1">
      <alignment horizontal="center" vertical="center" wrapText="1"/>
    </xf>
    <xf numFmtId="0" fontId="0" fillId="0" borderId="0" xfId="0" applyBorder="1"/>
    <xf numFmtId="0" fontId="6" fillId="0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right" vertical="center" wrapText="1"/>
    </xf>
    <xf numFmtId="0" fontId="0" fillId="0" borderId="3" xfId="0" applyBorder="1"/>
    <xf numFmtId="0" fontId="6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3" xfId="0" applyFont="1" applyBorder="1" applyAlignment="1">
      <alignment vertical="center" wrapText="1"/>
    </xf>
    <xf numFmtId="164" fontId="5" fillId="0" borderId="0" xfId="1" applyNumberFormat="1" applyFont="1" applyFill="1" applyAlignment="1">
      <alignment horizontal="center" vertical="center"/>
    </xf>
    <xf numFmtId="166" fontId="0" fillId="0" borderId="0" xfId="1" applyNumberFormat="1" applyFont="1" applyAlignment="1"/>
    <xf numFmtId="0" fontId="3" fillId="0" borderId="0" xfId="0" applyFont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0" xfId="0" quotePrefix="1" applyFont="1" applyAlignment="1">
      <alignment vertical="center" wrapText="1"/>
    </xf>
    <xf numFmtId="0" fontId="3" fillId="0" borderId="3" xfId="0" quotePrefix="1" applyFont="1" applyBorder="1" applyAlignment="1">
      <alignment vertical="center" wrapText="1"/>
    </xf>
    <xf numFmtId="164" fontId="5" fillId="3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167" fontId="5" fillId="0" borderId="2" xfId="0" applyNumberFormat="1" applyFont="1" applyFill="1" applyBorder="1" applyAlignment="1">
      <alignment horizontal="center" vertical="center"/>
    </xf>
    <xf numFmtId="167" fontId="5" fillId="0" borderId="0" xfId="0" applyNumberFormat="1" applyFont="1" applyFill="1" applyAlignment="1">
      <alignment horizontal="center" vertical="center"/>
    </xf>
    <xf numFmtId="167" fontId="5" fillId="0" borderId="3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180975</xdr:colOff>
      <xdr:row>3</xdr:row>
      <xdr:rowOff>104775</xdr:rowOff>
    </xdr:from>
    <xdr:ext cx="1717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4314825" y="704850"/>
              <a:ext cx="17145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>
          <xdr:nvSpPr>
            <xdr:cNvPr id="2" name="TextBox 1"/>
            <xdr:cNvSpPr txBox="1"/>
          </xdr:nvSpPr>
          <xdr:spPr>
            <a:xfrm>
              <a:off x="4314825" y="704850"/>
              <a:ext cx="17145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r>
                <a:rPr lang="en-US" sz="110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104775</xdr:colOff>
      <xdr:row>4</xdr:row>
      <xdr:rowOff>19050</xdr:rowOff>
    </xdr:from>
    <xdr:ext cx="319768" cy="1817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838700" y="809625"/>
              <a:ext cx="319405" cy="1816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∆</m:t>
                        </m:r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>
          <xdr:nvSpPr>
            <xdr:cNvPr id="3" name="TextBox 2"/>
            <xdr:cNvSpPr txBox="1"/>
          </xdr:nvSpPr>
          <xdr:spPr>
            <a:xfrm>
              <a:off x="4838700" y="809625"/>
              <a:ext cx="319405" cy="1816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r>
                <a:rPr lang="en-US" sz="110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ℎ</a:t>
              </a:r>
              <a:r>
                <a:rPr lang="en-US" sz="1100" b="0">
                  <a:latin typeface="Cambria Math" panose="02040503050406030204" pitchFamily="18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76200</xdr:colOff>
      <xdr:row>4</xdr:row>
      <xdr:rowOff>0</xdr:rowOff>
    </xdr:from>
    <xdr:ext cx="31034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5581650" y="790575"/>
              <a:ext cx="30988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∆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4" name="TextBox 3"/>
            <xdr:cNvSpPr txBox="1"/>
          </xdr:nvSpPr>
          <xdr:spPr>
            <a:xfrm>
              <a:off x="5581650" y="790575"/>
              <a:ext cx="30988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ℎ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9</xdr:col>
      <xdr:colOff>95250</xdr:colOff>
      <xdr:row>4</xdr:row>
      <xdr:rowOff>19050</xdr:rowOff>
    </xdr:from>
    <xdr:ext cx="255070" cy="1817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6200775" y="809625"/>
              <a:ext cx="254635" cy="1816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∆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5" name="TextBox 4"/>
            <xdr:cNvSpPr txBox="1"/>
          </xdr:nvSpPr>
          <xdr:spPr>
            <a:xfrm>
              <a:off x="6200775" y="809625"/>
              <a:ext cx="254635" cy="1816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ℎ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10</xdr:col>
      <xdr:colOff>180975</xdr:colOff>
      <xdr:row>3</xdr:row>
      <xdr:rowOff>123825</xdr:rowOff>
    </xdr:from>
    <xdr:ext cx="17100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7086600" y="723900"/>
              <a:ext cx="1708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6" name="TextBox 5"/>
            <xdr:cNvSpPr txBox="1"/>
          </xdr:nvSpPr>
          <xdr:spPr>
            <a:xfrm>
              <a:off x="7086600" y="723900"/>
              <a:ext cx="1708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ℎ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180975</xdr:colOff>
      <xdr:row>3</xdr:row>
      <xdr:rowOff>104775</xdr:rowOff>
    </xdr:from>
    <xdr:ext cx="1717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4295775" y="704850"/>
              <a:ext cx="17145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>
          <xdr:nvSpPr>
            <xdr:cNvPr id="2" name="TextBox 1"/>
            <xdr:cNvSpPr txBox="1"/>
          </xdr:nvSpPr>
          <xdr:spPr>
            <a:xfrm>
              <a:off x="4295775" y="704850"/>
              <a:ext cx="17145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r>
                <a:rPr lang="en-US" sz="110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104775</xdr:colOff>
      <xdr:row>4</xdr:row>
      <xdr:rowOff>19050</xdr:rowOff>
    </xdr:from>
    <xdr:ext cx="31976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819650" y="809625"/>
              <a:ext cx="31940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∆</m:t>
                        </m:r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>
          <xdr:nvSpPr>
            <xdr:cNvPr id="3" name="TextBox 2"/>
            <xdr:cNvSpPr txBox="1"/>
          </xdr:nvSpPr>
          <xdr:spPr>
            <a:xfrm>
              <a:off x="4819650" y="809625"/>
              <a:ext cx="31940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r>
                <a:rPr lang="en-US" sz="110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ℎ</a:t>
              </a:r>
              <a:r>
                <a:rPr lang="en-US" sz="1100" b="0">
                  <a:latin typeface="Cambria Math" panose="02040503050406030204" pitchFamily="18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76200</xdr:colOff>
      <xdr:row>4</xdr:row>
      <xdr:rowOff>0</xdr:rowOff>
    </xdr:from>
    <xdr:ext cx="31034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5391150" y="790575"/>
              <a:ext cx="30988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∆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4" name="TextBox 3"/>
            <xdr:cNvSpPr txBox="1"/>
          </xdr:nvSpPr>
          <xdr:spPr>
            <a:xfrm>
              <a:off x="5391150" y="790575"/>
              <a:ext cx="30988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ℎ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9</xdr:col>
      <xdr:colOff>95250</xdr:colOff>
      <xdr:row>4</xdr:row>
      <xdr:rowOff>19050</xdr:rowOff>
    </xdr:from>
    <xdr:ext cx="25507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6010275" y="809625"/>
              <a:ext cx="25463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∆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5" name="TextBox 4"/>
            <xdr:cNvSpPr txBox="1"/>
          </xdr:nvSpPr>
          <xdr:spPr>
            <a:xfrm>
              <a:off x="6010275" y="809625"/>
              <a:ext cx="25463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ℎ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10</xdr:col>
      <xdr:colOff>180975</xdr:colOff>
      <xdr:row>3</xdr:row>
      <xdr:rowOff>123825</xdr:rowOff>
    </xdr:from>
    <xdr:ext cx="17100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6696075" y="723900"/>
              <a:ext cx="1708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6" name="TextBox 5"/>
            <xdr:cNvSpPr txBox="1"/>
          </xdr:nvSpPr>
          <xdr:spPr>
            <a:xfrm>
              <a:off x="6696075" y="723900"/>
              <a:ext cx="1708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ℎ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180975</xdr:colOff>
      <xdr:row>3</xdr:row>
      <xdr:rowOff>104775</xdr:rowOff>
    </xdr:from>
    <xdr:ext cx="1717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4295775" y="704850"/>
              <a:ext cx="17145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>
          <xdr:nvSpPr>
            <xdr:cNvPr id="2" name="TextBox 1"/>
            <xdr:cNvSpPr txBox="1"/>
          </xdr:nvSpPr>
          <xdr:spPr>
            <a:xfrm>
              <a:off x="4295775" y="704850"/>
              <a:ext cx="17145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r>
                <a:rPr lang="en-US" sz="110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104775</xdr:colOff>
      <xdr:row>4</xdr:row>
      <xdr:rowOff>19050</xdr:rowOff>
    </xdr:from>
    <xdr:ext cx="319768" cy="1817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819650" y="809625"/>
              <a:ext cx="319405" cy="1816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∆</m:t>
                        </m:r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>
          <xdr:nvSpPr>
            <xdr:cNvPr id="3" name="TextBox 2"/>
            <xdr:cNvSpPr txBox="1"/>
          </xdr:nvSpPr>
          <xdr:spPr>
            <a:xfrm>
              <a:off x="4819650" y="809625"/>
              <a:ext cx="319405" cy="1816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r>
                <a:rPr lang="en-US" sz="110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ℎ</a:t>
              </a:r>
              <a:r>
                <a:rPr lang="en-US" sz="1100" b="0">
                  <a:latin typeface="Cambria Math" panose="02040503050406030204" pitchFamily="18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76200</xdr:colOff>
      <xdr:row>4</xdr:row>
      <xdr:rowOff>0</xdr:rowOff>
    </xdr:from>
    <xdr:ext cx="31034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5391150" y="790575"/>
              <a:ext cx="30988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∆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4" name="TextBox 3"/>
            <xdr:cNvSpPr txBox="1"/>
          </xdr:nvSpPr>
          <xdr:spPr>
            <a:xfrm>
              <a:off x="5391150" y="790575"/>
              <a:ext cx="30988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ℎ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9</xdr:col>
      <xdr:colOff>95250</xdr:colOff>
      <xdr:row>4</xdr:row>
      <xdr:rowOff>19050</xdr:rowOff>
    </xdr:from>
    <xdr:ext cx="255070" cy="1817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6010275" y="809625"/>
              <a:ext cx="254635" cy="1816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∆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5" name="TextBox 4"/>
            <xdr:cNvSpPr txBox="1"/>
          </xdr:nvSpPr>
          <xdr:spPr>
            <a:xfrm>
              <a:off x="6010275" y="809625"/>
              <a:ext cx="254635" cy="1816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ℎ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10</xdr:col>
      <xdr:colOff>180975</xdr:colOff>
      <xdr:row>3</xdr:row>
      <xdr:rowOff>123825</xdr:rowOff>
    </xdr:from>
    <xdr:ext cx="17100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6696075" y="723900"/>
              <a:ext cx="1708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6" name="TextBox 5"/>
            <xdr:cNvSpPr txBox="1"/>
          </xdr:nvSpPr>
          <xdr:spPr>
            <a:xfrm>
              <a:off x="6696075" y="723900"/>
              <a:ext cx="1708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ℎ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180975</xdr:colOff>
      <xdr:row>3</xdr:row>
      <xdr:rowOff>104775</xdr:rowOff>
    </xdr:from>
    <xdr:ext cx="1717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4371975" y="704850"/>
              <a:ext cx="17145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>
          <xdr:nvSpPr>
            <xdr:cNvPr id="2" name="TextBox 1"/>
            <xdr:cNvSpPr txBox="1"/>
          </xdr:nvSpPr>
          <xdr:spPr>
            <a:xfrm>
              <a:off x="4371975" y="704850"/>
              <a:ext cx="17145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r>
                <a:rPr lang="en-US" sz="110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104775</xdr:colOff>
      <xdr:row>4</xdr:row>
      <xdr:rowOff>19050</xdr:rowOff>
    </xdr:from>
    <xdr:ext cx="31976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895850" y="809625"/>
              <a:ext cx="31940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∆</m:t>
                        </m:r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>
          <xdr:nvSpPr>
            <xdr:cNvPr id="3" name="TextBox 2"/>
            <xdr:cNvSpPr txBox="1"/>
          </xdr:nvSpPr>
          <xdr:spPr>
            <a:xfrm>
              <a:off x="4895850" y="809625"/>
              <a:ext cx="31940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r>
                <a:rPr lang="en-US" sz="110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ℎ</a:t>
              </a:r>
              <a:r>
                <a:rPr lang="en-US" sz="1100" b="0">
                  <a:latin typeface="Cambria Math" panose="02040503050406030204" pitchFamily="18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76200</xdr:colOff>
      <xdr:row>4</xdr:row>
      <xdr:rowOff>0</xdr:rowOff>
    </xdr:from>
    <xdr:ext cx="31034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5467350" y="790575"/>
              <a:ext cx="30988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∆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4" name="TextBox 3"/>
            <xdr:cNvSpPr txBox="1"/>
          </xdr:nvSpPr>
          <xdr:spPr>
            <a:xfrm>
              <a:off x="5467350" y="790575"/>
              <a:ext cx="30988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ℎ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9</xdr:col>
      <xdr:colOff>95250</xdr:colOff>
      <xdr:row>4</xdr:row>
      <xdr:rowOff>19050</xdr:rowOff>
    </xdr:from>
    <xdr:ext cx="25507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6086475" y="809625"/>
              <a:ext cx="25463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∆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5" name="TextBox 4"/>
            <xdr:cNvSpPr txBox="1"/>
          </xdr:nvSpPr>
          <xdr:spPr>
            <a:xfrm>
              <a:off x="6086475" y="809625"/>
              <a:ext cx="25463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ℎ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10</xdr:col>
      <xdr:colOff>180975</xdr:colOff>
      <xdr:row>3</xdr:row>
      <xdr:rowOff>123825</xdr:rowOff>
    </xdr:from>
    <xdr:ext cx="17100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6772275" y="723900"/>
              <a:ext cx="1708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6" name="TextBox 5"/>
            <xdr:cNvSpPr txBox="1"/>
          </xdr:nvSpPr>
          <xdr:spPr>
            <a:xfrm>
              <a:off x="6772275" y="723900"/>
              <a:ext cx="1708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ℎ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180975</xdr:colOff>
      <xdr:row>3</xdr:row>
      <xdr:rowOff>104775</xdr:rowOff>
    </xdr:from>
    <xdr:ext cx="1717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4295775" y="704850"/>
              <a:ext cx="17145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>
          <xdr:nvSpPr>
            <xdr:cNvPr id="2" name="TextBox 1"/>
            <xdr:cNvSpPr txBox="1"/>
          </xdr:nvSpPr>
          <xdr:spPr>
            <a:xfrm>
              <a:off x="4295775" y="704850"/>
              <a:ext cx="17145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r>
                <a:rPr lang="en-US" sz="110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104775</xdr:colOff>
      <xdr:row>4</xdr:row>
      <xdr:rowOff>19050</xdr:rowOff>
    </xdr:from>
    <xdr:ext cx="31976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819650" y="809625"/>
              <a:ext cx="31940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∆</m:t>
                        </m:r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>
          <xdr:nvSpPr>
            <xdr:cNvPr id="3" name="TextBox 2"/>
            <xdr:cNvSpPr txBox="1"/>
          </xdr:nvSpPr>
          <xdr:spPr>
            <a:xfrm>
              <a:off x="4819650" y="809625"/>
              <a:ext cx="31940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r>
                <a:rPr lang="en-US" sz="110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ℎ</a:t>
              </a:r>
              <a:r>
                <a:rPr lang="en-US" sz="1100" b="0">
                  <a:latin typeface="Cambria Math" panose="02040503050406030204" pitchFamily="18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76200</xdr:colOff>
      <xdr:row>4</xdr:row>
      <xdr:rowOff>0</xdr:rowOff>
    </xdr:from>
    <xdr:ext cx="31034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5391150" y="790575"/>
              <a:ext cx="30988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∆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4" name="TextBox 3"/>
            <xdr:cNvSpPr txBox="1"/>
          </xdr:nvSpPr>
          <xdr:spPr>
            <a:xfrm>
              <a:off x="5391150" y="790575"/>
              <a:ext cx="30988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ℎ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9</xdr:col>
      <xdr:colOff>95250</xdr:colOff>
      <xdr:row>4</xdr:row>
      <xdr:rowOff>19050</xdr:rowOff>
    </xdr:from>
    <xdr:ext cx="25507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6010275" y="809625"/>
              <a:ext cx="25463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∆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5" name="TextBox 4"/>
            <xdr:cNvSpPr txBox="1"/>
          </xdr:nvSpPr>
          <xdr:spPr>
            <a:xfrm>
              <a:off x="6010275" y="809625"/>
              <a:ext cx="25463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ℎ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10</xdr:col>
      <xdr:colOff>180975</xdr:colOff>
      <xdr:row>3</xdr:row>
      <xdr:rowOff>123825</xdr:rowOff>
    </xdr:from>
    <xdr:ext cx="17100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6696075" y="723900"/>
              <a:ext cx="1708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6" name="TextBox 5"/>
            <xdr:cNvSpPr txBox="1"/>
          </xdr:nvSpPr>
          <xdr:spPr>
            <a:xfrm>
              <a:off x="6696075" y="723900"/>
              <a:ext cx="1708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ℎ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180975</xdr:colOff>
      <xdr:row>3</xdr:row>
      <xdr:rowOff>104775</xdr:rowOff>
    </xdr:from>
    <xdr:ext cx="1717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4295775" y="704850"/>
              <a:ext cx="17145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>
          <xdr:nvSpPr>
            <xdr:cNvPr id="2" name="TextBox 1"/>
            <xdr:cNvSpPr txBox="1"/>
          </xdr:nvSpPr>
          <xdr:spPr>
            <a:xfrm>
              <a:off x="4295775" y="704850"/>
              <a:ext cx="17145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r>
                <a:rPr lang="en-US" sz="110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104775</xdr:colOff>
      <xdr:row>4</xdr:row>
      <xdr:rowOff>19050</xdr:rowOff>
    </xdr:from>
    <xdr:ext cx="31976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819650" y="809625"/>
              <a:ext cx="31940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∆</m:t>
                        </m:r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>
          <xdr:nvSpPr>
            <xdr:cNvPr id="3" name="TextBox 2"/>
            <xdr:cNvSpPr txBox="1"/>
          </xdr:nvSpPr>
          <xdr:spPr>
            <a:xfrm>
              <a:off x="4819650" y="809625"/>
              <a:ext cx="31940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r>
                <a:rPr lang="en-US" sz="110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ℎ</a:t>
              </a:r>
              <a:r>
                <a:rPr lang="en-US" sz="1100" b="0">
                  <a:latin typeface="Cambria Math" panose="02040503050406030204" pitchFamily="18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76200</xdr:colOff>
      <xdr:row>4</xdr:row>
      <xdr:rowOff>0</xdr:rowOff>
    </xdr:from>
    <xdr:ext cx="31034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5391150" y="790575"/>
              <a:ext cx="30988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∆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4" name="TextBox 3"/>
            <xdr:cNvSpPr txBox="1"/>
          </xdr:nvSpPr>
          <xdr:spPr>
            <a:xfrm>
              <a:off x="5391150" y="790575"/>
              <a:ext cx="30988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ℎ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9</xdr:col>
      <xdr:colOff>95250</xdr:colOff>
      <xdr:row>4</xdr:row>
      <xdr:rowOff>19050</xdr:rowOff>
    </xdr:from>
    <xdr:ext cx="25507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6010275" y="809625"/>
              <a:ext cx="25463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∆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5" name="TextBox 4"/>
            <xdr:cNvSpPr txBox="1"/>
          </xdr:nvSpPr>
          <xdr:spPr>
            <a:xfrm>
              <a:off x="6010275" y="809625"/>
              <a:ext cx="25463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ℎ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10</xdr:col>
      <xdr:colOff>180975</xdr:colOff>
      <xdr:row>3</xdr:row>
      <xdr:rowOff>123825</xdr:rowOff>
    </xdr:from>
    <xdr:ext cx="17100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6696075" y="723900"/>
              <a:ext cx="1708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6" name="TextBox 5"/>
            <xdr:cNvSpPr txBox="1"/>
          </xdr:nvSpPr>
          <xdr:spPr>
            <a:xfrm>
              <a:off x="6696075" y="723900"/>
              <a:ext cx="1708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ℎ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180975</xdr:colOff>
      <xdr:row>3</xdr:row>
      <xdr:rowOff>104775</xdr:rowOff>
    </xdr:from>
    <xdr:ext cx="1717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4371975" y="704850"/>
              <a:ext cx="17145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>
          <xdr:nvSpPr>
            <xdr:cNvPr id="2" name="TextBox 1"/>
            <xdr:cNvSpPr txBox="1"/>
          </xdr:nvSpPr>
          <xdr:spPr>
            <a:xfrm>
              <a:off x="4371975" y="704850"/>
              <a:ext cx="17145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r>
                <a:rPr lang="en-US" sz="110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104775</xdr:colOff>
      <xdr:row>4</xdr:row>
      <xdr:rowOff>19050</xdr:rowOff>
    </xdr:from>
    <xdr:ext cx="31976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895850" y="809625"/>
              <a:ext cx="31940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∆</m:t>
                        </m:r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>
          <xdr:nvSpPr>
            <xdr:cNvPr id="3" name="TextBox 2"/>
            <xdr:cNvSpPr txBox="1"/>
          </xdr:nvSpPr>
          <xdr:spPr>
            <a:xfrm>
              <a:off x="4895850" y="809625"/>
              <a:ext cx="31940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r>
                <a:rPr lang="en-US" sz="110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ℎ</a:t>
              </a:r>
              <a:r>
                <a:rPr lang="en-US" sz="1100" b="0">
                  <a:latin typeface="Cambria Math" panose="02040503050406030204" pitchFamily="18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76200</xdr:colOff>
      <xdr:row>4</xdr:row>
      <xdr:rowOff>0</xdr:rowOff>
    </xdr:from>
    <xdr:ext cx="31034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5467350" y="790575"/>
              <a:ext cx="30988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∆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4" name="TextBox 3"/>
            <xdr:cNvSpPr txBox="1"/>
          </xdr:nvSpPr>
          <xdr:spPr>
            <a:xfrm>
              <a:off x="5467350" y="790575"/>
              <a:ext cx="30988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ℎ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9</xdr:col>
      <xdr:colOff>95250</xdr:colOff>
      <xdr:row>4</xdr:row>
      <xdr:rowOff>19050</xdr:rowOff>
    </xdr:from>
    <xdr:ext cx="25507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6086475" y="809625"/>
              <a:ext cx="25463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∆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5" name="TextBox 4"/>
            <xdr:cNvSpPr txBox="1"/>
          </xdr:nvSpPr>
          <xdr:spPr>
            <a:xfrm>
              <a:off x="6086475" y="809625"/>
              <a:ext cx="25463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ℎ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10</xdr:col>
      <xdr:colOff>180975</xdr:colOff>
      <xdr:row>3</xdr:row>
      <xdr:rowOff>123825</xdr:rowOff>
    </xdr:from>
    <xdr:ext cx="17100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6772275" y="723900"/>
              <a:ext cx="1708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6" name="TextBox 5"/>
            <xdr:cNvSpPr txBox="1"/>
          </xdr:nvSpPr>
          <xdr:spPr>
            <a:xfrm>
              <a:off x="6772275" y="723900"/>
              <a:ext cx="1708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ℎ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180975</xdr:colOff>
      <xdr:row>3</xdr:row>
      <xdr:rowOff>104775</xdr:rowOff>
    </xdr:from>
    <xdr:ext cx="1717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4295775" y="704850"/>
              <a:ext cx="17145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>
          <xdr:nvSpPr>
            <xdr:cNvPr id="2" name="TextBox 1"/>
            <xdr:cNvSpPr txBox="1"/>
          </xdr:nvSpPr>
          <xdr:spPr>
            <a:xfrm>
              <a:off x="4295775" y="704850"/>
              <a:ext cx="17145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r>
                <a:rPr lang="en-US" sz="110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104775</xdr:colOff>
      <xdr:row>4</xdr:row>
      <xdr:rowOff>19050</xdr:rowOff>
    </xdr:from>
    <xdr:ext cx="31976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819650" y="809625"/>
              <a:ext cx="31940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∆</m:t>
                        </m:r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>
          <xdr:nvSpPr>
            <xdr:cNvPr id="3" name="TextBox 2"/>
            <xdr:cNvSpPr txBox="1"/>
          </xdr:nvSpPr>
          <xdr:spPr>
            <a:xfrm>
              <a:off x="4819650" y="809625"/>
              <a:ext cx="31940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US" sz="110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r>
                <a:rPr lang="en-US" sz="110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ℎ</a:t>
              </a:r>
              <a:r>
                <a:rPr lang="en-US" sz="1100" b="0">
                  <a:latin typeface="Cambria Math" panose="02040503050406030204" pitchFamily="18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76200</xdr:colOff>
      <xdr:row>4</xdr:row>
      <xdr:rowOff>0</xdr:rowOff>
    </xdr:from>
    <xdr:ext cx="31034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5391150" y="790575"/>
              <a:ext cx="30988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∆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4" name="TextBox 3"/>
            <xdr:cNvSpPr txBox="1"/>
          </xdr:nvSpPr>
          <xdr:spPr>
            <a:xfrm>
              <a:off x="5391150" y="790575"/>
              <a:ext cx="30988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ℎ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9</xdr:col>
      <xdr:colOff>95250</xdr:colOff>
      <xdr:row>4</xdr:row>
      <xdr:rowOff>19050</xdr:rowOff>
    </xdr:from>
    <xdr:ext cx="25507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6010275" y="809625"/>
              <a:ext cx="25463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∆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5" name="TextBox 4"/>
            <xdr:cNvSpPr txBox="1"/>
          </xdr:nvSpPr>
          <xdr:spPr>
            <a:xfrm>
              <a:off x="6010275" y="809625"/>
              <a:ext cx="25463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ℎ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10</xdr:col>
      <xdr:colOff>180975</xdr:colOff>
      <xdr:row>3</xdr:row>
      <xdr:rowOff>123825</xdr:rowOff>
    </xdr:from>
    <xdr:ext cx="17100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6696075" y="723900"/>
              <a:ext cx="1708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:r="http://schemas.openxmlformats.org/officeDocument/2006/relationships" xmlns="">
        <xdr:sp>
          <xdr:nvSpPr>
            <xdr:cNvPr id="6" name="TextBox 5"/>
            <xdr:cNvSpPr txBox="1"/>
          </xdr:nvSpPr>
          <xdr:spPr>
            <a:xfrm>
              <a:off x="6696075" y="723900"/>
              <a:ext cx="170815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ℎ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S29"/>
  <sheetViews>
    <sheetView workbookViewId="0">
      <selection activeCell="E37" sqref="E37"/>
    </sheetView>
  </sheetViews>
  <sheetFormatPr defaultColWidth="9" defaultRowHeight="15"/>
  <cols>
    <col min="5" max="5" width="14"/>
    <col min="6" max="6" width="12" customWidth="1"/>
    <col min="8" max="8" width="11.5703125" customWidth="1"/>
    <col min="10" max="10" width="12" customWidth="1"/>
    <col min="12" max="12" width="12.42578125" customWidth="1"/>
  </cols>
  <sheetData>
    <row r="1" spans="1:14">
      <c r="A1" t="s">
        <v>0</v>
      </c>
      <c r="C1">
        <v>250</v>
      </c>
      <c r="D1" t="s">
        <v>1</v>
      </c>
      <c r="E1" s="24">
        <f>C1*1000</f>
        <v>250000</v>
      </c>
      <c r="F1" t="s">
        <v>2</v>
      </c>
    </row>
    <row r="2" spans="1:14">
      <c r="A2" t="s">
        <v>3</v>
      </c>
      <c r="C2">
        <v>6</v>
      </c>
      <c r="D2" t="s">
        <v>4</v>
      </c>
    </row>
    <row r="3" spans="1:14">
      <c r="A3" s="30" t="s">
        <v>5</v>
      </c>
      <c r="B3" s="30"/>
      <c r="C3" s="30"/>
      <c r="D3" s="30"/>
      <c r="E3" s="30"/>
    </row>
    <row r="4" spans="1:14">
      <c r="A4" s="3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34" t="s">
        <v>11</v>
      </c>
      <c r="G4" s="31"/>
      <c r="H4" s="31"/>
      <c r="I4" s="31"/>
      <c r="J4" s="31"/>
      <c r="K4" s="37"/>
      <c r="L4" s="38" t="s">
        <v>12</v>
      </c>
      <c r="M4" s="40" t="s">
        <v>13</v>
      </c>
      <c r="N4" s="43" t="s">
        <v>14</v>
      </c>
    </row>
    <row r="5" spans="1:14" ht="15.75">
      <c r="A5" s="33"/>
      <c r="B5" s="3" t="s">
        <v>15</v>
      </c>
      <c r="C5" s="3" t="s">
        <v>15</v>
      </c>
      <c r="D5" s="3" t="s">
        <v>15</v>
      </c>
      <c r="E5" s="3" t="s">
        <v>16</v>
      </c>
      <c r="F5" s="35"/>
      <c r="G5" s="36"/>
      <c r="H5" s="4"/>
      <c r="I5" s="4"/>
      <c r="J5" s="17"/>
      <c r="K5" s="36"/>
      <c r="L5" s="39"/>
      <c r="M5" s="39"/>
      <c r="N5" s="44"/>
    </row>
    <row r="6" spans="1:14">
      <c r="A6" s="27" t="s">
        <v>17</v>
      </c>
      <c r="B6" s="5">
        <v>92.32</v>
      </c>
      <c r="C6" s="5">
        <v>79.540000000000006</v>
      </c>
      <c r="D6" s="5">
        <v>71.42</v>
      </c>
      <c r="E6" s="25">
        <v>56.92</v>
      </c>
      <c r="F6" s="29">
        <f>(SUM(B6:D6)/($E$1/(SQRT(3)*380)))</f>
        <v>0.64048744710734185</v>
      </c>
      <c r="G6">
        <f>(((1+(F6^2*5))/(1+5))*0.8)*55</f>
        <v>22.374886229742934</v>
      </c>
      <c r="H6" s="20">
        <f>(1*(F6^1.6)*23)</f>
        <v>11.275734254919259</v>
      </c>
      <c r="I6">
        <v>0</v>
      </c>
      <c r="J6">
        <f>H6-I6</f>
        <v>11.275734254919259</v>
      </c>
      <c r="K6">
        <f>G6+J6</f>
        <v>33.650620484662191</v>
      </c>
      <c r="L6" s="18">
        <f>2^((K6-98)/6)</f>
        <v>5.9085977839604261E-4</v>
      </c>
      <c r="M6" s="41">
        <f>SUM(L6:L29)</f>
        <v>0.24484947562588766</v>
      </c>
      <c r="N6" s="40">
        <f>((8760-(M6-365))/8760)*(30-7)</f>
        <v>23.95769046370555</v>
      </c>
    </row>
    <row r="7" spans="1:14">
      <c r="A7" s="27" t="s">
        <v>18</v>
      </c>
      <c r="B7" s="5">
        <v>103.4</v>
      </c>
      <c r="C7" s="5">
        <v>89.08</v>
      </c>
      <c r="D7" s="5">
        <v>79.989999999999995</v>
      </c>
      <c r="E7" s="25">
        <v>56.92</v>
      </c>
      <c r="F7" s="29">
        <f t="shared" ref="F7:F29" si="0">(SUM(B7:D7)/($E$1/(SQRT(3)*380)))</f>
        <v>0.71733646297820386</v>
      </c>
      <c r="G7">
        <f t="shared" ref="G7:G29" si="1">(((1+(F7^2*5))/(1+5))*0.8)*55</f>
        <v>26.200958707662938</v>
      </c>
      <c r="H7" s="20">
        <f t="shared" ref="H7:H29" si="2">(1*(F7^1.6)*23)</f>
        <v>13.517129896872589</v>
      </c>
      <c r="I7">
        <v>0</v>
      </c>
      <c r="J7">
        <f t="shared" ref="J7:J29" si="3">H7-I7</f>
        <v>13.517129896872589</v>
      </c>
      <c r="K7">
        <f t="shared" ref="K7:K29" si="4">G7+J7</f>
        <v>39.718088604535524</v>
      </c>
      <c r="L7" s="18">
        <f t="shared" ref="L7:L29" si="5">2^((K7-98)/6)</f>
        <v>1.1909661304748526E-3</v>
      </c>
      <c r="M7" s="42"/>
      <c r="N7" s="45"/>
    </row>
    <row r="8" spans="1:14">
      <c r="A8" s="27" t="s">
        <v>19</v>
      </c>
      <c r="B8" s="5">
        <v>103.4</v>
      </c>
      <c r="C8" s="5">
        <v>89.08</v>
      </c>
      <c r="D8" s="5">
        <v>79.989999999999995</v>
      </c>
      <c r="E8" s="25">
        <v>41.07</v>
      </c>
      <c r="F8" s="29">
        <f t="shared" si="0"/>
        <v>0.71733646297820386</v>
      </c>
      <c r="G8">
        <f t="shared" si="1"/>
        <v>26.200958707662938</v>
      </c>
      <c r="H8" s="20">
        <f t="shared" si="2"/>
        <v>13.517129896872589</v>
      </c>
      <c r="I8">
        <v>0</v>
      </c>
      <c r="J8">
        <f t="shared" si="3"/>
        <v>13.517129896872589</v>
      </c>
      <c r="K8">
        <f t="shared" si="4"/>
        <v>39.718088604535524</v>
      </c>
      <c r="L8" s="18">
        <f t="shared" si="5"/>
        <v>1.1909661304748526E-3</v>
      </c>
      <c r="M8" s="42"/>
      <c r="N8" s="45"/>
    </row>
    <row r="9" spans="1:14">
      <c r="A9" s="27" t="s">
        <v>20</v>
      </c>
      <c r="B9" s="5">
        <v>103.4</v>
      </c>
      <c r="C9" s="5">
        <v>89.08</v>
      </c>
      <c r="D9" s="5">
        <v>79.989999999999995</v>
      </c>
      <c r="E9" s="25">
        <v>36.67</v>
      </c>
      <c r="F9" s="29">
        <f t="shared" si="0"/>
        <v>0.71733646297820386</v>
      </c>
      <c r="G9">
        <f t="shared" si="1"/>
        <v>26.200958707662938</v>
      </c>
      <c r="H9" s="20">
        <f t="shared" si="2"/>
        <v>13.517129896872589</v>
      </c>
      <c r="I9">
        <v>0</v>
      </c>
      <c r="J9">
        <f t="shared" si="3"/>
        <v>13.517129896872589</v>
      </c>
      <c r="K9">
        <f t="shared" si="4"/>
        <v>39.718088604535524</v>
      </c>
      <c r="L9" s="18">
        <f t="shared" si="5"/>
        <v>1.1909661304748526E-3</v>
      </c>
      <c r="M9" s="42"/>
      <c r="N9" s="45"/>
    </row>
    <row r="10" spans="1:14">
      <c r="A10" s="27" t="s">
        <v>21</v>
      </c>
      <c r="B10" s="5">
        <v>103.4</v>
      </c>
      <c r="C10" s="5">
        <v>89.08</v>
      </c>
      <c r="D10" s="5">
        <v>79.989999999999995</v>
      </c>
      <c r="E10" s="25">
        <v>36.67</v>
      </c>
      <c r="F10" s="29">
        <f t="shared" si="0"/>
        <v>0.71733646297820386</v>
      </c>
      <c r="G10">
        <f t="shared" si="1"/>
        <v>26.200958707662938</v>
      </c>
      <c r="H10" s="20">
        <f t="shared" si="2"/>
        <v>13.517129896872589</v>
      </c>
      <c r="I10">
        <v>0</v>
      </c>
      <c r="J10">
        <f t="shared" si="3"/>
        <v>13.517129896872589</v>
      </c>
      <c r="K10">
        <f t="shared" si="4"/>
        <v>39.718088604535524</v>
      </c>
      <c r="L10" s="18">
        <f t="shared" si="5"/>
        <v>1.1909661304748526E-3</v>
      </c>
      <c r="M10" s="42"/>
      <c r="N10" s="45"/>
    </row>
    <row r="11" spans="1:14">
      <c r="A11" s="27" t="s">
        <v>22</v>
      </c>
      <c r="B11" s="5">
        <v>36.93</v>
      </c>
      <c r="C11" s="5">
        <v>31.81</v>
      </c>
      <c r="D11" s="5">
        <v>28.57</v>
      </c>
      <c r="E11" s="25">
        <v>36.67</v>
      </c>
      <c r="F11" s="29">
        <f t="shared" si="0"/>
        <v>0.25618971340848173</v>
      </c>
      <c r="G11">
        <f t="shared" si="1"/>
        <v>9.7398828727317355</v>
      </c>
      <c r="H11" s="20">
        <f t="shared" si="2"/>
        <v>2.6027145300345111</v>
      </c>
      <c r="I11">
        <v>0</v>
      </c>
      <c r="J11">
        <f t="shared" si="3"/>
        <v>2.6027145300345111</v>
      </c>
      <c r="K11">
        <f t="shared" si="4"/>
        <v>12.342597402766247</v>
      </c>
      <c r="L11" s="18">
        <f t="shared" si="5"/>
        <v>5.0399405224381905E-5</v>
      </c>
      <c r="M11" s="42"/>
      <c r="N11" s="45"/>
    </row>
    <row r="12" spans="1:14">
      <c r="A12" s="27" t="s">
        <v>23</v>
      </c>
      <c r="B12" s="5">
        <v>18.46</v>
      </c>
      <c r="C12" s="5">
        <v>15.91</v>
      </c>
      <c r="D12" s="5">
        <v>14.28</v>
      </c>
      <c r="E12" s="25">
        <v>36.67</v>
      </c>
      <c r="F12" s="29">
        <f t="shared" si="0"/>
        <v>0.12808169311810333</v>
      </c>
      <c r="G12">
        <f t="shared" si="1"/>
        <v>7.9348470707733334</v>
      </c>
      <c r="H12" s="20">
        <f t="shared" si="2"/>
        <v>0.85843443776066963</v>
      </c>
      <c r="I12">
        <v>0</v>
      </c>
      <c r="J12">
        <f t="shared" si="3"/>
        <v>0.85843443776066963</v>
      </c>
      <c r="K12">
        <f t="shared" si="4"/>
        <v>8.7932815085340028</v>
      </c>
      <c r="L12" s="18">
        <f t="shared" si="5"/>
        <v>3.3446472431808359E-5</v>
      </c>
      <c r="M12" s="42"/>
      <c r="N12" s="45"/>
    </row>
    <row r="13" spans="1:14">
      <c r="A13" s="27" t="s">
        <v>24</v>
      </c>
      <c r="B13" s="5">
        <v>18.46</v>
      </c>
      <c r="C13" s="5">
        <v>15.91</v>
      </c>
      <c r="D13" s="5">
        <v>14.28</v>
      </c>
      <c r="E13" s="25">
        <v>41.07</v>
      </c>
      <c r="F13" s="29">
        <f t="shared" si="0"/>
        <v>0.12808169311810333</v>
      </c>
      <c r="G13">
        <f t="shared" si="1"/>
        <v>7.9348470707733334</v>
      </c>
      <c r="H13" s="20">
        <f t="shared" si="2"/>
        <v>0.85843443776066963</v>
      </c>
      <c r="I13">
        <v>0</v>
      </c>
      <c r="J13">
        <f t="shared" si="3"/>
        <v>0.85843443776066963</v>
      </c>
      <c r="K13">
        <f t="shared" si="4"/>
        <v>8.7932815085340028</v>
      </c>
      <c r="L13" s="18">
        <f t="shared" si="5"/>
        <v>3.3446472431808359E-5</v>
      </c>
      <c r="M13" s="42"/>
      <c r="N13" s="45"/>
    </row>
    <row r="14" spans="1:14">
      <c r="A14" s="27" t="s">
        <v>25</v>
      </c>
      <c r="B14" s="5">
        <v>18.46</v>
      </c>
      <c r="C14" s="5">
        <v>15.91</v>
      </c>
      <c r="D14" s="5">
        <v>14.28</v>
      </c>
      <c r="E14" s="25">
        <v>41.07</v>
      </c>
      <c r="F14" s="29">
        <f t="shared" si="0"/>
        <v>0.12808169311810333</v>
      </c>
      <c r="G14">
        <f t="shared" si="1"/>
        <v>7.9348470707733334</v>
      </c>
      <c r="H14" s="20">
        <f t="shared" si="2"/>
        <v>0.85843443776066963</v>
      </c>
      <c r="I14">
        <v>0</v>
      </c>
      <c r="J14">
        <f t="shared" si="3"/>
        <v>0.85843443776066963</v>
      </c>
      <c r="K14">
        <f t="shared" si="4"/>
        <v>8.7932815085340028</v>
      </c>
      <c r="L14" s="18">
        <f t="shared" si="5"/>
        <v>3.3446472431808359E-5</v>
      </c>
      <c r="M14" s="42"/>
      <c r="N14" s="45"/>
    </row>
    <row r="15" spans="1:14">
      <c r="A15" s="27" t="s">
        <v>26</v>
      </c>
      <c r="B15" s="5">
        <v>18.46</v>
      </c>
      <c r="C15" s="5">
        <v>15.91</v>
      </c>
      <c r="D15" s="5">
        <v>14.28</v>
      </c>
      <c r="E15" s="25">
        <v>41.07</v>
      </c>
      <c r="F15" s="29">
        <f t="shared" si="0"/>
        <v>0.12808169311810333</v>
      </c>
      <c r="G15">
        <f t="shared" si="1"/>
        <v>7.9348470707733334</v>
      </c>
      <c r="H15" s="20">
        <f t="shared" si="2"/>
        <v>0.85843443776066963</v>
      </c>
      <c r="I15">
        <v>0</v>
      </c>
      <c r="J15">
        <f t="shared" si="3"/>
        <v>0.85843443776066963</v>
      </c>
      <c r="K15">
        <f t="shared" si="4"/>
        <v>8.7932815085340028</v>
      </c>
      <c r="L15" s="18">
        <f t="shared" si="5"/>
        <v>3.3446472431808359E-5</v>
      </c>
      <c r="M15" s="42"/>
      <c r="N15" s="45"/>
    </row>
    <row r="16" spans="1:14">
      <c r="A16" s="27" t="s">
        <v>27</v>
      </c>
      <c r="B16" s="5">
        <v>36.93</v>
      </c>
      <c r="C16" s="5">
        <v>31.81</v>
      </c>
      <c r="D16" s="5">
        <v>28.57</v>
      </c>
      <c r="E16" s="25">
        <v>41.07</v>
      </c>
      <c r="F16" s="29">
        <f t="shared" si="0"/>
        <v>0.25618971340848173</v>
      </c>
      <c r="G16">
        <f t="shared" si="1"/>
        <v>9.7398828727317355</v>
      </c>
      <c r="H16" s="20">
        <f t="shared" si="2"/>
        <v>2.6027145300345111</v>
      </c>
      <c r="I16">
        <v>0</v>
      </c>
      <c r="J16">
        <f t="shared" si="3"/>
        <v>2.6027145300345111</v>
      </c>
      <c r="K16">
        <f t="shared" si="4"/>
        <v>12.342597402766247</v>
      </c>
      <c r="L16" s="18">
        <f t="shared" si="5"/>
        <v>5.0399405224381905E-5</v>
      </c>
      <c r="M16" s="42"/>
      <c r="N16" s="45"/>
    </row>
    <row r="17" spans="1:19">
      <c r="A17" s="27" t="s">
        <v>28</v>
      </c>
      <c r="B17" s="5">
        <v>36.93</v>
      </c>
      <c r="C17" s="5">
        <v>31.81</v>
      </c>
      <c r="D17" s="5">
        <v>28.57</v>
      </c>
      <c r="E17" s="25">
        <v>41.07</v>
      </c>
      <c r="F17" s="29">
        <f t="shared" si="0"/>
        <v>0.25618971340848173</v>
      </c>
      <c r="G17">
        <f t="shared" si="1"/>
        <v>9.7398828727317355</v>
      </c>
      <c r="H17" s="20">
        <f t="shared" si="2"/>
        <v>2.6027145300345111</v>
      </c>
      <c r="I17">
        <v>0</v>
      </c>
      <c r="J17">
        <f t="shared" si="3"/>
        <v>2.6027145300345111</v>
      </c>
      <c r="K17">
        <f t="shared" si="4"/>
        <v>12.342597402766247</v>
      </c>
      <c r="L17" s="18">
        <f t="shared" si="5"/>
        <v>5.0399405224381905E-5</v>
      </c>
      <c r="M17" s="42"/>
      <c r="N17" s="45"/>
    </row>
    <row r="18" spans="1:19">
      <c r="A18" s="27" t="s">
        <v>29</v>
      </c>
      <c r="B18" s="5">
        <v>36.93</v>
      </c>
      <c r="C18" s="5">
        <v>31.81</v>
      </c>
      <c r="D18" s="5">
        <v>28.57</v>
      </c>
      <c r="E18" s="25">
        <v>44.59</v>
      </c>
      <c r="F18" s="29">
        <f t="shared" si="0"/>
        <v>0.25618971340848173</v>
      </c>
      <c r="G18">
        <f t="shared" si="1"/>
        <v>9.7398828727317355</v>
      </c>
      <c r="H18" s="20">
        <f t="shared" si="2"/>
        <v>2.6027145300345111</v>
      </c>
      <c r="I18">
        <v>0</v>
      </c>
      <c r="J18">
        <f t="shared" si="3"/>
        <v>2.6027145300345111</v>
      </c>
      <c r="K18">
        <f t="shared" si="4"/>
        <v>12.342597402766247</v>
      </c>
      <c r="L18" s="18">
        <f t="shared" si="5"/>
        <v>5.0399405224381905E-5</v>
      </c>
      <c r="M18" s="42"/>
      <c r="N18" s="45"/>
    </row>
    <row r="19" spans="1:19">
      <c r="A19" s="27" t="s">
        <v>30</v>
      </c>
      <c r="B19" s="5">
        <v>36.93</v>
      </c>
      <c r="C19" s="5">
        <v>31.81</v>
      </c>
      <c r="D19" s="5">
        <v>28.57</v>
      </c>
      <c r="E19" s="25">
        <v>44.59</v>
      </c>
      <c r="F19" s="29">
        <f t="shared" si="0"/>
        <v>0.25618971340848173</v>
      </c>
      <c r="G19">
        <f t="shared" si="1"/>
        <v>9.7398828727317355</v>
      </c>
      <c r="H19" s="20">
        <f t="shared" si="2"/>
        <v>2.6027145300345111</v>
      </c>
      <c r="I19">
        <v>0</v>
      </c>
      <c r="J19">
        <f t="shared" si="3"/>
        <v>2.6027145300345111</v>
      </c>
      <c r="K19">
        <f t="shared" si="4"/>
        <v>12.342597402766247</v>
      </c>
      <c r="L19" s="18">
        <f t="shared" si="5"/>
        <v>5.0399405224381905E-5</v>
      </c>
      <c r="M19" s="42"/>
      <c r="N19" s="45"/>
    </row>
    <row r="20" spans="1:19">
      <c r="A20" s="27" t="s">
        <v>31</v>
      </c>
      <c r="B20" s="5">
        <v>36.93</v>
      </c>
      <c r="C20" s="5">
        <v>31.81</v>
      </c>
      <c r="D20" s="5">
        <v>28.57</v>
      </c>
      <c r="E20" s="25">
        <v>66.599999999999994</v>
      </c>
      <c r="F20" s="29">
        <f t="shared" si="0"/>
        <v>0.25618971340848173</v>
      </c>
      <c r="G20">
        <f t="shared" si="1"/>
        <v>9.7398828727317355</v>
      </c>
      <c r="H20" s="20">
        <f t="shared" si="2"/>
        <v>2.6027145300345111</v>
      </c>
      <c r="I20">
        <v>0</v>
      </c>
      <c r="J20">
        <f t="shared" si="3"/>
        <v>2.6027145300345111</v>
      </c>
      <c r="K20">
        <f t="shared" si="4"/>
        <v>12.342597402766247</v>
      </c>
      <c r="L20" s="18">
        <f t="shared" si="5"/>
        <v>5.0399405224381905E-5</v>
      </c>
      <c r="M20" s="42"/>
      <c r="N20" s="45"/>
    </row>
    <row r="21" spans="1:19">
      <c r="A21" s="27" t="s">
        <v>32</v>
      </c>
      <c r="B21" s="5">
        <v>51.7</v>
      </c>
      <c r="C21" s="5">
        <v>44.54</v>
      </c>
      <c r="D21" s="5">
        <v>39.99</v>
      </c>
      <c r="E21" s="25">
        <v>68.36</v>
      </c>
      <c r="F21" s="29">
        <f t="shared" si="0"/>
        <v>0.35865506790296442</v>
      </c>
      <c r="G21">
        <f t="shared" si="1"/>
        <v>12.049893450190936</v>
      </c>
      <c r="H21" s="20">
        <f t="shared" si="2"/>
        <v>4.4587281192691055</v>
      </c>
      <c r="I21">
        <v>0</v>
      </c>
      <c r="J21">
        <f t="shared" si="3"/>
        <v>4.4587281192691055</v>
      </c>
      <c r="K21">
        <f t="shared" si="4"/>
        <v>16.50862156946004</v>
      </c>
      <c r="L21" s="18">
        <f t="shared" si="5"/>
        <v>8.1553345987820571E-5</v>
      </c>
      <c r="M21" s="42"/>
      <c r="N21" s="45"/>
    </row>
    <row r="22" spans="1:19">
      <c r="A22" s="27" t="s">
        <v>33</v>
      </c>
      <c r="B22" s="5">
        <v>51.7</v>
      </c>
      <c r="C22" s="5">
        <v>44.54</v>
      </c>
      <c r="D22" s="5">
        <v>39.99</v>
      </c>
      <c r="E22" s="25">
        <v>68.8</v>
      </c>
      <c r="F22" s="29">
        <f t="shared" si="0"/>
        <v>0.35865506790296442</v>
      </c>
      <c r="G22">
        <f t="shared" si="1"/>
        <v>12.049893450190936</v>
      </c>
      <c r="H22" s="20">
        <f t="shared" si="2"/>
        <v>4.4587281192691055</v>
      </c>
      <c r="I22">
        <v>0</v>
      </c>
      <c r="J22">
        <f t="shared" si="3"/>
        <v>4.4587281192691055</v>
      </c>
      <c r="K22">
        <f t="shared" si="4"/>
        <v>16.50862156946004</v>
      </c>
      <c r="L22" s="18">
        <f t="shared" si="5"/>
        <v>8.1553345987820571E-5</v>
      </c>
      <c r="M22" s="42"/>
      <c r="N22" s="45"/>
    </row>
    <row r="23" spans="1:19">
      <c r="A23" s="27" t="s">
        <v>34</v>
      </c>
      <c r="B23" s="5">
        <v>144.02000000000001</v>
      </c>
      <c r="C23" s="5">
        <v>124.08</v>
      </c>
      <c r="D23" s="5">
        <v>111.41</v>
      </c>
      <c r="E23" s="25">
        <v>66.599999999999994</v>
      </c>
      <c r="F23" s="29">
        <f t="shared" si="0"/>
        <v>0.99914251501030615</v>
      </c>
      <c r="G23">
        <f t="shared" si="1"/>
        <v>43.937144727707725</v>
      </c>
      <c r="H23" s="20">
        <f t="shared" si="2"/>
        <v>22.968452670804432</v>
      </c>
      <c r="I23">
        <v>0</v>
      </c>
      <c r="J23">
        <f t="shared" si="3"/>
        <v>22.968452670804432</v>
      </c>
      <c r="K23">
        <f t="shared" si="4"/>
        <v>66.905597398512157</v>
      </c>
      <c r="L23" s="18">
        <f t="shared" si="5"/>
        <v>2.7538610273362879E-2</v>
      </c>
      <c r="M23" s="42"/>
      <c r="N23" s="45"/>
    </row>
    <row r="24" spans="1:19">
      <c r="A24" s="27" t="s">
        <v>35</v>
      </c>
      <c r="B24" s="5">
        <v>151.4</v>
      </c>
      <c r="C24" s="5">
        <v>130.44</v>
      </c>
      <c r="D24" s="5">
        <v>117.13</v>
      </c>
      <c r="E24" s="25">
        <v>68.36</v>
      </c>
      <c r="F24" s="29">
        <f t="shared" si="0"/>
        <v>1.0503751922575475</v>
      </c>
      <c r="G24">
        <f t="shared" si="1"/>
        <v>47.787228298702935</v>
      </c>
      <c r="H24" s="20">
        <f t="shared" si="2"/>
        <v>24.881637907879703</v>
      </c>
      <c r="I24">
        <v>0</v>
      </c>
      <c r="J24">
        <f t="shared" si="3"/>
        <v>24.881637907879703</v>
      </c>
      <c r="K24">
        <f t="shared" si="4"/>
        <v>72.668866206582635</v>
      </c>
      <c r="L24" s="18">
        <f t="shared" si="5"/>
        <v>5.359136480782685E-2</v>
      </c>
      <c r="M24" s="42"/>
      <c r="N24" s="45"/>
    </row>
    <row r="25" spans="1:19">
      <c r="A25" s="27" t="s">
        <v>36</v>
      </c>
      <c r="B25" s="5">
        <v>153.25</v>
      </c>
      <c r="C25" s="5">
        <v>132.03</v>
      </c>
      <c r="D25" s="5">
        <v>118.55</v>
      </c>
      <c r="E25" s="25">
        <v>64.400000000000006</v>
      </c>
      <c r="F25" s="29">
        <f t="shared" si="0"/>
        <v>1.0631701979832202</v>
      </c>
      <c r="G25">
        <f t="shared" si="1"/>
        <v>48.778798562254927</v>
      </c>
      <c r="H25" s="20">
        <f t="shared" si="2"/>
        <v>25.368355021247567</v>
      </c>
      <c r="I25">
        <v>0</v>
      </c>
      <c r="J25">
        <f t="shared" si="3"/>
        <v>25.368355021247567</v>
      </c>
      <c r="K25">
        <f t="shared" si="4"/>
        <v>74.147153583502501</v>
      </c>
      <c r="L25" s="18">
        <f t="shared" si="5"/>
        <v>6.3571573019680028E-2</v>
      </c>
      <c r="M25" s="42"/>
      <c r="N25" s="45"/>
      <c r="S25" t="s">
        <v>37</v>
      </c>
    </row>
    <row r="26" spans="1:19">
      <c r="A26" s="27" t="s">
        <v>38</v>
      </c>
      <c r="B26" s="5">
        <v>144.02000000000001</v>
      </c>
      <c r="C26" s="5">
        <v>124.08</v>
      </c>
      <c r="D26" s="5">
        <v>111.41</v>
      </c>
      <c r="E26" s="25">
        <v>54.28</v>
      </c>
      <c r="F26" s="29">
        <f t="shared" si="0"/>
        <v>0.99914251501030615</v>
      </c>
      <c r="G26">
        <f t="shared" si="1"/>
        <v>43.937144727707725</v>
      </c>
      <c r="H26" s="20">
        <f t="shared" si="2"/>
        <v>22.968452670804432</v>
      </c>
      <c r="I26">
        <v>0</v>
      </c>
      <c r="J26">
        <f t="shared" si="3"/>
        <v>22.968452670804432</v>
      </c>
      <c r="K26">
        <f t="shared" si="4"/>
        <v>66.905597398512157</v>
      </c>
      <c r="L26" s="18">
        <f t="shared" si="5"/>
        <v>2.7538610273362879E-2</v>
      </c>
      <c r="M26" s="42"/>
      <c r="N26" s="45"/>
    </row>
    <row r="27" spans="1:19">
      <c r="A27" s="27" t="s">
        <v>39</v>
      </c>
      <c r="B27" s="5">
        <v>151.4</v>
      </c>
      <c r="C27" s="5">
        <v>130.44</v>
      </c>
      <c r="D27" s="5">
        <v>117.13</v>
      </c>
      <c r="E27" s="25">
        <v>56.92</v>
      </c>
      <c r="F27" s="29">
        <f t="shared" si="0"/>
        <v>1.0503751922575475</v>
      </c>
      <c r="G27">
        <f t="shared" si="1"/>
        <v>47.787228298702935</v>
      </c>
      <c r="H27" s="20">
        <f t="shared" si="2"/>
        <v>24.881637907879703</v>
      </c>
      <c r="I27">
        <v>0</v>
      </c>
      <c r="J27">
        <f t="shared" si="3"/>
        <v>24.881637907879703</v>
      </c>
      <c r="K27">
        <f t="shared" si="4"/>
        <v>72.668866206582635</v>
      </c>
      <c r="L27" s="18">
        <f t="shared" si="5"/>
        <v>5.359136480782685E-2</v>
      </c>
      <c r="M27" s="42"/>
      <c r="N27" s="45"/>
    </row>
    <row r="28" spans="1:19">
      <c r="A28" s="27" t="s">
        <v>40</v>
      </c>
      <c r="B28" s="5">
        <v>134.78</v>
      </c>
      <c r="C28" s="5">
        <v>116.12</v>
      </c>
      <c r="D28" s="5">
        <v>104.27</v>
      </c>
      <c r="E28" s="25">
        <v>56.92</v>
      </c>
      <c r="F28" s="29">
        <f t="shared" si="0"/>
        <v>0.93506217769284194</v>
      </c>
      <c r="G28">
        <f t="shared" si="1"/>
        <v>39.392513458894932</v>
      </c>
      <c r="H28" s="20">
        <f t="shared" si="2"/>
        <v>20.657255491401568</v>
      </c>
      <c r="I28">
        <v>0</v>
      </c>
      <c r="J28">
        <f t="shared" si="3"/>
        <v>20.657255491401568</v>
      </c>
      <c r="K28">
        <f t="shared" si="4"/>
        <v>60.049768950296496</v>
      </c>
      <c r="L28" s="18">
        <f t="shared" si="5"/>
        <v>1.2473079352087493E-2</v>
      </c>
      <c r="M28" s="42"/>
      <c r="N28" s="45"/>
    </row>
    <row r="29" spans="1:19">
      <c r="A29" s="28" t="s">
        <v>41</v>
      </c>
      <c r="B29" s="12">
        <v>92.32</v>
      </c>
      <c r="C29" s="12">
        <v>79.540000000000006</v>
      </c>
      <c r="D29" s="12">
        <v>71.42</v>
      </c>
      <c r="E29" s="26">
        <v>41.07</v>
      </c>
      <c r="F29" s="29">
        <f t="shared" si="0"/>
        <v>0.64048744710734185</v>
      </c>
      <c r="G29">
        <f t="shared" si="1"/>
        <v>22.374886229742934</v>
      </c>
      <c r="H29" s="20">
        <f t="shared" si="2"/>
        <v>11.275734254919259</v>
      </c>
      <c r="I29">
        <v>0</v>
      </c>
      <c r="J29">
        <f t="shared" si="3"/>
        <v>11.275734254919259</v>
      </c>
      <c r="K29">
        <f t="shared" si="4"/>
        <v>33.650620484662191</v>
      </c>
      <c r="L29" s="18">
        <f t="shared" si="5"/>
        <v>5.9085977839604261E-4</v>
      </c>
      <c r="M29" s="42"/>
      <c r="N29" s="39"/>
    </row>
  </sheetData>
  <mergeCells count="11">
    <mergeCell ref="K4:K5"/>
    <mergeCell ref="L4:L5"/>
    <mergeCell ref="M4:M5"/>
    <mergeCell ref="M6:M29"/>
    <mergeCell ref="N4:N5"/>
    <mergeCell ref="N6:N29"/>
    <mergeCell ref="A3:E3"/>
    <mergeCell ref="H4:J4"/>
    <mergeCell ref="A4:A5"/>
    <mergeCell ref="F4:F5"/>
    <mergeCell ref="G4:G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29"/>
  <sheetViews>
    <sheetView workbookViewId="0">
      <selection activeCell="F6" sqref="F6:F29"/>
    </sheetView>
  </sheetViews>
  <sheetFormatPr defaultColWidth="9" defaultRowHeight="15"/>
  <cols>
    <col min="5" max="6" width="12.85546875"/>
  </cols>
  <sheetData>
    <row r="1" spans="1:14">
      <c r="A1" t="s">
        <v>0</v>
      </c>
      <c r="C1">
        <v>315</v>
      </c>
      <c r="D1" t="s">
        <v>1</v>
      </c>
      <c r="E1" s="1">
        <f>C1*1000</f>
        <v>315000</v>
      </c>
      <c r="F1" t="s">
        <v>2</v>
      </c>
    </row>
    <row r="2" spans="1:14">
      <c r="A2" t="s">
        <v>3</v>
      </c>
      <c r="C2">
        <v>7</v>
      </c>
      <c r="D2" t="s">
        <v>4</v>
      </c>
    </row>
    <row r="3" spans="1:14">
      <c r="A3" s="30" t="s">
        <v>42</v>
      </c>
      <c r="B3" s="30"/>
      <c r="C3" s="30"/>
      <c r="D3" s="30"/>
      <c r="E3" s="30"/>
    </row>
    <row r="4" spans="1:14">
      <c r="A4" s="3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31" t="s">
        <v>11</v>
      </c>
      <c r="G4" s="31"/>
      <c r="H4" s="31"/>
      <c r="I4" s="31"/>
      <c r="J4" s="31"/>
      <c r="K4" s="37"/>
      <c r="L4" s="38" t="s">
        <v>12</v>
      </c>
      <c r="M4" s="40" t="s">
        <v>13</v>
      </c>
      <c r="N4" s="43" t="s">
        <v>14</v>
      </c>
    </row>
    <row r="5" spans="1:14" ht="15.75">
      <c r="A5" s="33"/>
      <c r="B5" s="3" t="s">
        <v>15</v>
      </c>
      <c r="C5" s="3" t="s">
        <v>15</v>
      </c>
      <c r="D5" s="3" t="s">
        <v>15</v>
      </c>
      <c r="E5" s="3" t="s">
        <v>16</v>
      </c>
      <c r="F5" s="36"/>
      <c r="G5" s="36"/>
      <c r="H5" s="4"/>
      <c r="I5" s="4"/>
      <c r="J5" s="17"/>
      <c r="K5" s="36"/>
      <c r="L5" s="39"/>
      <c r="M5" s="39"/>
      <c r="N5" s="44"/>
    </row>
    <row r="6" spans="1:14">
      <c r="A6" s="27" t="s">
        <v>17</v>
      </c>
      <c r="B6" s="5">
        <v>87.72</v>
      </c>
      <c r="C6" s="5">
        <v>141.04</v>
      </c>
      <c r="D6" s="5">
        <v>59.11</v>
      </c>
      <c r="E6" s="21">
        <v>56.16</v>
      </c>
      <c r="F6" s="23">
        <f>(SUM(B6:D6)/($E$1/(SQRT(3)*380)))</f>
        <v>0.60149230816013977</v>
      </c>
      <c r="G6">
        <f>(((1+(F6^2*5))/(1+5))*0.8)*55</f>
        <v>20.599076548446458</v>
      </c>
      <c r="H6" s="20">
        <f>(1*(F6^1.6)*23)</f>
        <v>10.197552756484612</v>
      </c>
      <c r="I6">
        <v>0</v>
      </c>
      <c r="J6">
        <f>H6-I6</f>
        <v>10.197552756484612</v>
      </c>
      <c r="K6">
        <f>G6+J6</f>
        <v>30.79662930493107</v>
      </c>
      <c r="L6" s="18">
        <f>2^((K6-98)/6)</f>
        <v>4.2490802669523662E-4</v>
      </c>
      <c r="M6" s="41">
        <f>SUM(L6:L29)</f>
        <v>0.12646949547984432</v>
      </c>
      <c r="N6" s="40">
        <f>((8760-(M6-365))/8760)*(30-4)</f>
        <v>27.082957967250859</v>
      </c>
    </row>
    <row r="7" spans="1:14">
      <c r="A7" s="27" t="s">
        <v>18</v>
      </c>
      <c r="B7" s="5">
        <v>87.72</v>
      </c>
      <c r="C7" s="5">
        <v>141.04</v>
      </c>
      <c r="D7" s="5">
        <v>59.11</v>
      </c>
      <c r="E7" s="21">
        <v>56.16</v>
      </c>
      <c r="F7" s="23">
        <f t="shared" ref="F7:F29" si="0">(SUM(B7:D7)/($E$1/(SQRT(3)*380)))</f>
        <v>0.60149230816013977</v>
      </c>
      <c r="G7">
        <f t="shared" ref="G7:G29" si="1">(((1+(F7^2*5))/(1+5))*0.8)*55</f>
        <v>20.599076548446458</v>
      </c>
      <c r="H7" s="20">
        <f t="shared" ref="H7:H29" si="2">(1*(F7^1.6)*23)</f>
        <v>10.197552756484612</v>
      </c>
      <c r="I7">
        <v>0</v>
      </c>
      <c r="J7">
        <f t="shared" ref="J7:J29" si="3">H7-I7</f>
        <v>10.197552756484612</v>
      </c>
      <c r="K7">
        <f t="shared" ref="K7:K29" si="4">G7+J7</f>
        <v>30.79662930493107</v>
      </c>
      <c r="L7" s="18">
        <f t="shared" ref="L7:L29" si="5">2^((K7-98)/6)</f>
        <v>4.2490802669523662E-4</v>
      </c>
      <c r="M7" s="42"/>
      <c r="N7" s="45"/>
    </row>
    <row r="8" spans="1:14">
      <c r="A8" s="27" t="s">
        <v>19</v>
      </c>
      <c r="B8" s="5">
        <v>87.72</v>
      </c>
      <c r="C8" s="5">
        <v>141.04</v>
      </c>
      <c r="D8" s="5">
        <v>59.11</v>
      </c>
      <c r="E8" s="21">
        <v>56.16</v>
      </c>
      <c r="F8" s="23">
        <f t="shared" si="0"/>
        <v>0.60149230816013977</v>
      </c>
      <c r="G8">
        <f t="shared" si="1"/>
        <v>20.599076548446458</v>
      </c>
      <c r="H8" s="20">
        <f t="shared" si="2"/>
        <v>10.197552756484612</v>
      </c>
      <c r="I8">
        <v>0</v>
      </c>
      <c r="J8">
        <f t="shared" si="3"/>
        <v>10.197552756484612</v>
      </c>
      <c r="K8">
        <f t="shared" si="4"/>
        <v>30.79662930493107</v>
      </c>
      <c r="L8" s="18">
        <f t="shared" si="5"/>
        <v>4.2490802669523662E-4</v>
      </c>
      <c r="M8" s="42"/>
      <c r="N8" s="45"/>
    </row>
    <row r="9" spans="1:14">
      <c r="A9" s="27" t="s">
        <v>20</v>
      </c>
      <c r="B9" s="5">
        <v>87.72</v>
      </c>
      <c r="C9" s="5">
        <v>141.04</v>
      </c>
      <c r="D9" s="5">
        <v>59.11</v>
      </c>
      <c r="E9" s="21">
        <v>56.16</v>
      </c>
      <c r="F9" s="23">
        <f t="shared" si="0"/>
        <v>0.60149230816013977</v>
      </c>
      <c r="G9">
        <f t="shared" si="1"/>
        <v>20.599076548446458</v>
      </c>
      <c r="H9" s="20">
        <f t="shared" si="2"/>
        <v>10.197552756484612</v>
      </c>
      <c r="I9">
        <v>0</v>
      </c>
      <c r="J9">
        <f t="shared" si="3"/>
        <v>10.197552756484612</v>
      </c>
      <c r="K9">
        <f t="shared" si="4"/>
        <v>30.79662930493107</v>
      </c>
      <c r="L9" s="18">
        <f t="shared" si="5"/>
        <v>4.2490802669523662E-4</v>
      </c>
      <c r="M9" s="42"/>
      <c r="N9" s="45"/>
    </row>
    <row r="10" spans="1:14">
      <c r="A10" s="27" t="s">
        <v>21</v>
      </c>
      <c r="B10" s="5">
        <v>87.72</v>
      </c>
      <c r="C10" s="5">
        <v>141.04</v>
      </c>
      <c r="D10" s="5">
        <v>59.11</v>
      </c>
      <c r="E10" s="21">
        <v>56.16</v>
      </c>
      <c r="F10" s="23">
        <f t="shared" si="0"/>
        <v>0.60149230816013977</v>
      </c>
      <c r="G10">
        <f t="shared" si="1"/>
        <v>20.599076548446458</v>
      </c>
      <c r="H10" s="20">
        <f t="shared" si="2"/>
        <v>10.197552756484612</v>
      </c>
      <c r="I10">
        <v>0</v>
      </c>
      <c r="J10">
        <f t="shared" si="3"/>
        <v>10.197552756484612</v>
      </c>
      <c r="K10">
        <f t="shared" si="4"/>
        <v>30.79662930493107</v>
      </c>
      <c r="L10" s="18">
        <f t="shared" si="5"/>
        <v>4.2490802669523662E-4</v>
      </c>
      <c r="M10" s="42"/>
      <c r="N10" s="45"/>
    </row>
    <row r="11" spans="1:14">
      <c r="A11" s="27" t="s">
        <v>22</v>
      </c>
      <c r="B11" s="5">
        <v>87.72</v>
      </c>
      <c r="C11" s="5">
        <v>141.04</v>
      </c>
      <c r="D11" s="5">
        <v>59.11</v>
      </c>
      <c r="E11" s="21">
        <v>56.16</v>
      </c>
      <c r="F11" s="23">
        <f t="shared" si="0"/>
        <v>0.60149230816013977</v>
      </c>
      <c r="G11">
        <f t="shared" si="1"/>
        <v>20.599076548446458</v>
      </c>
      <c r="H11" s="20">
        <f t="shared" si="2"/>
        <v>10.197552756484612</v>
      </c>
      <c r="I11">
        <v>0</v>
      </c>
      <c r="J11">
        <f t="shared" si="3"/>
        <v>10.197552756484612</v>
      </c>
      <c r="K11">
        <f t="shared" si="4"/>
        <v>30.79662930493107</v>
      </c>
      <c r="L11" s="18">
        <f t="shared" si="5"/>
        <v>4.2490802669523662E-4</v>
      </c>
      <c r="M11" s="42"/>
      <c r="N11" s="45"/>
    </row>
    <row r="12" spans="1:14">
      <c r="A12" s="27" t="s">
        <v>23</v>
      </c>
      <c r="B12" s="5">
        <v>87.72</v>
      </c>
      <c r="C12" s="5">
        <v>141.04</v>
      </c>
      <c r="D12" s="5">
        <v>59.11</v>
      </c>
      <c r="E12" s="21">
        <v>41.31</v>
      </c>
      <c r="F12" s="23">
        <f t="shared" si="0"/>
        <v>0.60149230816013977</v>
      </c>
      <c r="G12">
        <f t="shared" si="1"/>
        <v>20.599076548446458</v>
      </c>
      <c r="H12" s="20">
        <f t="shared" si="2"/>
        <v>10.197552756484612</v>
      </c>
      <c r="I12">
        <v>0</v>
      </c>
      <c r="J12">
        <f t="shared" si="3"/>
        <v>10.197552756484612</v>
      </c>
      <c r="K12">
        <f t="shared" si="4"/>
        <v>30.79662930493107</v>
      </c>
      <c r="L12" s="18">
        <f t="shared" si="5"/>
        <v>4.2490802669523662E-4</v>
      </c>
      <c r="M12" s="42"/>
      <c r="N12" s="45"/>
    </row>
    <row r="13" spans="1:14">
      <c r="A13" s="27" t="s">
        <v>24</v>
      </c>
      <c r="B13" s="5">
        <v>87.72</v>
      </c>
      <c r="C13" s="5">
        <v>141.04</v>
      </c>
      <c r="D13" s="5">
        <v>59.11</v>
      </c>
      <c r="E13" s="21">
        <v>41.31</v>
      </c>
      <c r="F13" s="23">
        <f t="shared" si="0"/>
        <v>0.60149230816013977</v>
      </c>
      <c r="G13">
        <f t="shared" si="1"/>
        <v>20.599076548446458</v>
      </c>
      <c r="H13" s="20">
        <f t="shared" si="2"/>
        <v>10.197552756484612</v>
      </c>
      <c r="I13">
        <v>0</v>
      </c>
      <c r="J13">
        <f t="shared" si="3"/>
        <v>10.197552756484612</v>
      </c>
      <c r="K13">
        <f t="shared" si="4"/>
        <v>30.79662930493107</v>
      </c>
      <c r="L13" s="18">
        <f t="shared" si="5"/>
        <v>4.2490802669523662E-4</v>
      </c>
      <c r="M13" s="42"/>
      <c r="N13" s="45"/>
    </row>
    <row r="14" spans="1:14">
      <c r="A14" s="27" t="s">
        <v>25</v>
      </c>
      <c r="B14" s="5">
        <v>87.72</v>
      </c>
      <c r="C14" s="5">
        <v>141.04</v>
      </c>
      <c r="D14" s="5">
        <v>59.11</v>
      </c>
      <c r="E14" s="21">
        <v>41.31</v>
      </c>
      <c r="F14" s="23">
        <f t="shared" si="0"/>
        <v>0.60149230816013977</v>
      </c>
      <c r="G14">
        <f t="shared" si="1"/>
        <v>20.599076548446458</v>
      </c>
      <c r="H14" s="20">
        <f t="shared" si="2"/>
        <v>10.197552756484612</v>
      </c>
      <c r="I14">
        <v>0</v>
      </c>
      <c r="J14">
        <f t="shared" si="3"/>
        <v>10.197552756484612</v>
      </c>
      <c r="K14">
        <f t="shared" si="4"/>
        <v>30.79662930493107</v>
      </c>
      <c r="L14" s="18">
        <f t="shared" si="5"/>
        <v>4.2490802669523662E-4</v>
      </c>
      <c r="M14" s="42"/>
      <c r="N14" s="45"/>
    </row>
    <row r="15" spans="1:14">
      <c r="A15" s="27" t="s">
        <v>26</v>
      </c>
      <c r="B15" s="5">
        <v>87.72</v>
      </c>
      <c r="C15" s="5">
        <v>141.04</v>
      </c>
      <c r="D15" s="5">
        <v>59.11</v>
      </c>
      <c r="E15" s="21">
        <v>41.31</v>
      </c>
      <c r="F15" s="23">
        <f t="shared" si="0"/>
        <v>0.60149230816013977</v>
      </c>
      <c r="G15">
        <f t="shared" si="1"/>
        <v>20.599076548446458</v>
      </c>
      <c r="H15" s="20">
        <f t="shared" si="2"/>
        <v>10.197552756484612</v>
      </c>
      <c r="I15">
        <v>0</v>
      </c>
      <c r="J15">
        <f t="shared" si="3"/>
        <v>10.197552756484612</v>
      </c>
      <c r="K15">
        <f t="shared" si="4"/>
        <v>30.79662930493107</v>
      </c>
      <c r="L15" s="18">
        <f t="shared" si="5"/>
        <v>4.2490802669523662E-4</v>
      </c>
      <c r="M15" s="42"/>
      <c r="N15" s="45"/>
    </row>
    <row r="16" spans="1:14">
      <c r="A16" s="27" t="s">
        <v>27</v>
      </c>
      <c r="B16" s="5">
        <v>87.72</v>
      </c>
      <c r="C16" s="5">
        <v>141.04</v>
      </c>
      <c r="D16" s="5">
        <v>59.11</v>
      </c>
      <c r="E16" s="21">
        <v>41.31</v>
      </c>
      <c r="F16" s="23">
        <f t="shared" si="0"/>
        <v>0.60149230816013977</v>
      </c>
      <c r="G16">
        <f t="shared" si="1"/>
        <v>20.599076548446458</v>
      </c>
      <c r="H16" s="20">
        <f t="shared" si="2"/>
        <v>10.197552756484612</v>
      </c>
      <c r="I16">
        <v>0</v>
      </c>
      <c r="J16">
        <f t="shared" si="3"/>
        <v>10.197552756484612</v>
      </c>
      <c r="K16">
        <f t="shared" si="4"/>
        <v>30.79662930493107</v>
      </c>
      <c r="L16" s="18">
        <f t="shared" si="5"/>
        <v>4.2490802669523662E-4</v>
      </c>
      <c r="M16" s="42"/>
      <c r="N16" s="45"/>
    </row>
    <row r="17" spans="1:14">
      <c r="A17" s="27" t="s">
        <v>28</v>
      </c>
      <c r="B17" s="5">
        <v>87.72</v>
      </c>
      <c r="C17" s="5">
        <v>141.04</v>
      </c>
      <c r="D17" s="5">
        <v>59.11</v>
      </c>
      <c r="E17" s="21">
        <v>41.31</v>
      </c>
      <c r="F17" s="23">
        <f t="shared" si="0"/>
        <v>0.60149230816013977</v>
      </c>
      <c r="G17">
        <f t="shared" si="1"/>
        <v>20.599076548446458</v>
      </c>
      <c r="H17" s="20">
        <f t="shared" si="2"/>
        <v>10.197552756484612</v>
      </c>
      <c r="I17">
        <v>0</v>
      </c>
      <c r="J17">
        <f t="shared" si="3"/>
        <v>10.197552756484612</v>
      </c>
      <c r="K17">
        <f t="shared" si="4"/>
        <v>30.79662930493107</v>
      </c>
      <c r="L17" s="18">
        <f t="shared" si="5"/>
        <v>4.2490802669523662E-4</v>
      </c>
      <c r="M17" s="42"/>
      <c r="N17" s="45"/>
    </row>
    <row r="18" spans="1:14">
      <c r="A18" s="27" t="s">
        <v>29</v>
      </c>
      <c r="B18" s="5">
        <v>57.88</v>
      </c>
      <c r="C18" s="5">
        <v>93.07</v>
      </c>
      <c r="D18" s="5">
        <v>39.01</v>
      </c>
      <c r="E18" s="21">
        <v>47.63</v>
      </c>
      <c r="F18" s="23">
        <f t="shared" si="0"/>
        <v>0.39691346391808846</v>
      </c>
      <c r="G18">
        <f t="shared" si="1"/>
        <v>13.109810920780046</v>
      </c>
      <c r="H18" s="20">
        <f t="shared" si="2"/>
        <v>5.2437401909454948</v>
      </c>
      <c r="I18">
        <v>0</v>
      </c>
      <c r="J18">
        <f t="shared" si="3"/>
        <v>5.2437401909454948</v>
      </c>
      <c r="K18">
        <f t="shared" si="4"/>
        <v>18.35355111172554</v>
      </c>
      <c r="L18" s="18">
        <f t="shared" si="5"/>
        <v>1.0092644422744308E-4</v>
      </c>
      <c r="M18" s="42"/>
      <c r="N18" s="45"/>
    </row>
    <row r="19" spans="1:14">
      <c r="A19" s="27" t="s">
        <v>30</v>
      </c>
      <c r="B19" s="5">
        <v>57.88</v>
      </c>
      <c r="C19" s="5">
        <v>93.07</v>
      </c>
      <c r="D19" s="5">
        <v>39.01</v>
      </c>
      <c r="E19" s="21">
        <v>47.63</v>
      </c>
      <c r="F19" s="23">
        <f t="shared" si="0"/>
        <v>0.39691346391808846</v>
      </c>
      <c r="G19">
        <f t="shared" si="1"/>
        <v>13.109810920780046</v>
      </c>
      <c r="H19" s="20">
        <f t="shared" si="2"/>
        <v>5.2437401909454948</v>
      </c>
      <c r="I19">
        <v>0</v>
      </c>
      <c r="J19">
        <f t="shared" si="3"/>
        <v>5.2437401909454948</v>
      </c>
      <c r="K19">
        <f t="shared" si="4"/>
        <v>18.35355111172554</v>
      </c>
      <c r="L19" s="18">
        <f t="shared" si="5"/>
        <v>1.0092644422744308E-4</v>
      </c>
      <c r="M19" s="42"/>
      <c r="N19" s="45"/>
    </row>
    <row r="20" spans="1:14">
      <c r="A20" s="27" t="s">
        <v>31</v>
      </c>
      <c r="B20" s="5">
        <v>57.88</v>
      </c>
      <c r="C20" s="5">
        <v>93.07</v>
      </c>
      <c r="D20" s="5">
        <v>39.01</v>
      </c>
      <c r="E20" s="21">
        <v>47.63</v>
      </c>
      <c r="F20" s="23">
        <f t="shared" si="0"/>
        <v>0.39691346391808846</v>
      </c>
      <c r="G20">
        <f t="shared" si="1"/>
        <v>13.109810920780046</v>
      </c>
      <c r="H20" s="20">
        <f t="shared" si="2"/>
        <v>5.2437401909454948</v>
      </c>
      <c r="I20">
        <v>0</v>
      </c>
      <c r="J20">
        <f t="shared" si="3"/>
        <v>5.2437401909454948</v>
      </c>
      <c r="K20">
        <f t="shared" si="4"/>
        <v>18.35355111172554</v>
      </c>
      <c r="L20" s="18">
        <f t="shared" si="5"/>
        <v>1.0092644422744308E-4</v>
      </c>
      <c r="M20" s="42"/>
      <c r="N20" s="45"/>
    </row>
    <row r="21" spans="1:14">
      <c r="A21" s="27" t="s">
        <v>32</v>
      </c>
      <c r="B21" s="5">
        <v>57.88</v>
      </c>
      <c r="C21" s="5">
        <v>93.07</v>
      </c>
      <c r="D21" s="5">
        <v>39.01</v>
      </c>
      <c r="E21" s="21">
        <v>47.63</v>
      </c>
      <c r="F21" s="23">
        <f t="shared" si="0"/>
        <v>0.39691346391808846</v>
      </c>
      <c r="G21">
        <f t="shared" si="1"/>
        <v>13.109810920780046</v>
      </c>
      <c r="H21" s="20">
        <f t="shared" si="2"/>
        <v>5.2437401909454948</v>
      </c>
      <c r="I21">
        <v>0</v>
      </c>
      <c r="J21">
        <f t="shared" si="3"/>
        <v>5.2437401909454948</v>
      </c>
      <c r="K21">
        <f t="shared" si="4"/>
        <v>18.35355111172554</v>
      </c>
      <c r="L21" s="18">
        <f t="shared" si="5"/>
        <v>1.0092644422744308E-4</v>
      </c>
      <c r="M21" s="42"/>
      <c r="N21" s="45"/>
    </row>
    <row r="22" spans="1:14">
      <c r="A22" s="27" t="s">
        <v>33</v>
      </c>
      <c r="B22" s="5">
        <v>57.88</v>
      </c>
      <c r="C22" s="5">
        <v>93.07</v>
      </c>
      <c r="D22" s="5">
        <v>39.01</v>
      </c>
      <c r="E22" s="21">
        <v>47.63</v>
      </c>
      <c r="F22" s="23">
        <f t="shared" si="0"/>
        <v>0.39691346391808846</v>
      </c>
      <c r="G22">
        <f t="shared" si="1"/>
        <v>13.109810920780046</v>
      </c>
      <c r="H22" s="20">
        <f t="shared" si="2"/>
        <v>5.2437401909454948</v>
      </c>
      <c r="I22">
        <v>0</v>
      </c>
      <c r="J22">
        <f t="shared" si="3"/>
        <v>5.2437401909454948</v>
      </c>
      <c r="K22">
        <f t="shared" si="4"/>
        <v>18.35355111172554</v>
      </c>
      <c r="L22" s="18">
        <f t="shared" si="5"/>
        <v>1.0092644422744308E-4</v>
      </c>
      <c r="M22" s="42"/>
      <c r="N22" s="45"/>
    </row>
    <row r="23" spans="1:14">
      <c r="A23" s="27" t="s">
        <v>34</v>
      </c>
      <c r="B23" s="5">
        <v>57.88</v>
      </c>
      <c r="C23" s="5">
        <v>93.07</v>
      </c>
      <c r="D23" s="5">
        <v>39.01</v>
      </c>
      <c r="E23" s="21">
        <v>47.63</v>
      </c>
      <c r="F23" s="23">
        <f t="shared" si="0"/>
        <v>0.39691346391808846</v>
      </c>
      <c r="G23">
        <f t="shared" si="1"/>
        <v>13.109810920780046</v>
      </c>
      <c r="H23" s="20">
        <f t="shared" si="2"/>
        <v>5.2437401909454948</v>
      </c>
      <c r="I23">
        <v>0</v>
      </c>
      <c r="J23">
        <f t="shared" si="3"/>
        <v>5.2437401909454948</v>
      </c>
      <c r="K23">
        <f t="shared" si="4"/>
        <v>18.35355111172554</v>
      </c>
      <c r="L23" s="18">
        <f t="shared" si="5"/>
        <v>1.0092644422744308E-4</v>
      </c>
      <c r="M23" s="42"/>
      <c r="N23" s="45"/>
    </row>
    <row r="24" spans="1:14">
      <c r="A24" s="27" t="s">
        <v>35</v>
      </c>
      <c r="B24" s="5">
        <v>146.80000000000001</v>
      </c>
      <c r="C24" s="5">
        <v>236.03</v>
      </c>
      <c r="D24" s="5">
        <v>98.92</v>
      </c>
      <c r="E24" s="21">
        <v>73.06</v>
      </c>
      <c r="F24" s="23">
        <f t="shared" si="0"/>
        <v>1.0065964478971319</v>
      </c>
      <c r="G24">
        <f t="shared" si="1"/>
        <v>44.485334993701187</v>
      </c>
      <c r="H24" s="20">
        <f t="shared" si="2"/>
        <v>23.243229245974106</v>
      </c>
      <c r="I24">
        <v>0</v>
      </c>
      <c r="J24">
        <f t="shared" si="3"/>
        <v>23.243229245974106</v>
      </c>
      <c r="K24">
        <f t="shared" si="4"/>
        <v>67.728564239675293</v>
      </c>
      <c r="L24" s="18">
        <f t="shared" si="5"/>
        <v>3.0285283077866838E-2</v>
      </c>
      <c r="M24" s="42"/>
      <c r="N24" s="45"/>
    </row>
    <row r="25" spans="1:14">
      <c r="A25" s="27" t="s">
        <v>36</v>
      </c>
      <c r="B25" s="5">
        <v>148.59</v>
      </c>
      <c r="C25" s="5">
        <v>238.91</v>
      </c>
      <c r="D25" s="5">
        <v>100.13</v>
      </c>
      <c r="E25" s="21">
        <v>73.569999999999993</v>
      </c>
      <c r="F25" s="23">
        <f t="shared" si="0"/>
        <v>1.018882461625487</v>
      </c>
      <c r="G25">
        <f t="shared" si="1"/>
        <v>45.397787255627108</v>
      </c>
      <c r="H25" s="20">
        <f t="shared" si="2"/>
        <v>23.698801025319689</v>
      </c>
      <c r="I25">
        <v>0</v>
      </c>
      <c r="J25">
        <f t="shared" si="3"/>
        <v>23.698801025319689</v>
      </c>
      <c r="K25">
        <f t="shared" si="4"/>
        <v>69.096588280946804</v>
      </c>
      <c r="L25" s="18">
        <f t="shared" si="5"/>
        <v>3.5470530396066069E-2</v>
      </c>
      <c r="M25" s="42"/>
      <c r="N25" s="45"/>
    </row>
    <row r="26" spans="1:14">
      <c r="A26" s="27" t="s">
        <v>38</v>
      </c>
      <c r="B26" s="5">
        <v>139.63999999999999</v>
      </c>
      <c r="C26" s="5">
        <v>224.51</v>
      </c>
      <c r="D26" s="5">
        <v>94.1</v>
      </c>
      <c r="E26" s="21">
        <v>71.010000000000005</v>
      </c>
      <c r="F26" s="23">
        <f t="shared" si="0"/>
        <v>0.95749418214605209</v>
      </c>
      <c r="G26">
        <f t="shared" si="1"/>
        <v>40.949153990929695</v>
      </c>
      <c r="H26" s="20">
        <f t="shared" si="2"/>
        <v>21.455847125177353</v>
      </c>
      <c r="I26">
        <v>0</v>
      </c>
      <c r="J26">
        <f t="shared" si="3"/>
        <v>21.455847125177353</v>
      </c>
      <c r="K26">
        <f t="shared" si="4"/>
        <v>62.405001116107044</v>
      </c>
      <c r="L26" s="18">
        <f t="shared" si="5"/>
        <v>1.6373427710763121E-2</v>
      </c>
      <c r="M26" s="42"/>
      <c r="N26" s="45"/>
    </row>
    <row r="27" spans="1:14">
      <c r="A27" s="27" t="s">
        <v>39</v>
      </c>
      <c r="B27" s="5">
        <v>146.80000000000001</v>
      </c>
      <c r="C27" s="5">
        <v>236.03</v>
      </c>
      <c r="D27" s="5">
        <v>98.92</v>
      </c>
      <c r="E27" s="21">
        <v>73.06</v>
      </c>
      <c r="F27" s="23">
        <f t="shared" si="0"/>
        <v>1.0065964478971319</v>
      </c>
      <c r="G27">
        <f t="shared" si="1"/>
        <v>44.485334993701187</v>
      </c>
      <c r="H27" s="20">
        <f t="shared" si="2"/>
        <v>23.243229245974106</v>
      </c>
      <c r="I27">
        <v>0</v>
      </c>
      <c r="J27">
        <f t="shared" si="3"/>
        <v>23.243229245974106</v>
      </c>
      <c r="K27">
        <f t="shared" si="4"/>
        <v>67.728564239675293</v>
      </c>
      <c r="L27" s="18">
        <f t="shared" si="5"/>
        <v>3.0285283077866838E-2</v>
      </c>
      <c r="M27" s="42"/>
      <c r="N27" s="45"/>
    </row>
    <row r="28" spans="1:14">
      <c r="A28" s="27" t="s">
        <v>40</v>
      </c>
      <c r="B28" s="5">
        <v>130.69</v>
      </c>
      <c r="C28" s="5">
        <v>210.12</v>
      </c>
      <c r="D28" s="5">
        <v>88.06</v>
      </c>
      <c r="E28" s="21">
        <v>68.45</v>
      </c>
      <c r="F28" s="23">
        <f t="shared" si="0"/>
        <v>0.89610590266661727</v>
      </c>
      <c r="G28">
        <f t="shared" si="1"/>
        <v>36.776878922444943</v>
      </c>
      <c r="H28" s="20">
        <f t="shared" si="2"/>
        <v>19.297576750271254</v>
      </c>
      <c r="I28">
        <v>0</v>
      </c>
      <c r="J28">
        <f t="shared" si="3"/>
        <v>19.297576750271254</v>
      </c>
      <c r="K28">
        <f t="shared" si="4"/>
        <v>56.074455672716198</v>
      </c>
      <c r="L28" s="18">
        <f t="shared" si="5"/>
        <v>7.8799887142409816E-3</v>
      </c>
      <c r="M28" s="42"/>
      <c r="N28" s="45"/>
    </row>
    <row r="29" spans="1:14">
      <c r="A29" s="28" t="s">
        <v>41</v>
      </c>
      <c r="B29" s="12">
        <v>89.51</v>
      </c>
      <c r="C29" s="12">
        <v>143.91999999999999</v>
      </c>
      <c r="D29" s="12">
        <v>60.32</v>
      </c>
      <c r="E29" s="22">
        <v>56.67</v>
      </c>
      <c r="F29" s="23">
        <f t="shared" si="0"/>
        <v>0.61377832188849502</v>
      </c>
      <c r="G29">
        <f t="shared" si="1"/>
        <v>21.146540375409426</v>
      </c>
      <c r="H29" s="20">
        <f t="shared" si="2"/>
        <v>10.532859928914505</v>
      </c>
      <c r="I29">
        <v>0</v>
      </c>
      <c r="J29">
        <f t="shared" si="3"/>
        <v>10.532859928914505</v>
      </c>
      <c r="K29">
        <f t="shared" si="4"/>
        <v>31.679400304323931</v>
      </c>
      <c r="L29" s="18">
        <f t="shared" si="5"/>
        <v>4.7052751733299078E-4</v>
      </c>
      <c r="M29" s="42"/>
      <c r="N29" s="39"/>
    </row>
  </sheetData>
  <mergeCells count="11">
    <mergeCell ref="K4:K5"/>
    <mergeCell ref="L4:L5"/>
    <mergeCell ref="M4:M5"/>
    <mergeCell ref="M6:M29"/>
    <mergeCell ref="N4:N5"/>
    <mergeCell ref="N6:N29"/>
    <mergeCell ref="A3:E3"/>
    <mergeCell ref="H4:J4"/>
    <mergeCell ref="A4:A5"/>
    <mergeCell ref="F4:F5"/>
    <mergeCell ref="G4:G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29"/>
  <sheetViews>
    <sheetView workbookViewId="0">
      <selection activeCell="F6" sqref="F6:F29"/>
    </sheetView>
  </sheetViews>
  <sheetFormatPr defaultColWidth="9" defaultRowHeight="15"/>
  <cols>
    <col min="5" max="6" width="12.85546875"/>
    <col min="14" max="14" width="14.140625"/>
  </cols>
  <sheetData>
    <row r="1" spans="1:14">
      <c r="A1" t="s">
        <v>0</v>
      </c>
      <c r="C1">
        <v>100</v>
      </c>
      <c r="D1" t="s">
        <v>1</v>
      </c>
      <c r="E1" s="1">
        <f>C1*1000</f>
        <v>100000</v>
      </c>
      <c r="F1" t="s">
        <v>2</v>
      </c>
    </row>
    <row r="2" spans="1:14">
      <c r="A2" t="s">
        <v>3</v>
      </c>
      <c r="C2">
        <v>5</v>
      </c>
      <c r="D2" t="s">
        <v>4</v>
      </c>
    </row>
    <row r="3" spans="1:14">
      <c r="A3" s="30" t="s">
        <v>43</v>
      </c>
      <c r="B3" s="30"/>
      <c r="C3" s="30"/>
      <c r="D3" s="30"/>
      <c r="E3" s="30"/>
    </row>
    <row r="4" spans="1:14">
      <c r="A4" s="3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31" t="s">
        <v>11</v>
      </c>
      <c r="G4" s="31"/>
      <c r="H4" s="31"/>
      <c r="I4" s="31"/>
      <c r="J4" s="31"/>
      <c r="K4" s="37"/>
      <c r="L4" s="38" t="s">
        <v>12</v>
      </c>
      <c r="M4" s="40" t="s">
        <v>13</v>
      </c>
      <c r="N4" s="43" t="s">
        <v>14</v>
      </c>
    </row>
    <row r="5" spans="1:14" ht="15.75">
      <c r="A5" s="33"/>
      <c r="B5" s="3" t="s">
        <v>15</v>
      </c>
      <c r="C5" s="3" t="s">
        <v>15</v>
      </c>
      <c r="D5" s="3" t="s">
        <v>15</v>
      </c>
      <c r="E5" s="3" t="s">
        <v>16</v>
      </c>
      <c r="F5" s="36"/>
      <c r="G5" s="36"/>
      <c r="H5" s="4"/>
      <c r="I5" s="4"/>
      <c r="J5" s="17"/>
      <c r="K5" s="36"/>
      <c r="L5" s="39"/>
      <c r="M5" s="39"/>
      <c r="N5" s="44"/>
    </row>
    <row r="6" spans="1:14">
      <c r="A6" s="27" t="s">
        <v>17</v>
      </c>
      <c r="B6" s="5">
        <v>33.11</v>
      </c>
      <c r="C6" s="5">
        <v>23.71</v>
      </c>
      <c r="D6" s="5">
        <v>40.54</v>
      </c>
      <c r="E6" s="21">
        <v>42.18</v>
      </c>
      <c r="F6" s="19">
        <f>(SUM(B6:D6)/($E$1/(SQRT(3)*380)))</f>
        <v>0.64080337317464242</v>
      </c>
      <c r="G6">
        <f>(((1+(F6^2*5))/(1+5))*0.8)*55</f>
        <v>22.389728645973335</v>
      </c>
      <c r="H6" s="20">
        <f>(1*(F6^1.6)*23)</f>
        <v>11.284634539853217</v>
      </c>
      <c r="I6">
        <v>0</v>
      </c>
      <c r="J6">
        <f>H6-I6</f>
        <v>11.284634539853217</v>
      </c>
      <c r="K6">
        <f>G6+J6</f>
        <v>33.67436318582655</v>
      </c>
      <c r="L6" s="18">
        <f>2^((K6-98)/6)</f>
        <v>5.9248265128742457E-4</v>
      </c>
      <c r="M6" s="41">
        <f>SUM(L6:L29)</f>
        <v>3.871959046414992E-3</v>
      </c>
      <c r="N6" s="46">
        <f>((8760-(M6-365))/8760)*(30-6)</f>
        <v>24.999989391893024</v>
      </c>
    </row>
    <row r="7" spans="1:14">
      <c r="A7" s="27" t="s">
        <v>18</v>
      </c>
      <c r="B7" s="5">
        <v>33.11</v>
      </c>
      <c r="C7" s="5">
        <v>23.71</v>
      </c>
      <c r="D7" s="5">
        <v>40.54</v>
      </c>
      <c r="E7" s="21">
        <v>42.18</v>
      </c>
      <c r="F7" s="19">
        <f t="shared" ref="F7:F29" si="0">(SUM(B7:D7)/($E$1/(SQRT(3)*380)))</f>
        <v>0.64080337317464242</v>
      </c>
      <c r="G7">
        <f t="shared" ref="G7:G29" si="1">(((1+(F7^2*5))/(1+5))*0.8)*55</f>
        <v>22.389728645973335</v>
      </c>
      <c r="H7" s="20">
        <f t="shared" ref="H7:H29" si="2">(1*(F7^1.6)*23)</f>
        <v>11.284634539853217</v>
      </c>
      <c r="I7">
        <v>0</v>
      </c>
      <c r="J7">
        <f t="shared" ref="J7:J29" si="3">H7-I7</f>
        <v>11.284634539853217</v>
      </c>
      <c r="K7">
        <f t="shared" ref="K7:K29" si="4">G7+J7</f>
        <v>33.67436318582655</v>
      </c>
      <c r="L7" s="18">
        <f t="shared" ref="L7:L29" si="5">2^((K7-98)/6)</f>
        <v>5.9248265128742457E-4</v>
      </c>
      <c r="M7" s="42"/>
      <c r="N7" s="47"/>
    </row>
    <row r="8" spans="1:14">
      <c r="A8" s="27" t="s">
        <v>19</v>
      </c>
      <c r="B8" s="5">
        <v>33.11</v>
      </c>
      <c r="C8" s="5">
        <v>23.71</v>
      </c>
      <c r="D8" s="5">
        <v>40.54</v>
      </c>
      <c r="E8" s="21">
        <v>42.18</v>
      </c>
      <c r="F8" s="19">
        <f t="shared" si="0"/>
        <v>0.64080337317464242</v>
      </c>
      <c r="G8">
        <f t="shared" si="1"/>
        <v>22.389728645973335</v>
      </c>
      <c r="H8" s="20">
        <f t="shared" si="2"/>
        <v>11.284634539853217</v>
      </c>
      <c r="I8">
        <v>0</v>
      </c>
      <c r="J8">
        <f t="shared" si="3"/>
        <v>11.284634539853217</v>
      </c>
      <c r="K8">
        <f t="shared" si="4"/>
        <v>33.67436318582655</v>
      </c>
      <c r="L8" s="18">
        <f t="shared" si="5"/>
        <v>5.9248265128742457E-4</v>
      </c>
      <c r="M8" s="42"/>
      <c r="N8" s="47"/>
    </row>
    <row r="9" spans="1:14">
      <c r="A9" s="27" t="s">
        <v>20</v>
      </c>
      <c r="B9" s="5">
        <v>33.11</v>
      </c>
      <c r="C9" s="5">
        <v>23.71</v>
      </c>
      <c r="D9" s="5">
        <v>40.54</v>
      </c>
      <c r="E9" s="21">
        <v>42.18</v>
      </c>
      <c r="F9" s="19">
        <f t="shared" si="0"/>
        <v>0.64080337317464242</v>
      </c>
      <c r="G9">
        <f t="shared" si="1"/>
        <v>22.389728645973335</v>
      </c>
      <c r="H9" s="20">
        <f t="shared" si="2"/>
        <v>11.284634539853217</v>
      </c>
      <c r="I9">
        <v>0</v>
      </c>
      <c r="J9">
        <f t="shared" si="3"/>
        <v>11.284634539853217</v>
      </c>
      <c r="K9">
        <f t="shared" si="4"/>
        <v>33.67436318582655</v>
      </c>
      <c r="L9" s="18">
        <f t="shared" si="5"/>
        <v>5.9248265128742457E-4</v>
      </c>
      <c r="M9" s="42"/>
      <c r="N9" s="47"/>
    </row>
    <row r="10" spans="1:14">
      <c r="A10" s="27" t="s">
        <v>21</v>
      </c>
      <c r="B10" s="5">
        <v>33.11</v>
      </c>
      <c r="C10" s="5">
        <v>23.71</v>
      </c>
      <c r="D10" s="5">
        <v>40.54</v>
      </c>
      <c r="E10" s="21">
        <v>42.18</v>
      </c>
      <c r="F10" s="19">
        <f t="shared" si="0"/>
        <v>0.64080337317464242</v>
      </c>
      <c r="G10">
        <f t="shared" si="1"/>
        <v>22.389728645973335</v>
      </c>
      <c r="H10" s="20">
        <f t="shared" si="2"/>
        <v>11.284634539853217</v>
      </c>
      <c r="I10">
        <v>0</v>
      </c>
      <c r="J10">
        <f t="shared" si="3"/>
        <v>11.284634539853217</v>
      </c>
      <c r="K10">
        <f t="shared" si="4"/>
        <v>33.67436318582655</v>
      </c>
      <c r="L10" s="18">
        <f t="shared" si="5"/>
        <v>5.9248265128742457E-4</v>
      </c>
      <c r="M10" s="42"/>
      <c r="N10" s="47"/>
    </row>
    <row r="11" spans="1:14">
      <c r="A11" s="27" t="s">
        <v>22</v>
      </c>
      <c r="B11" s="5">
        <v>16.55</v>
      </c>
      <c r="C11" s="5">
        <v>11.85</v>
      </c>
      <c r="D11" s="5">
        <v>20.27</v>
      </c>
      <c r="E11" s="21">
        <v>38.450000000000003</v>
      </c>
      <c r="F11" s="19">
        <f t="shared" si="0"/>
        <v>0.3203358686566336</v>
      </c>
      <c r="G11">
        <f t="shared" si="1"/>
        <v>11.095885854093336</v>
      </c>
      <c r="H11" s="20">
        <f t="shared" si="2"/>
        <v>3.7213176978514086</v>
      </c>
      <c r="I11">
        <v>0</v>
      </c>
      <c r="J11">
        <f t="shared" si="3"/>
        <v>3.7213176978514086</v>
      </c>
      <c r="K11">
        <f t="shared" si="4"/>
        <v>14.817203551944743</v>
      </c>
      <c r="L11" s="18">
        <f t="shared" si="5"/>
        <v>6.7078064736312743E-5</v>
      </c>
      <c r="M11" s="42"/>
      <c r="N11" s="47"/>
    </row>
    <row r="12" spans="1:14">
      <c r="A12" s="27" t="s">
        <v>23</v>
      </c>
      <c r="B12" s="5">
        <v>12.26</v>
      </c>
      <c r="C12" s="5">
        <v>8.7799999999999994</v>
      </c>
      <c r="D12" s="5">
        <v>15.02</v>
      </c>
      <c r="E12" s="21">
        <v>37.479999999999997</v>
      </c>
      <c r="F12" s="19">
        <f t="shared" si="0"/>
        <v>0.23733945805954812</v>
      </c>
      <c r="G12">
        <f t="shared" si="1"/>
        <v>9.3987673395733342</v>
      </c>
      <c r="H12" s="20">
        <f t="shared" si="2"/>
        <v>2.3031368825634377</v>
      </c>
      <c r="I12">
        <v>0</v>
      </c>
      <c r="J12">
        <f t="shared" si="3"/>
        <v>2.3031368825634377</v>
      </c>
      <c r="K12">
        <f t="shared" si="4"/>
        <v>11.701904222136772</v>
      </c>
      <c r="L12" s="18">
        <f t="shared" si="5"/>
        <v>4.6803762513419633E-5</v>
      </c>
      <c r="M12" s="42"/>
      <c r="N12" s="47"/>
    </row>
    <row r="13" spans="1:14">
      <c r="A13" s="27" t="s">
        <v>24</v>
      </c>
      <c r="B13" s="5">
        <v>12.26</v>
      </c>
      <c r="C13" s="5">
        <v>8.7799999999999994</v>
      </c>
      <c r="D13" s="5">
        <v>15.02</v>
      </c>
      <c r="E13" s="21">
        <v>37.479999999999997</v>
      </c>
      <c r="F13" s="19">
        <f t="shared" si="0"/>
        <v>0.23733945805954812</v>
      </c>
      <c r="G13">
        <f t="shared" si="1"/>
        <v>9.3987673395733342</v>
      </c>
      <c r="H13" s="20">
        <f t="shared" si="2"/>
        <v>2.3031368825634377</v>
      </c>
      <c r="I13">
        <v>0</v>
      </c>
      <c r="J13">
        <f t="shared" si="3"/>
        <v>2.3031368825634377</v>
      </c>
      <c r="K13">
        <f t="shared" si="4"/>
        <v>11.701904222136772</v>
      </c>
      <c r="L13" s="18">
        <f t="shared" si="5"/>
        <v>4.6803762513419633E-5</v>
      </c>
      <c r="M13" s="42"/>
      <c r="N13" s="47"/>
    </row>
    <row r="14" spans="1:14">
      <c r="A14" s="27" t="s">
        <v>25</v>
      </c>
      <c r="B14" s="5">
        <v>12.26</v>
      </c>
      <c r="C14" s="5">
        <v>8.7799999999999994</v>
      </c>
      <c r="D14" s="5">
        <v>15.02</v>
      </c>
      <c r="E14" s="21">
        <v>37.479999999999997</v>
      </c>
      <c r="F14" s="19">
        <f t="shared" si="0"/>
        <v>0.23733945805954812</v>
      </c>
      <c r="G14">
        <f t="shared" si="1"/>
        <v>9.3987673395733342</v>
      </c>
      <c r="H14" s="20">
        <f t="shared" si="2"/>
        <v>2.3031368825634377</v>
      </c>
      <c r="I14">
        <v>0</v>
      </c>
      <c r="J14">
        <f t="shared" si="3"/>
        <v>2.3031368825634377</v>
      </c>
      <c r="K14">
        <f t="shared" si="4"/>
        <v>11.701904222136772</v>
      </c>
      <c r="L14" s="18">
        <f t="shared" si="5"/>
        <v>4.6803762513419633E-5</v>
      </c>
      <c r="M14" s="42"/>
      <c r="N14" s="47"/>
    </row>
    <row r="15" spans="1:14">
      <c r="A15" s="27" t="s">
        <v>26</v>
      </c>
      <c r="B15" s="5">
        <v>12.26</v>
      </c>
      <c r="C15" s="5">
        <v>8.7799999999999994</v>
      </c>
      <c r="D15" s="5">
        <v>15.02</v>
      </c>
      <c r="E15" s="21">
        <v>37.479999999999997</v>
      </c>
      <c r="F15" s="19">
        <f t="shared" si="0"/>
        <v>0.23733945805954812</v>
      </c>
      <c r="G15">
        <f t="shared" si="1"/>
        <v>9.3987673395733342</v>
      </c>
      <c r="H15" s="20">
        <f t="shared" si="2"/>
        <v>2.3031368825634377</v>
      </c>
      <c r="I15">
        <v>0</v>
      </c>
      <c r="J15">
        <f t="shared" si="3"/>
        <v>2.3031368825634377</v>
      </c>
      <c r="K15">
        <f t="shared" si="4"/>
        <v>11.701904222136772</v>
      </c>
      <c r="L15" s="18">
        <f t="shared" si="5"/>
        <v>4.6803762513419633E-5</v>
      </c>
      <c r="M15" s="42"/>
      <c r="N15" s="47"/>
    </row>
    <row r="16" spans="1:14">
      <c r="A16" s="27" t="s">
        <v>27</v>
      </c>
      <c r="B16" s="5">
        <v>12.26</v>
      </c>
      <c r="C16" s="5">
        <v>8.7799999999999994</v>
      </c>
      <c r="D16" s="5">
        <v>15.02</v>
      </c>
      <c r="E16" s="21">
        <v>37.479999999999997</v>
      </c>
      <c r="F16" s="19">
        <f t="shared" si="0"/>
        <v>0.23733945805954812</v>
      </c>
      <c r="G16">
        <f t="shared" si="1"/>
        <v>9.3987673395733342</v>
      </c>
      <c r="H16" s="20">
        <f t="shared" si="2"/>
        <v>2.3031368825634377</v>
      </c>
      <c r="I16">
        <v>0</v>
      </c>
      <c r="J16">
        <f t="shared" si="3"/>
        <v>2.3031368825634377</v>
      </c>
      <c r="K16">
        <f t="shared" si="4"/>
        <v>11.701904222136772</v>
      </c>
      <c r="L16" s="18">
        <f t="shared" si="5"/>
        <v>4.6803762513419633E-5</v>
      </c>
      <c r="M16" s="42"/>
      <c r="N16" s="47"/>
    </row>
    <row r="17" spans="1:14">
      <c r="A17" s="27" t="s">
        <v>28</v>
      </c>
      <c r="B17" s="5">
        <v>12.26</v>
      </c>
      <c r="C17" s="5">
        <v>8.7799999999999994</v>
      </c>
      <c r="D17" s="5">
        <v>15.02</v>
      </c>
      <c r="E17" s="21">
        <v>37.479999999999997</v>
      </c>
      <c r="F17" s="19">
        <f t="shared" si="0"/>
        <v>0.23733945805954812</v>
      </c>
      <c r="G17">
        <f t="shared" si="1"/>
        <v>9.3987673395733342</v>
      </c>
      <c r="H17" s="20">
        <f t="shared" si="2"/>
        <v>2.3031368825634377</v>
      </c>
      <c r="I17">
        <v>0</v>
      </c>
      <c r="J17">
        <f t="shared" si="3"/>
        <v>2.3031368825634377</v>
      </c>
      <c r="K17">
        <f t="shared" si="4"/>
        <v>11.701904222136772</v>
      </c>
      <c r="L17" s="18">
        <f t="shared" si="5"/>
        <v>4.6803762513419633E-5</v>
      </c>
      <c r="M17" s="42"/>
      <c r="N17" s="47"/>
    </row>
    <row r="18" spans="1:14">
      <c r="A18" s="27" t="s">
        <v>29</v>
      </c>
      <c r="B18" s="5">
        <v>12.26</v>
      </c>
      <c r="C18" s="5">
        <v>8.7799999999999994</v>
      </c>
      <c r="D18" s="5">
        <v>15.02</v>
      </c>
      <c r="E18" s="21">
        <v>37.479999999999997</v>
      </c>
      <c r="F18" s="19">
        <f t="shared" si="0"/>
        <v>0.23733945805954812</v>
      </c>
      <c r="G18">
        <f t="shared" si="1"/>
        <v>9.3987673395733342</v>
      </c>
      <c r="H18" s="20">
        <f t="shared" si="2"/>
        <v>2.3031368825634377</v>
      </c>
      <c r="I18">
        <v>0</v>
      </c>
      <c r="J18">
        <f t="shared" si="3"/>
        <v>2.3031368825634377</v>
      </c>
      <c r="K18">
        <f t="shared" si="4"/>
        <v>11.701904222136772</v>
      </c>
      <c r="L18" s="18">
        <f t="shared" si="5"/>
        <v>4.6803762513419633E-5</v>
      </c>
      <c r="M18" s="42"/>
      <c r="N18" s="47"/>
    </row>
    <row r="19" spans="1:14">
      <c r="A19" s="27" t="s">
        <v>30</v>
      </c>
      <c r="B19" s="5">
        <v>12.26</v>
      </c>
      <c r="C19" s="5">
        <v>8.7799999999999994</v>
      </c>
      <c r="D19" s="5">
        <v>15.02</v>
      </c>
      <c r="E19" s="21">
        <v>37.479999999999997</v>
      </c>
      <c r="F19" s="19">
        <f t="shared" si="0"/>
        <v>0.23733945805954812</v>
      </c>
      <c r="G19">
        <f t="shared" si="1"/>
        <v>9.3987673395733342</v>
      </c>
      <c r="H19" s="20">
        <f t="shared" si="2"/>
        <v>2.3031368825634377</v>
      </c>
      <c r="I19">
        <v>0</v>
      </c>
      <c r="J19">
        <f t="shared" si="3"/>
        <v>2.3031368825634377</v>
      </c>
      <c r="K19">
        <f t="shared" si="4"/>
        <v>11.701904222136772</v>
      </c>
      <c r="L19" s="18">
        <f t="shared" si="5"/>
        <v>4.6803762513419633E-5</v>
      </c>
      <c r="M19" s="42"/>
      <c r="N19" s="47"/>
    </row>
    <row r="20" spans="1:14">
      <c r="A20" s="27" t="s">
        <v>31</v>
      </c>
      <c r="B20" s="5">
        <v>12.26</v>
      </c>
      <c r="C20" s="5">
        <v>8.7799999999999994</v>
      </c>
      <c r="D20" s="5">
        <v>15.02</v>
      </c>
      <c r="E20" s="21">
        <v>37.479999999999997</v>
      </c>
      <c r="F20" s="19">
        <f t="shared" si="0"/>
        <v>0.23733945805954812</v>
      </c>
      <c r="G20">
        <f t="shared" si="1"/>
        <v>9.3987673395733342</v>
      </c>
      <c r="H20" s="20">
        <f t="shared" si="2"/>
        <v>2.3031368825634377</v>
      </c>
      <c r="I20">
        <v>0</v>
      </c>
      <c r="J20">
        <f t="shared" si="3"/>
        <v>2.3031368825634377</v>
      </c>
      <c r="K20">
        <f t="shared" si="4"/>
        <v>11.701904222136772</v>
      </c>
      <c r="L20" s="18">
        <f t="shared" si="5"/>
        <v>4.6803762513419633E-5</v>
      </c>
      <c r="M20" s="42"/>
      <c r="N20" s="47"/>
    </row>
    <row r="21" spans="1:14">
      <c r="A21" s="27" t="s">
        <v>32</v>
      </c>
      <c r="B21" s="5">
        <v>12.26</v>
      </c>
      <c r="C21" s="5">
        <v>8.7799999999999994</v>
      </c>
      <c r="D21" s="5">
        <v>15.02</v>
      </c>
      <c r="E21" s="21">
        <v>37.479999999999997</v>
      </c>
      <c r="F21" s="19">
        <f t="shared" si="0"/>
        <v>0.23733945805954812</v>
      </c>
      <c r="G21">
        <f t="shared" si="1"/>
        <v>9.3987673395733342</v>
      </c>
      <c r="H21" s="20">
        <f t="shared" si="2"/>
        <v>2.3031368825634377</v>
      </c>
      <c r="I21">
        <v>0</v>
      </c>
      <c r="J21">
        <f t="shared" si="3"/>
        <v>2.3031368825634377</v>
      </c>
      <c r="K21">
        <f t="shared" si="4"/>
        <v>11.701904222136772</v>
      </c>
      <c r="L21" s="18">
        <f t="shared" si="5"/>
        <v>4.6803762513419633E-5</v>
      </c>
      <c r="M21" s="42"/>
      <c r="N21" s="47"/>
    </row>
    <row r="22" spans="1:14">
      <c r="A22" s="27" t="s">
        <v>33</v>
      </c>
      <c r="B22" s="5">
        <v>12.26</v>
      </c>
      <c r="C22" s="5">
        <v>8.7799999999999994</v>
      </c>
      <c r="D22" s="5">
        <v>15.02</v>
      </c>
      <c r="E22" s="21">
        <v>38.590000000000003</v>
      </c>
      <c r="F22" s="19">
        <f t="shared" si="0"/>
        <v>0.23733945805954812</v>
      </c>
      <c r="G22">
        <f t="shared" si="1"/>
        <v>9.3987673395733342</v>
      </c>
      <c r="H22" s="20">
        <f t="shared" si="2"/>
        <v>2.3031368825634377</v>
      </c>
      <c r="I22">
        <v>0</v>
      </c>
      <c r="J22">
        <f t="shared" si="3"/>
        <v>2.3031368825634377</v>
      </c>
      <c r="K22">
        <f t="shared" si="4"/>
        <v>11.701904222136772</v>
      </c>
      <c r="L22" s="18">
        <f t="shared" si="5"/>
        <v>4.6803762513419633E-5</v>
      </c>
      <c r="M22" s="42"/>
      <c r="N22" s="47"/>
    </row>
    <row r="23" spans="1:14">
      <c r="A23" s="27" t="s">
        <v>34</v>
      </c>
      <c r="B23" s="5">
        <v>12.26</v>
      </c>
      <c r="C23" s="5">
        <v>8.7799999999999994</v>
      </c>
      <c r="D23" s="5">
        <v>15.02</v>
      </c>
      <c r="E23" s="21">
        <v>45.5</v>
      </c>
      <c r="F23" s="19">
        <f t="shared" si="0"/>
        <v>0.23733945805954812</v>
      </c>
      <c r="G23">
        <f t="shared" si="1"/>
        <v>9.3987673395733342</v>
      </c>
      <c r="H23" s="20">
        <f t="shared" si="2"/>
        <v>2.3031368825634377</v>
      </c>
      <c r="I23">
        <v>0</v>
      </c>
      <c r="J23">
        <f t="shared" si="3"/>
        <v>2.3031368825634377</v>
      </c>
      <c r="K23">
        <f t="shared" si="4"/>
        <v>11.701904222136772</v>
      </c>
      <c r="L23" s="18">
        <f t="shared" si="5"/>
        <v>4.6803762513419633E-5</v>
      </c>
      <c r="M23" s="42"/>
      <c r="N23" s="47"/>
    </row>
    <row r="24" spans="1:14">
      <c r="A24" s="27" t="s">
        <v>35</v>
      </c>
      <c r="B24" s="5">
        <v>12.26</v>
      </c>
      <c r="C24" s="5">
        <v>8.7799999999999994</v>
      </c>
      <c r="D24" s="5">
        <v>15.02</v>
      </c>
      <c r="E24" s="21">
        <v>45.5</v>
      </c>
      <c r="F24" s="19">
        <f t="shared" si="0"/>
        <v>0.23733945805954812</v>
      </c>
      <c r="G24">
        <f t="shared" si="1"/>
        <v>9.3987673395733342</v>
      </c>
      <c r="H24" s="20">
        <f t="shared" si="2"/>
        <v>2.3031368825634377</v>
      </c>
      <c r="I24">
        <v>0</v>
      </c>
      <c r="J24">
        <f t="shared" si="3"/>
        <v>2.3031368825634377</v>
      </c>
      <c r="K24">
        <f t="shared" si="4"/>
        <v>11.701904222136772</v>
      </c>
      <c r="L24" s="18">
        <f t="shared" si="5"/>
        <v>4.6803762513419633E-5</v>
      </c>
      <c r="M24" s="42"/>
      <c r="N24" s="47"/>
    </row>
    <row r="25" spans="1:14">
      <c r="A25" s="27" t="s">
        <v>36</v>
      </c>
      <c r="B25" s="5">
        <v>12.26</v>
      </c>
      <c r="C25" s="5">
        <v>8.7799999999999994</v>
      </c>
      <c r="D25" s="5">
        <v>15.02</v>
      </c>
      <c r="E25" s="21">
        <v>46.05</v>
      </c>
      <c r="F25" s="19">
        <f t="shared" si="0"/>
        <v>0.23733945805954812</v>
      </c>
      <c r="G25">
        <f t="shared" si="1"/>
        <v>9.3987673395733342</v>
      </c>
      <c r="H25" s="20">
        <f t="shared" si="2"/>
        <v>2.3031368825634377</v>
      </c>
      <c r="I25">
        <v>0</v>
      </c>
      <c r="J25">
        <f t="shared" si="3"/>
        <v>2.3031368825634377</v>
      </c>
      <c r="K25">
        <f t="shared" si="4"/>
        <v>11.701904222136772</v>
      </c>
      <c r="L25" s="18">
        <f t="shared" si="5"/>
        <v>4.6803762513419633E-5</v>
      </c>
      <c r="M25" s="42"/>
      <c r="N25" s="47"/>
    </row>
    <row r="26" spans="1:14">
      <c r="A26" s="27" t="s">
        <v>38</v>
      </c>
      <c r="B26" s="5">
        <v>12.26</v>
      </c>
      <c r="C26" s="5">
        <v>8.7799999999999994</v>
      </c>
      <c r="D26" s="5">
        <v>15.02</v>
      </c>
      <c r="E26" s="21">
        <v>46.19</v>
      </c>
      <c r="F26" s="19">
        <f t="shared" si="0"/>
        <v>0.23733945805954812</v>
      </c>
      <c r="G26">
        <f t="shared" si="1"/>
        <v>9.3987673395733342</v>
      </c>
      <c r="H26" s="20">
        <f t="shared" si="2"/>
        <v>2.3031368825634377</v>
      </c>
      <c r="I26">
        <v>0</v>
      </c>
      <c r="J26">
        <f t="shared" si="3"/>
        <v>2.3031368825634377</v>
      </c>
      <c r="K26">
        <f t="shared" si="4"/>
        <v>11.701904222136772</v>
      </c>
      <c r="L26" s="18">
        <f t="shared" si="5"/>
        <v>4.6803762513419633E-5</v>
      </c>
      <c r="M26" s="42"/>
      <c r="N26" s="47"/>
    </row>
    <row r="27" spans="1:14">
      <c r="A27" s="27" t="s">
        <v>39</v>
      </c>
      <c r="B27" s="5">
        <v>12.26</v>
      </c>
      <c r="C27" s="5">
        <v>8.7799999999999994</v>
      </c>
      <c r="D27" s="5">
        <v>15.02</v>
      </c>
      <c r="E27" s="21">
        <v>46.05</v>
      </c>
      <c r="F27" s="19">
        <f t="shared" si="0"/>
        <v>0.23733945805954812</v>
      </c>
      <c r="G27">
        <f t="shared" si="1"/>
        <v>9.3987673395733342</v>
      </c>
      <c r="H27" s="20">
        <f t="shared" si="2"/>
        <v>2.3031368825634377</v>
      </c>
      <c r="I27">
        <v>0</v>
      </c>
      <c r="J27">
        <f t="shared" si="3"/>
        <v>2.3031368825634377</v>
      </c>
      <c r="K27">
        <f t="shared" si="4"/>
        <v>11.701904222136772</v>
      </c>
      <c r="L27" s="18">
        <f t="shared" si="5"/>
        <v>4.6803762513419633E-5</v>
      </c>
      <c r="M27" s="42"/>
      <c r="N27" s="47"/>
    </row>
    <row r="28" spans="1:14">
      <c r="A28" s="27" t="s">
        <v>40</v>
      </c>
      <c r="B28" s="5">
        <v>12.26</v>
      </c>
      <c r="C28" s="5">
        <v>8.7799999999999994</v>
      </c>
      <c r="D28" s="5">
        <v>15.02</v>
      </c>
      <c r="E28" s="21">
        <v>44.81</v>
      </c>
      <c r="F28" s="19">
        <f t="shared" si="0"/>
        <v>0.23733945805954812</v>
      </c>
      <c r="G28">
        <f t="shared" si="1"/>
        <v>9.3987673395733342</v>
      </c>
      <c r="H28" s="20">
        <f t="shared" si="2"/>
        <v>2.3031368825634377</v>
      </c>
      <c r="I28">
        <v>0</v>
      </c>
      <c r="J28">
        <f t="shared" si="3"/>
        <v>2.3031368825634377</v>
      </c>
      <c r="K28">
        <f t="shared" si="4"/>
        <v>11.701904222136772</v>
      </c>
      <c r="L28" s="18">
        <f t="shared" si="5"/>
        <v>4.6803762513419633E-5</v>
      </c>
      <c r="M28" s="42"/>
      <c r="N28" s="47"/>
    </row>
    <row r="29" spans="1:14">
      <c r="A29" s="28" t="s">
        <v>41</v>
      </c>
      <c r="B29" s="12">
        <v>12.26</v>
      </c>
      <c r="C29" s="12">
        <v>8.7799999999999994</v>
      </c>
      <c r="D29" s="12">
        <v>15.02</v>
      </c>
      <c r="E29" s="22">
        <v>42.32</v>
      </c>
      <c r="F29" s="19">
        <f t="shared" si="0"/>
        <v>0.23733945805954812</v>
      </c>
      <c r="G29">
        <f t="shared" si="1"/>
        <v>9.3987673395733342</v>
      </c>
      <c r="H29" s="20">
        <f t="shared" si="2"/>
        <v>2.3031368825634377</v>
      </c>
      <c r="I29">
        <v>0</v>
      </c>
      <c r="J29">
        <f t="shared" si="3"/>
        <v>2.3031368825634377</v>
      </c>
      <c r="K29">
        <f t="shared" si="4"/>
        <v>11.701904222136772</v>
      </c>
      <c r="L29" s="18">
        <f t="shared" si="5"/>
        <v>4.6803762513419633E-5</v>
      </c>
      <c r="M29" s="42"/>
      <c r="N29" s="48"/>
    </row>
  </sheetData>
  <mergeCells count="11">
    <mergeCell ref="K4:K5"/>
    <mergeCell ref="L4:L5"/>
    <mergeCell ref="M4:M5"/>
    <mergeCell ref="M6:M29"/>
    <mergeCell ref="N4:N5"/>
    <mergeCell ref="N6:N29"/>
    <mergeCell ref="A3:E3"/>
    <mergeCell ref="H4:J4"/>
    <mergeCell ref="A4:A5"/>
    <mergeCell ref="F4:F5"/>
    <mergeCell ref="G4:G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29"/>
  <sheetViews>
    <sheetView workbookViewId="0">
      <selection activeCell="F25" sqref="F25"/>
    </sheetView>
  </sheetViews>
  <sheetFormatPr defaultColWidth="9" defaultRowHeight="15"/>
  <cols>
    <col min="5" max="5" width="15.140625"/>
    <col min="6" max="6" width="11.7109375"/>
  </cols>
  <sheetData>
    <row r="1" spans="1:14">
      <c r="A1" t="s">
        <v>0</v>
      </c>
      <c r="C1">
        <v>100</v>
      </c>
      <c r="D1" t="s">
        <v>1</v>
      </c>
      <c r="E1" s="1">
        <f>C1*1000</f>
        <v>100000</v>
      </c>
      <c r="F1" t="s">
        <v>2</v>
      </c>
    </row>
    <row r="2" spans="1:14">
      <c r="A2" t="s">
        <v>3</v>
      </c>
      <c r="C2">
        <v>4</v>
      </c>
      <c r="D2" t="s">
        <v>4</v>
      </c>
    </row>
    <row r="3" spans="1:14">
      <c r="A3" s="30" t="s">
        <v>44</v>
      </c>
      <c r="B3" s="30"/>
      <c r="C3" s="30"/>
      <c r="D3" s="30"/>
      <c r="E3" s="30"/>
    </row>
    <row r="4" spans="1:14">
      <c r="A4" s="3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31" t="s">
        <v>11</v>
      </c>
      <c r="G4" s="31"/>
      <c r="H4" s="31"/>
      <c r="I4" s="31"/>
      <c r="J4" s="31"/>
      <c r="K4" s="37"/>
      <c r="L4" s="38" t="s">
        <v>12</v>
      </c>
      <c r="M4" s="40" t="s">
        <v>13</v>
      </c>
      <c r="N4" s="43" t="s">
        <v>14</v>
      </c>
    </row>
    <row r="5" spans="1:14" ht="15.75">
      <c r="A5" s="33"/>
      <c r="B5" s="3" t="s">
        <v>15</v>
      </c>
      <c r="C5" s="3" t="s">
        <v>15</v>
      </c>
      <c r="D5" s="3" t="s">
        <v>15</v>
      </c>
      <c r="E5" s="3" t="s">
        <v>16</v>
      </c>
      <c r="F5" s="36"/>
      <c r="G5" s="36"/>
      <c r="H5" s="4"/>
      <c r="I5" s="4"/>
      <c r="J5" s="17"/>
      <c r="K5" s="36"/>
      <c r="L5" s="39"/>
      <c r="M5" s="39"/>
      <c r="N5" s="44"/>
    </row>
    <row r="6" spans="1:14">
      <c r="A6" s="27" t="s">
        <v>17</v>
      </c>
      <c r="B6" s="5">
        <v>4.9000000000000004</v>
      </c>
      <c r="C6" s="5">
        <v>5.49</v>
      </c>
      <c r="D6" s="5">
        <v>22.86</v>
      </c>
      <c r="E6" s="6">
        <v>38.1</v>
      </c>
      <c r="F6" s="19">
        <f>(SUM(B6:D6)/($E$1/(SQRT(3)*380)))</f>
        <v>0.21884461953632764</v>
      </c>
      <c r="G6">
        <f>(((1+(F6^2*5))/(1+5))*0.8)*55</f>
        <v>9.0894088083333333</v>
      </c>
      <c r="H6" s="20">
        <f>(1*(F6^1.6)*23)</f>
        <v>2.0227640842977519</v>
      </c>
      <c r="I6">
        <v>0</v>
      </c>
      <c r="J6">
        <f>H6-I6</f>
        <v>2.0227640842977519</v>
      </c>
      <c r="K6">
        <f>G6+J6</f>
        <v>11.112172892631085</v>
      </c>
      <c r="L6" s="18">
        <f>2^((K6-98)/6)</f>
        <v>4.3721289638665438E-5</v>
      </c>
      <c r="M6" s="41">
        <f>SUM(L6:L29)</f>
        <v>2.7516628791037556E-2</v>
      </c>
      <c r="N6" s="40">
        <f>((8760-(M6-365))/8760)*(30-5)</f>
        <v>26.041588137474914</v>
      </c>
    </row>
    <row r="7" spans="1:14">
      <c r="A7" s="27" t="s">
        <v>18</v>
      </c>
      <c r="B7" s="5">
        <v>4.9000000000000004</v>
      </c>
      <c r="C7" s="5">
        <v>5.49</v>
      </c>
      <c r="D7" s="5">
        <v>22.86</v>
      </c>
      <c r="E7" s="6">
        <v>38.1</v>
      </c>
      <c r="F7" s="19">
        <f t="shared" ref="F7:F29" si="0">(SUM(B7:D7)/($E$1/(SQRT(3)*380)))</f>
        <v>0.21884461953632764</v>
      </c>
      <c r="G7">
        <f t="shared" ref="G7:G29" si="1">(((1+(F7^2*5))/(1+5))*0.8)*55</f>
        <v>9.0894088083333333</v>
      </c>
      <c r="H7" s="20">
        <f t="shared" ref="H7:H29" si="2">(1*(F7^1.6)*23)</f>
        <v>2.0227640842977519</v>
      </c>
      <c r="I7">
        <v>0</v>
      </c>
      <c r="J7">
        <f t="shared" ref="J7:J29" si="3">H7-I7</f>
        <v>2.0227640842977519</v>
      </c>
      <c r="K7">
        <f t="shared" ref="K7:K29" si="4">G7+J7</f>
        <v>11.112172892631085</v>
      </c>
      <c r="L7" s="18">
        <f t="shared" ref="L7:L29" si="5">2^((K7-98)/6)</f>
        <v>4.3721289638665438E-5</v>
      </c>
      <c r="M7" s="42"/>
      <c r="N7" s="45"/>
    </row>
    <row r="8" spans="1:14">
      <c r="A8" s="27" t="s">
        <v>19</v>
      </c>
      <c r="B8" s="5">
        <v>4.9000000000000004</v>
      </c>
      <c r="C8" s="5">
        <v>5.49</v>
      </c>
      <c r="D8" s="5">
        <v>22.86</v>
      </c>
      <c r="E8" s="6">
        <v>38.1</v>
      </c>
      <c r="F8" s="19">
        <f t="shared" si="0"/>
        <v>0.21884461953632764</v>
      </c>
      <c r="G8">
        <f t="shared" si="1"/>
        <v>9.0894088083333333</v>
      </c>
      <c r="H8" s="20">
        <f t="shared" si="2"/>
        <v>2.0227640842977519</v>
      </c>
      <c r="I8">
        <v>0</v>
      </c>
      <c r="J8">
        <f t="shared" si="3"/>
        <v>2.0227640842977519</v>
      </c>
      <c r="K8">
        <f t="shared" si="4"/>
        <v>11.112172892631085</v>
      </c>
      <c r="L8" s="18">
        <f t="shared" si="5"/>
        <v>4.3721289638665438E-5</v>
      </c>
      <c r="M8" s="42"/>
      <c r="N8" s="45"/>
    </row>
    <row r="9" spans="1:14">
      <c r="A9" s="27" t="s">
        <v>20</v>
      </c>
      <c r="B9" s="5">
        <v>4.9000000000000004</v>
      </c>
      <c r="C9" s="5">
        <v>5.49</v>
      </c>
      <c r="D9" s="5">
        <v>22.86</v>
      </c>
      <c r="E9" s="6">
        <v>38.1</v>
      </c>
      <c r="F9" s="19">
        <f t="shared" si="0"/>
        <v>0.21884461953632764</v>
      </c>
      <c r="G9">
        <f t="shared" si="1"/>
        <v>9.0894088083333333</v>
      </c>
      <c r="H9" s="20">
        <f t="shared" si="2"/>
        <v>2.0227640842977519</v>
      </c>
      <c r="I9">
        <v>0</v>
      </c>
      <c r="J9">
        <f t="shared" si="3"/>
        <v>2.0227640842977519</v>
      </c>
      <c r="K9">
        <f t="shared" si="4"/>
        <v>11.112172892631085</v>
      </c>
      <c r="L9" s="18">
        <f t="shared" si="5"/>
        <v>4.3721289638665438E-5</v>
      </c>
      <c r="M9" s="42"/>
      <c r="N9" s="45"/>
    </row>
    <row r="10" spans="1:14">
      <c r="A10" s="27" t="s">
        <v>21</v>
      </c>
      <c r="B10" s="5">
        <v>4.9000000000000004</v>
      </c>
      <c r="C10" s="5">
        <v>5.49</v>
      </c>
      <c r="D10" s="5">
        <v>22.86</v>
      </c>
      <c r="E10" s="6">
        <v>38.1</v>
      </c>
      <c r="F10" s="19">
        <f t="shared" si="0"/>
        <v>0.21884461953632764</v>
      </c>
      <c r="G10">
        <f t="shared" si="1"/>
        <v>9.0894088083333333</v>
      </c>
      <c r="H10" s="20">
        <f t="shared" si="2"/>
        <v>2.0227640842977519</v>
      </c>
      <c r="I10">
        <v>0</v>
      </c>
      <c r="J10">
        <f t="shared" si="3"/>
        <v>2.0227640842977519</v>
      </c>
      <c r="K10">
        <f t="shared" si="4"/>
        <v>11.112172892631085</v>
      </c>
      <c r="L10" s="18">
        <f t="shared" si="5"/>
        <v>4.3721289638665438E-5</v>
      </c>
      <c r="M10" s="42"/>
      <c r="N10" s="45"/>
    </row>
    <row r="11" spans="1:14">
      <c r="A11" s="27" t="s">
        <v>22</v>
      </c>
      <c r="B11" s="5">
        <v>4.9000000000000004</v>
      </c>
      <c r="C11" s="5">
        <v>5.49</v>
      </c>
      <c r="D11" s="5">
        <v>22.86</v>
      </c>
      <c r="E11" s="6">
        <v>38.1</v>
      </c>
      <c r="F11" s="19">
        <f t="shared" si="0"/>
        <v>0.21884461953632764</v>
      </c>
      <c r="G11">
        <f t="shared" si="1"/>
        <v>9.0894088083333333</v>
      </c>
      <c r="H11" s="20">
        <f t="shared" si="2"/>
        <v>2.0227640842977519</v>
      </c>
      <c r="I11">
        <v>0</v>
      </c>
      <c r="J11">
        <f t="shared" si="3"/>
        <v>2.0227640842977519</v>
      </c>
      <c r="K11">
        <f t="shared" si="4"/>
        <v>11.112172892631085</v>
      </c>
      <c r="L11" s="18">
        <f t="shared" si="5"/>
        <v>4.3721289638665438E-5</v>
      </c>
      <c r="M11" s="42"/>
      <c r="N11" s="45"/>
    </row>
    <row r="12" spans="1:14">
      <c r="A12" s="27" t="s">
        <v>23</v>
      </c>
      <c r="B12" s="5">
        <v>4.9000000000000004</v>
      </c>
      <c r="C12" s="5">
        <v>5.49</v>
      </c>
      <c r="D12" s="5">
        <v>22.86</v>
      </c>
      <c r="E12" s="6">
        <v>38.1</v>
      </c>
      <c r="F12" s="19">
        <f t="shared" si="0"/>
        <v>0.21884461953632764</v>
      </c>
      <c r="G12">
        <f t="shared" si="1"/>
        <v>9.0894088083333333</v>
      </c>
      <c r="H12" s="20">
        <f t="shared" si="2"/>
        <v>2.0227640842977519</v>
      </c>
      <c r="I12">
        <v>0</v>
      </c>
      <c r="J12">
        <f t="shared" si="3"/>
        <v>2.0227640842977519</v>
      </c>
      <c r="K12">
        <f t="shared" si="4"/>
        <v>11.112172892631085</v>
      </c>
      <c r="L12" s="18">
        <f t="shared" si="5"/>
        <v>4.3721289638665438E-5</v>
      </c>
      <c r="M12" s="42"/>
      <c r="N12" s="45"/>
    </row>
    <row r="13" spans="1:14">
      <c r="A13" s="27" t="s">
        <v>24</v>
      </c>
      <c r="B13" s="5">
        <v>12.25</v>
      </c>
      <c r="C13" s="5">
        <v>13.73</v>
      </c>
      <c r="D13" s="5">
        <v>57.15</v>
      </c>
      <c r="E13" s="6">
        <v>42.98</v>
      </c>
      <c r="F13" s="19">
        <f t="shared" si="0"/>
        <v>0.54714445780616283</v>
      </c>
      <c r="G13">
        <f t="shared" si="1"/>
        <v>18.310125449293331</v>
      </c>
      <c r="H13" s="20">
        <f t="shared" si="2"/>
        <v>8.7637714518784371</v>
      </c>
      <c r="I13">
        <v>0</v>
      </c>
      <c r="J13">
        <f t="shared" si="3"/>
        <v>8.7637714518784371</v>
      </c>
      <c r="K13">
        <f t="shared" si="4"/>
        <v>27.073896901171768</v>
      </c>
      <c r="L13" s="18">
        <f t="shared" si="5"/>
        <v>2.7638804159930503E-4</v>
      </c>
      <c r="M13" s="42"/>
      <c r="N13" s="45"/>
    </row>
    <row r="14" spans="1:14">
      <c r="A14" s="27" t="s">
        <v>25</v>
      </c>
      <c r="B14" s="5">
        <v>12.25</v>
      </c>
      <c r="C14" s="5">
        <v>13.73</v>
      </c>
      <c r="D14" s="5">
        <v>57.15</v>
      </c>
      <c r="E14" s="6">
        <v>42.98</v>
      </c>
      <c r="F14" s="19">
        <f t="shared" si="0"/>
        <v>0.54714445780616283</v>
      </c>
      <c r="G14">
        <f t="shared" si="1"/>
        <v>18.310125449293331</v>
      </c>
      <c r="H14" s="20">
        <f t="shared" si="2"/>
        <v>8.7637714518784371</v>
      </c>
      <c r="I14">
        <v>0</v>
      </c>
      <c r="J14">
        <f t="shared" si="3"/>
        <v>8.7637714518784371</v>
      </c>
      <c r="K14">
        <f t="shared" si="4"/>
        <v>27.073896901171768</v>
      </c>
      <c r="L14" s="18">
        <f t="shared" si="5"/>
        <v>2.7638804159930503E-4</v>
      </c>
      <c r="M14" s="42"/>
      <c r="N14" s="45"/>
    </row>
    <row r="15" spans="1:14">
      <c r="A15" s="27" t="s">
        <v>26</v>
      </c>
      <c r="B15" s="5">
        <v>14.94</v>
      </c>
      <c r="C15" s="5">
        <v>16.75</v>
      </c>
      <c r="D15" s="5">
        <v>69.72</v>
      </c>
      <c r="E15" s="6">
        <v>44.76</v>
      </c>
      <c r="F15" s="19">
        <f t="shared" si="0"/>
        <v>0.66745963510312734</v>
      </c>
      <c r="G15">
        <f t="shared" si="1"/>
        <v>23.66842003137333</v>
      </c>
      <c r="H15" s="20">
        <f t="shared" si="2"/>
        <v>12.045028910387991</v>
      </c>
      <c r="I15">
        <v>0</v>
      </c>
      <c r="J15">
        <f t="shared" si="3"/>
        <v>12.045028910387991</v>
      </c>
      <c r="K15">
        <f t="shared" si="4"/>
        <v>35.713448941761321</v>
      </c>
      <c r="L15" s="18">
        <f t="shared" si="5"/>
        <v>7.498596201121015E-4</v>
      </c>
      <c r="M15" s="42"/>
      <c r="N15" s="45"/>
    </row>
    <row r="16" spans="1:14">
      <c r="A16" s="27" t="s">
        <v>27</v>
      </c>
      <c r="B16" s="5">
        <v>17.64</v>
      </c>
      <c r="C16" s="5">
        <v>19.77</v>
      </c>
      <c r="D16" s="5">
        <v>82.3</v>
      </c>
      <c r="E16" s="6">
        <v>46.55</v>
      </c>
      <c r="F16" s="19">
        <f t="shared" si="0"/>
        <v>0.78790644826146705</v>
      </c>
      <c r="G16">
        <f t="shared" si="1"/>
        <v>30.095874277773326</v>
      </c>
      <c r="H16" s="20">
        <f t="shared" si="2"/>
        <v>15.706784445275769</v>
      </c>
      <c r="I16">
        <v>0</v>
      </c>
      <c r="J16">
        <f t="shared" si="3"/>
        <v>15.706784445275769</v>
      </c>
      <c r="K16">
        <f t="shared" si="4"/>
        <v>45.802658723049092</v>
      </c>
      <c r="L16" s="18">
        <f t="shared" si="5"/>
        <v>2.4053176067123845E-3</v>
      </c>
      <c r="M16" s="42"/>
      <c r="N16" s="45"/>
    </row>
    <row r="17" spans="1:14">
      <c r="A17" s="27" t="s">
        <v>28</v>
      </c>
      <c r="B17" s="5">
        <v>20.329999999999998</v>
      </c>
      <c r="C17" s="5">
        <v>22.79</v>
      </c>
      <c r="D17" s="5">
        <v>94.87</v>
      </c>
      <c r="E17" s="6">
        <v>48.34</v>
      </c>
      <c r="F17" s="19">
        <f t="shared" si="0"/>
        <v>0.90822162555843167</v>
      </c>
      <c r="G17">
        <f t="shared" si="1"/>
        <v>37.578439108173342</v>
      </c>
      <c r="H17" s="20">
        <f t="shared" si="2"/>
        <v>19.716724939937176</v>
      </c>
      <c r="I17">
        <v>0</v>
      </c>
      <c r="J17">
        <f t="shared" si="3"/>
        <v>19.716724939937176</v>
      </c>
      <c r="K17">
        <f t="shared" si="4"/>
        <v>57.295164048110522</v>
      </c>
      <c r="L17" s="18">
        <f t="shared" si="5"/>
        <v>9.0734106798287389E-3</v>
      </c>
      <c r="M17" s="42"/>
      <c r="N17" s="45"/>
    </row>
    <row r="18" spans="1:14">
      <c r="A18" s="27" t="s">
        <v>29</v>
      </c>
      <c r="B18" s="5">
        <v>18.8</v>
      </c>
      <c r="C18" s="5">
        <v>21.08</v>
      </c>
      <c r="D18" s="5">
        <v>87.72</v>
      </c>
      <c r="E18" s="6">
        <v>47.32</v>
      </c>
      <c r="F18" s="19">
        <f t="shared" si="0"/>
        <v>0.83983679557399715</v>
      </c>
      <c r="G18">
        <f t="shared" si="1"/>
        <v>33.195280917333335</v>
      </c>
      <c r="H18" s="20">
        <f t="shared" si="2"/>
        <v>17.395610438088717</v>
      </c>
      <c r="I18">
        <v>0</v>
      </c>
      <c r="J18">
        <f t="shared" si="3"/>
        <v>17.395610438088717</v>
      </c>
      <c r="K18">
        <f t="shared" si="4"/>
        <v>50.590891355422052</v>
      </c>
      <c r="L18" s="18">
        <f t="shared" si="5"/>
        <v>4.1822119477400461E-3</v>
      </c>
      <c r="M18" s="42"/>
      <c r="N18" s="45"/>
    </row>
    <row r="19" spans="1:14">
      <c r="A19" s="27" t="s">
        <v>30</v>
      </c>
      <c r="B19" s="5">
        <v>18.07</v>
      </c>
      <c r="C19" s="5">
        <v>20.25</v>
      </c>
      <c r="D19" s="5">
        <v>84.3</v>
      </c>
      <c r="E19" s="6">
        <v>46.83</v>
      </c>
      <c r="F19" s="19">
        <f t="shared" si="0"/>
        <v>0.80705946609156376</v>
      </c>
      <c r="G19">
        <f t="shared" si="1"/>
        <v>31.215982666293336</v>
      </c>
      <c r="H19" s="20">
        <f t="shared" si="2"/>
        <v>16.322124765064299</v>
      </c>
      <c r="I19">
        <v>0</v>
      </c>
      <c r="J19">
        <f t="shared" si="3"/>
        <v>16.322124765064299</v>
      </c>
      <c r="K19">
        <f t="shared" si="4"/>
        <v>47.538107431357631</v>
      </c>
      <c r="L19" s="18">
        <f t="shared" si="5"/>
        <v>2.9392923419771376E-3</v>
      </c>
      <c r="M19" s="42"/>
      <c r="N19" s="45"/>
    </row>
    <row r="20" spans="1:14">
      <c r="A20" s="27" t="s">
        <v>31</v>
      </c>
      <c r="B20" s="5">
        <v>17.329999999999998</v>
      </c>
      <c r="C20" s="5">
        <v>19.43</v>
      </c>
      <c r="D20" s="5">
        <v>80.87</v>
      </c>
      <c r="E20" s="6">
        <v>46.35</v>
      </c>
      <c r="F20" s="19">
        <f t="shared" si="0"/>
        <v>0.77421631867844265</v>
      </c>
      <c r="G20">
        <f t="shared" si="1"/>
        <v>29.31173329729333</v>
      </c>
      <c r="H20" s="20">
        <f t="shared" si="2"/>
        <v>15.272409123976663</v>
      </c>
      <c r="I20">
        <v>0</v>
      </c>
      <c r="J20">
        <f t="shared" si="3"/>
        <v>15.272409123976663</v>
      </c>
      <c r="K20">
        <f t="shared" si="4"/>
        <v>44.584142421269995</v>
      </c>
      <c r="L20" s="18">
        <f t="shared" si="5"/>
        <v>2.0894762420219084E-3</v>
      </c>
      <c r="M20" s="42"/>
      <c r="N20" s="45"/>
    </row>
    <row r="21" spans="1:14">
      <c r="A21" s="27" t="s">
        <v>32</v>
      </c>
      <c r="B21" s="5">
        <v>16.600000000000001</v>
      </c>
      <c r="C21" s="5">
        <v>18.61</v>
      </c>
      <c r="D21" s="5">
        <v>77.44</v>
      </c>
      <c r="E21" s="6">
        <v>45.86</v>
      </c>
      <c r="F21" s="19">
        <f t="shared" si="0"/>
        <v>0.74143898919600937</v>
      </c>
      <c r="G21">
        <f t="shared" si="1"/>
        <v>27.49016507233334</v>
      </c>
      <c r="H21" s="20">
        <f t="shared" si="2"/>
        <v>14.251103955411555</v>
      </c>
      <c r="I21">
        <v>0</v>
      </c>
      <c r="J21">
        <f t="shared" si="3"/>
        <v>14.251103955411555</v>
      </c>
      <c r="K21">
        <f t="shared" si="4"/>
        <v>41.741269027744892</v>
      </c>
      <c r="L21" s="18">
        <f t="shared" si="5"/>
        <v>1.5045469451609398E-3</v>
      </c>
      <c r="M21" s="42"/>
      <c r="N21" s="45"/>
    </row>
    <row r="22" spans="1:14">
      <c r="A22" s="27" t="s">
        <v>33</v>
      </c>
      <c r="B22" s="5">
        <v>16.600000000000001</v>
      </c>
      <c r="C22" s="5">
        <v>18.61</v>
      </c>
      <c r="D22" s="5">
        <v>77.44</v>
      </c>
      <c r="E22" s="6">
        <v>45.9</v>
      </c>
      <c r="F22" s="19">
        <f t="shared" si="0"/>
        <v>0.74143898919600937</v>
      </c>
      <c r="G22">
        <f t="shared" si="1"/>
        <v>27.49016507233334</v>
      </c>
      <c r="H22" s="20">
        <f t="shared" si="2"/>
        <v>14.251103955411555</v>
      </c>
      <c r="I22">
        <v>0</v>
      </c>
      <c r="J22">
        <f t="shared" si="3"/>
        <v>14.251103955411555</v>
      </c>
      <c r="K22">
        <f t="shared" si="4"/>
        <v>41.741269027744892</v>
      </c>
      <c r="L22" s="18">
        <f t="shared" si="5"/>
        <v>1.5045469451609398E-3</v>
      </c>
      <c r="M22" s="42"/>
      <c r="N22" s="45"/>
    </row>
    <row r="23" spans="1:14">
      <c r="A23" s="27" t="s">
        <v>34</v>
      </c>
      <c r="B23" s="5">
        <v>15.92</v>
      </c>
      <c r="C23" s="5">
        <v>17.850000000000001</v>
      </c>
      <c r="D23" s="5">
        <v>74.290000000000006</v>
      </c>
      <c r="E23" s="6">
        <v>45.41</v>
      </c>
      <c r="F23" s="19">
        <f t="shared" si="0"/>
        <v>0.71122855901039295</v>
      </c>
      <c r="G23">
        <f t="shared" si="1"/>
        <v>25.881022315573333</v>
      </c>
      <c r="H23" s="20">
        <f t="shared" si="2"/>
        <v>13.33344996429153</v>
      </c>
      <c r="I23">
        <v>0</v>
      </c>
      <c r="J23">
        <f t="shared" si="3"/>
        <v>13.33344996429153</v>
      </c>
      <c r="K23">
        <f t="shared" si="4"/>
        <v>39.214472279864864</v>
      </c>
      <c r="L23" s="18">
        <f t="shared" si="5"/>
        <v>1.1236528065953215E-3</v>
      </c>
      <c r="M23" s="42"/>
      <c r="N23" s="45"/>
    </row>
    <row r="24" spans="1:14">
      <c r="A24" s="27" t="s">
        <v>35</v>
      </c>
      <c r="B24" s="5">
        <v>15.19</v>
      </c>
      <c r="C24" s="5">
        <v>17.03</v>
      </c>
      <c r="D24" s="5">
        <v>70.87</v>
      </c>
      <c r="E24" s="6">
        <v>44.93</v>
      </c>
      <c r="F24" s="19">
        <f t="shared" si="0"/>
        <v>0.67851704745864716</v>
      </c>
      <c r="G24">
        <f t="shared" si="1"/>
        <v>24.214130735373338</v>
      </c>
      <c r="H24" s="20">
        <f t="shared" si="2"/>
        <v>12.365880855411143</v>
      </c>
      <c r="I24">
        <v>0</v>
      </c>
      <c r="J24">
        <f t="shared" si="3"/>
        <v>12.365880855411143</v>
      </c>
      <c r="K24">
        <f t="shared" si="4"/>
        <v>36.58001159078448</v>
      </c>
      <c r="L24" s="18">
        <f t="shared" si="5"/>
        <v>8.2881358177872737E-4</v>
      </c>
      <c r="M24" s="42"/>
      <c r="N24" s="45"/>
    </row>
    <row r="25" spans="1:14">
      <c r="A25" s="27" t="s">
        <v>36</v>
      </c>
      <c r="B25" s="5">
        <v>6.86</v>
      </c>
      <c r="C25" s="5">
        <v>7.69</v>
      </c>
      <c r="D25" s="5">
        <v>32</v>
      </c>
      <c r="E25" s="6">
        <v>39.4</v>
      </c>
      <c r="F25" s="19">
        <f t="shared" si="0"/>
        <v>0.30638246735085867</v>
      </c>
      <c r="G25">
        <f t="shared" si="1"/>
        <v>10.775241264333333</v>
      </c>
      <c r="H25" s="20">
        <f t="shared" si="2"/>
        <v>3.4653738263702341</v>
      </c>
      <c r="I25">
        <v>0</v>
      </c>
      <c r="J25">
        <f t="shared" si="3"/>
        <v>3.4653738263702341</v>
      </c>
      <c r="K25">
        <f t="shared" si="4"/>
        <v>14.240615090703567</v>
      </c>
      <c r="L25" s="18">
        <f t="shared" si="5"/>
        <v>6.275554718202711E-5</v>
      </c>
      <c r="M25" s="42"/>
      <c r="N25" s="45"/>
    </row>
    <row r="26" spans="1:14">
      <c r="A26" s="27" t="s">
        <v>38</v>
      </c>
      <c r="B26" s="5">
        <v>6.86</v>
      </c>
      <c r="C26" s="5">
        <v>7.69</v>
      </c>
      <c r="D26" s="5">
        <v>32</v>
      </c>
      <c r="E26" s="6">
        <v>39.4</v>
      </c>
      <c r="F26" s="19">
        <f t="shared" si="0"/>
        <v>0.30638246735085867</v>
      </c>
      <c r="G26">
        <f t="shared" si="1"/>
        <v>10.775241264333333</v>
      </c>
      <c r="H26" s="20">
        <f t="shared" si="2"/>
        <v>3.4653738263702341</v>
      </c>
      <c r="I26">
        <v>0</v>
      </c>
      <c r="J26">
        <f t="shared" si="3"/>
        <v>3.4653738263702341</v>
      </c>
      <c r="K26">
        <f t="shared" si="4"/>
        <v>14.240615090703567</v>
      </c>
      <c r="L26" s="18">
        <f t="shared" si="5"/>
        <v>6.275554718202711E-5</v>
      </c>
      <c r="M26" s="42"/>
      <c r="N26" s="45"/>
    </row>
    <row r="27" spans="1:14">
      <c r="A27" s="27" t="s">
        <v>39</v>
      </c>
      <c r="B27" s="5">
        <v>4.9000000000000004</v>
      </c>
      <c r="C27" s="5">
        <v>5.49</v>
      </c>
      <c r="D27" s="5">
        <v>22.86</v>
      </c>
      <c r="E27" s="6">
        <v>38.1</v>
      </c>
      <c r="F27" s="19">
        <f t="shared" si="0"/>
        <v>0.21884461953632764</v>
      </c>
      <c r="G27">
        <f t="shared" si="1"/>
        <v>9.0894088083333333</v>
      </c>
      <c r="H27" s="20">
        <f t="shared" si="2"/>
        <v>2.0227640842977519</v>
      </c>
      <c r="I27">
        <v>0</v>
      </c>
      <c r="J27">
        <f t="shared" si="3"/>
        <v>2.0227640842977519</v>
      </c>
      <c r="K27">
        <f t="shared" si="4"/>
        <v>11.112172892631085</v>
      </c>
      <c r="L27" s="18">
        <f t="shared" si="5"/>
        <v>4.3721289638665438E-5</v>
      </c>
      <c r="M27" s="42"/>
      <c r="N27" s="45"/>
    </row>
    <row r="28" spans="1:14">
      <c r="A28" s="27" t="s">
        <v>40</v>
      </c>
      <c r="B28" s="5">
        <v>4.9000000000000004</v>
      </c>
      <c r="C28" s="5">
        <v>5.49</v>
      </c>
      <c r="D28" s="5">
        <v>22.86</v>
      </c>
      <c r="E28" s="6">
        <v>38.1</v>
      </c>
      <c r="F28" s="19">
        <f t="shared" si="0"/>
        <v>0.21884461953632764</v>
      </c>
      <c r="G28">
        <f t="shared" si="1"/>
        <v>9.0894088083333333</v>
      </c>
      <c r="H28" s="20">
        <f t="shared" si="2"/>
        <v>2.0227640842977519</v>
      </c>
      <c r="I28">
        <v>0</v>
      </c>
      <c r="J28">
        <f t="shared" si="3"/>
        <v>2.0227640842977519</v>
      </c>
      <c r="K28">
        <f t="shared" si="4"/>
        <v>11.112172892631085</v>
      </c>
      <c r="L28" s="18">
        <f t="shared" si="5"/>
        <v>4.3721289638665438E-5</v>
      </c>
      <c r="M28" s="42"/>
      <c r="N28" s="45"/>
    </row>
    <row r="29" spans="1:14">
      <c r="A29" s="28" t="s">
        <v>41</v>
      </c>
      <c r="B29" s="12">
        <v>4.9000000000000004</v>
      </c>
      <c r="C29" s="12">
        <v>5.49</v>
      </c>
      <c r="D29" s="12">
        <v>22.86</v>
      </c>
      <c r="E29" s="13">
        <v>38.1</v>
      </c>
      <c r="F29" s="19">
        <f t="shared" si="0"/>
        <v>0.21884461953632764</v>
      </c>
      <c r="G29">
        <f t="shared" si="1"/>
        <v>9.0894088083333333</v>
      </c>
      <c r="H29" s="20">
        <f t="shared" si="2"/>
        <v>2.0227640842977519</v>
      </c>
      <c r="I29">
        <v>0</v>
      </c>
      <c r="J29">
        <f t="shared" si="3"/>
        <v>2.0227640842977519</v>
      </c>
      <c r="K29">
        <f t="shared" si="4"/>
        <v>11.112172892631085</v>
      </c>
      <c r="L29" s="18">
        <f t="shared" si="5"/>
        <v>4.3721289638665438E-5</v>
      </c>
      <c r="M29" s="42"/>
      <c r="N29" s="39"/>
    </row>
  </sheetData>
  <mergeCells count="11">
    <mergeCell ref="K4:K5"/>
    <mergeCell ref="L4:L5"/>
    <mergeCell ref="M4:M5"/>
    <mergeCell ref="M6:M29"/>
    <mergeCell ref="N4:N5"/>
    <mergeCell ref="N6:N29"/>
    <mergeCell ref="A3:E3"/>
    <mergeCell ref="H4:J4"/>
    <mergeCell ref="A4:A5"/>
    <mergeCell ref="F4:F5"/>
    <mergeCell ref="G4:G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29"/>
  <sheetViews>
    <sheetView workbookViewId="0">
      <selection activeCell="F9" sqref="F9"/>
    </sheetView>
  </sheetViews>
  <sheetFormatPr defaultColWidth="9" defaultRowHeight="15"/>
  <cols>
    <col min="5" max="6" width="12.85546875"/>
  </cols>
  <sheetData>
    <row r="1" spans="1:14">
      <c r="A1" t="s">
        <v>0</v>
      </c>
      <c r="C1">
        <v>100</v>
      </c>
      <c r="D1" t="s">
        <v>1</v>
      </c>
      <c r="E1" s="1">
        <f>C1*1000</f>
        <v>100000</v>
      </c>
      <c r="F1" t="s">
        <v>2</v>
      </c>
    </row>
    <row r="2" spans="1:14">
      <c r="A2" t="s">
        <v>3</v>
      </c>
      <c r="C2">
        <v>6</v>
      </c>
      <c r="D2" t="s">
        <v>4</v>
      </c>
    </row>
    <row r="3" spans="1:14">
      <c r="A3" s="30" t="s">
        <v>45</v>
      </c>
      <c r="B3" s="30"/>
      <c r="C3" s="30"/>
      <c r="D3" s="30"/>
      <c r="E3" s="30"/>
    </row>
    <row r="4" spans="1:14">
      <c r="A4" s="3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31" t="s">
        <v>11</v>
      </c>
      <c r="G4" s="31"/>
      <c r="H4" s="31"/>
      <c r="I4" s="31"/>
      <c r="J4" s="31"/>
      <c r="K4" s="37"/>
      <c r="L4" s="38" t="s">
        <v>12</v>
      </c>
      <c r="M4" s="40" t="s">
        <v>13</v>
      </c>
      <c r="N4" s="43" t="s">
        <v>14</v>
      </c>
    </row>
    <row r="5" spans="1:14" ht="15.75">
      <c r="A5" s="33"/>
      <c r="B5" s="3" t="s">
        <v>15</v>
      </c>
      <c r="C5" s="3" t="s">
        <v>15</v>
      </c>
      <c r="D5" s="3" t="s">
        <v>15</v>
      </c>
      <c r="E5" s="3" t="s">
        <v>16</v>
      </c>
      <c r="F5" s="36"/>
      <c r="G5" s="36"/>
      <c r="H5" s="4"/>
      <c r="I5" s="4"/>
      <c r="J5" s="17"/>
      <c r="K5" s="36"/>
      <c r="L5" s="39"/>
      <c r="M5" s="39"/>
      <c r="N5" s="44"/>
    </row>
    <row r="6" spans="1:14">
      <c r="A6" s="27" t="s">
        <v>17</v>
      </c>
      <c r="B6" s="5">
        <v>11</v>
      </c>
      <c r="C6" s="5">
        <v>2.65</v>
      </c>
      <c r="D6" s="5">
        <v>6.81</v>
      </c>
      <c r="E6" s="6">
        <v>44.85</v>
      </c>
      <c r="F6" s="19">
        <f>(SUM(B6:D6)/($E$1/(SQRT(3)*380)))</f>
        <v>0.13466348618686508</v>
      </c>
      <c r="G6">
        <f>(((1+(F6^2*5))/(1+5))*0.8)*55</f>
        <v>7.9982559987733346</v>
      </c>
      <c r="H6" s="20">
        <f>(1*(F6^1.6)*23)</f>
        <v>0.9300956246666543</v>
      </c>
      <c r="I6">
        <v>0</v>
      </c>
      <c r="J6">
        <f>H6-I6</f>
        <v>0.9300956246666543</v>
      </c>
      <c r="K6">
        <f>G6+J6</f>
        <v>8.9283516234399887</v>
      </c>
      <c r="L6" s="18">
        <f>2^((K6-98)/6)</f>
        <v>3.3972461298952927E-5</v>
      </c>
      <c r="M6" s="41">
        <f>SUM(L6:L29)</f>
        <v>1.8100175917792477E-3</v>
      </c>
      <c r="N6" s="40">
        <f>((8760-(M6-365))/8760)*(30-4)</f>
        <v>27.083327961135005</v>
      </c>
    </row>
    <row r="7" spans="1:14">
      <c r="A7" s="27" t="s">
        <v>18</v>
      </c>
      <c r="B7" s="5">
        <v>27.61</v>
      </c>
      <c r="C7" s="5">
        <v>6.65</v>
      </c>
      <c r="D7" s="5">
        <v>17.09</v>
      </c>
      <c r="E7" s="6">
        <v>46.41</v>
      </c>
      <c r="F7" s="19">
        <f t="shared" ref="F7:F29" si="0">(SUM(B7:D7)/($E$1/(SQRT(3)*380)))</f>
        <v>0.33797507408091498</v>
      </c>
      <c r="G7">
        <f t="shared" ref="G7:G29" si="1">(((1+(F7^2*5))/(1+5))*0.8)*55</f>
        <v>11.521662192333332</v>
      </c>
      <c r="H7" s="20">
        <f t="shared" ref="H7:H29" si="2">(1*(F7^1.6)*23)</f>
        <v>4.0545560743692466</v>
      </c>
      <c r="I7">
        <v>0</v>
      </c>
      <c r="J7">
        <f t="shared" ref="J7:J29" si="3">H7-I7</f>
        <v>4.0545560743692466</v>
      </c>
      <c r="K7">
        <f t="shared" ref="K7:K29" si="4">G7+J7</f>
        <v>15.576218266702579</v>
      </c>
      <c r="L7" s="18">
        <f t="shared" ref="L7:L29" si="5">2^((K7-98)/6)</f>
        <v>7.3225367004368794E-5</v>
      </c>
      <c r="M7" s="42"/>
      <c r="N7" s="45"/>
    </row>
    <row r="8" spans="1:14">
      <c r="A8" s="27" t="s">
        <v>19</v>
      </c>
      <c r="B8" s="5">
        <v>27.61</v>
      </c>
      <c r="C8" s="5">
        <v>6.65</v>
      </c>
      <c r="D8" s="5">
        <v>17.09</v>
      </c>
      <c r="E8" s="6">
        <v>46.41</v>
      </c>
      <c r="F8" s="19">
        <f t="shared" si="0"/>
        <v>0.33797507408091498</v>
      </c>
      <c r="G8">
        <f t="shared" si="1"/>
        <v>11.521662192333332</v>
      </c>
      <c r="H8" s="20">
        <f t="shared" si="2"/>
        <v>4.0545560743692466</v>
      </c>
      <c r="I8">
        <v>0</v>
      </c>
      <c r="J8">
        <f t="shared" si="3"/>
        <v>4.0545560743692466</v>
      </c>
      <c r="K8">
        <f t="shared" si="4"/>
        <v>15.576218266702579</v>
      </c>
      <c r="L8" s="18">
        <f t="shared" si="5"/>
        <v>7.3225367004368794E-5</v>
      </c>
      <c r="M8" s="42"/>
      <c r="N8" s="45"/>
    </row>
    <row r="9" spans="1:14">
      <c r="A9" s="27" t="s">
        <v>20</v>
      </c>
      <c r="B9" s="5">
        <v>27.61</v>
      </c>
      <c r="C9" s="5">
        <v>6.65</v>
      </c>
      <c r="D9" s="5">
        <v>17.09</v>
      </c>
      <c r="E9" s="6">
        <v>46.41</v>
      </c>
      <c r="F9" s="19">
        <f t="shared" si="0"/>
        <v>0.33797507408091498</v>
      </c>
      <c r="G9">
        <f t="shared" si="1"/>
        <v>11.521662192333332</v>
      </c>
      <c r="H9" s="20">
        <f t="shared" si="2"/>
        <v>4.0545560743692466</v>
      </c>
      <c r="I9">
        <v>0</v>
      </c>
      <c r="J9">
        <f t="shared" si="3"/>
        <v>4.0545560743692466</v>
      </c>
      <c r="K9">
        <f t="shared" si="4"/>
        <v>15.576218266702579</v>
      </c>
      <c r="L9" s="18">
        <f t="shared" si="5"/>
        <v>7.3225367004368794E-5</v>
      </c>
      <c r="M9" s="42"/>
      <c r="N9" s="45"/>
    </row>
    <row r="10" spans="1:14">
      <c r="A10" s="27" t="s">
        <v>21</v>
      </c>
      <c r="B10" s="5">
        <v>18.77</v>
      </c>
      <c r="C10" s="5">
        <v>4.5199999999999996</v>
      </c>
      <c r="D10" s="5">
        <v>11.62</v>
      </c>
      <c r="E10" s="6">
        <v>41.75</v>
      </c>
      <c r="F10" s="19">
        <f t="shared" si="0"/>
        <v>0.22977039603047208</v>
      </c>
      <c r="G10">
        <f t="shared" si="1"/>
        <v>9.2691292793733329</v>
      </c>
      <c r="H10" s="20">
        <f t="shared" si="2"/>
        <v>2.1867460588967274</v>
      </c>
      <c r="I10">
        <v>0</v>
      </c>
      <c r="J10">
        <f t="shared" si="3"/>
        <v>2.1867460588967274</v>
      </c>
      <c r="K10">
        <f t="shared" si="4"/>
        <v>11.45587533827006</v>
      </c>
      <c r="L10" s="18">
        <f t="shared" si="5"/>
        <v>4.5492215530581769E-5</v>
      </c>
      <c r="M10" s="42"/>
      <c r="N10" s="45"/>
    </row>
    <row r="11" spans="1:14">
      <c r="A11" s="27" t="s">
        <v>22</v>
      </c>
      <c r="B11" s="5">
        <v>18.77</v>
      </c>
      <c r="C11" s="5">
        <v>4.5199999999999996</v>
      </c>
      <c r="D11" s="5">
        <v>11.62</v>
      </c>
      <c r="E11" s="6">
        <v>41.75</v>
      </c>
      <c r="F11" s="19">
        <f t="shared" si="0"/>
        <v>0.22977039603047208</v>
      </c>
      <c r="G11">
        <f t="shared" si="1"/>
        <v>9.2691292793733329</v>
      </c>
      <c r="H11" s="20">
        <f t="shared" si="2"/>
        <v>2.1867460588967274</v>
      </c>
      <c r="I11">
        <v>0</v>
      </c>
      <c r="J11">
        <f t="shared" si="3"/>
        <v>2.1867460588967274</v>
      </c>
      <c r="K11">
        <f t="shared" si="4"/>
        <v>11.45587533827006</v>
      </c>
      <c r="L11" s="18">
        <f t="shared" si="5"/>
        <v>4.5492215530581769E-5</v>
      </c>
      <c r="M11" s="42"/>
      <c r="N11" s="45"/>
    </row>
    <row r="12" spans="1:14">
      <c r="A12" s="27" t="s">
        <v>23</v>
      </c>
      <c r="B12" s="5">
        <v>9.8800000000000008</v>
      </c>
      <c r="C12" s="5">
        <v>2.38</v>
      </c>
      <c r="D12" s="5">
        <v>6.12</v>
      </c>
      <c r="E12" s="6">
        <v>37.08</v>
      </c>
      <c r="F12" s="19">
        <f t="shared" si="0"/>
        <v>0.12097335660384068</v>
      </c>
      <c r="G12">
        <f t="shared" si="1"/>
        <v>7.8699336102933328</v>
      </c>
      <c r="H12" s="20">
        <f t="shared" si="2"/>
        <v>0.78348629790677349</v>
      </c>
      <c r="I12">
        <v>0</v>
      </c>
      <c r="J12">
        <f t="shared" si="3"/>
        <v>0.78348629790677349</v>
      </c>
      <c r="K12">
        <f t="shared" si="4"/>
        <v>8.6534199082001066</v>
      </c>
      <c r="L12" s="18">
        <f t="shared" si="5"/>
        <v>3.2910405271317538E-5</v>
      </c>
      <c r="M12" s="42"/>
      <c r="N12" s="45"/>
    </row>
    <row r="13" spans="1:14">
      <c r="A13" s="27" t="s">
        <v>24</v>
      </c>
      <c r="B13" s="5">
        <v>9.8800000000000008</v>
      </c>
      <c r="C13" s="5">
        <v>2.38</v>
      </c>
      <c r="D13" s="5">
        <v>6.12</v>
      </c>
      <c r="E13" s="6">
        <v>37.08</v>
      </c>
      <c r="F13" s="19">
        <f t="shared" si="0"/>
        <v>0.12097335660384068</v>
      </c>
      <c r="G13">
        <f t="shared" si="1"/>
        <v>7.8699336102933328</v>
      </c>
      <c r="H13" s="20">
        <f t="shared" si="2"/>
        <v>0.78348629790677349</v>
      </c>
      <c r="I13">
        <v>0</v>
      </c>
      <c r="J13">
        <f t="shared" si="3"/>
        <v>0.78348629790677349</v>
      </c>
      <c r="K13">
        <f t="shared" si="4"/>
        <v>8.6534199082001066</v>
      </c>
      <c r="L13" s="18">
        <f t="shared" si="5"/>
        <v>3.2910405271317538E-5</v>
      </c>
      <c r="M13" s="42"/>
      <c r="N13" s="45"/>
    </row>
    <row r="14" spans="1:14">
      <c r="A14" s="27" t="s">
        <v>25</v>
      </c>
      <c r="B14" s="5">
        <v>9.8800000000000008</v>
      </c>
      <c r="C14" s="5">
        <v>2.38</v>
      </c>
      <c r="D14" s="5">
        <v>6.12</v>
      </c>
      <c r="E14" s="6">
        <v>37.08</v>
      </c>
      <c r="F14" s="19">
        <f t="shared" si="0"/>
        <v>0.12097335660384068</v>
      </c>
      <c r="G14">
        <f t="shared" si="1"/>
        <v>7.8699336102933328</v>
      </c>
      <c r="H14" s="20">
        <f t="shared" si="2"/>
        <v>0.78348629790677349</v>
      </c>
      <c r="I14">
        <v>0</v>
      </c>
      <c r="J14">
        <f t="shared" si="3"/>
        <v>0.78348629790677349</v>
      </c>
      <c r="K14">
        <f t="shared" si="4"/>
        <v>8.6534199082001066</v>
      </c>
      <c r="L14" s="18">
        <f t="shared" si="5"/>
        <v>3.2910405271317538E-5</v>
      </c>
      <c r="M14" s="42"/>
      <c r="N14" s="45"/>
    </row>
    <row r="15" spans="1:14">
      <c r="A15" s="27" t="s">
        <v>26</v>
      </c>
      <c r="B15" s="5">
        <v>9.8800000000000008</v>
      </c>
      <c r="C15" s="5">
        <v>2.38</v>
      </c>
      <c r="D15" s="5">
        <v>6.12</v>
      </c>
      <c r="E15" s="6">
        <v>37.08</v>
      </c>
      <c r="F15" s="19">
        <f t="shared" si="0"/>
        <v>0.12097335660384068</v>
      </c>
      <c r="G15">
        <f t="shared" si="1"/>
        <v>7.8699336102933328</v>
      </c>
      <c r="H15" s="20">
        <f t="shared" si="2"/>
        <v>0.78348629790677349</v>
      </c>
      <c r="I15">
        <v>0</v>
      </c>
      <c r="J15">
        <f t="shared" si="3"/>
        <v>0.78348629790677349</v>
      </c>
      <c r="K15">
        <f t="shared" si="4"/>
        <v>8.6534199082001066</v>
      </c>
      <c r="L15" s="18">
        <f t="shared" si="5"/>
        <v>3.2910405271317538E-5</v>
      </c>
      <c r="M15" s="42"/>
      <c r="N15" s="45"/>
    </row>
    <row r="16" spans="1:14">
      <c r="A16" s="27" t="s">
        <v>27</v>
      </c>
      <c r="B16" s="5">
        <v>9.8800000000000008</v>
      </c>
      <c r="C16" s="5">
        <v>2.38</v>
      </c>
      <c r="D16" s="5">
        <v>6.12</v>
      </c>
      <c r="E16" s="6">
        <v>37.08</v>
      </c>
      <c r="F16" s="19">
        <f t="shared" si="0"/>
        <v>0.12097335660384068</v>
      </c>
      <c r="G16">
        <f t="shared" si="1"/>
        <v>7.8699336102933328</v>
      </c>
      <c r="H16" s="20">
        <f t="shared" si="2"/>
        <v>0.78348629790677349</v>
      </c>
      <c r="I16">
        <v>0</v>
      </c>
      <c r="J16">
        <f t="shared" si="3"/>
        <v>0.78348629790677349</v>
      </c>
      <c r="K16">
        <f t="shared" si="4"/>
        <v>8.6534199082001066</v>
      </c>
      <c r="L16" s="18">
        <f t="shared" si="5"/>
        <v>3.2910405271317538E-5</v>
      </c>
      <c r="M16" s="42"/>
      <c r="N16" s="45"/>
    </row>
    <row r="17" spans="1:14">
      <c r="A17" s="27" t="s">
        <v>28</v>
      </c>
      <c r="B17" s="5">
        <v>9.8800000000000008</v>
      </c>
      <c r="C17" s="5">
        <v>2.38</v>
      </c>
      <c r="D17" s="5">
        <v>6.12</v>
      </c>
      <c r="E17" s="6">
        <v>37.08</v>
      </c>
      <c r="F17" s="19">
        <f t="shared" si="0"/>
        <v>0.12097335660384068</v>
      </c>
      <c r="G17">
        <f t="shared" si="1"/>
        <v>7.8699336102933328</v>
      </c>
      <c r="H17" s="20">
        <f t="shared" si="2"/>
        <v>0.78348629790677349</v>
      </c>
      <c r="I17">
        <v>0</v>
      </c>
      <c r="J17">
        <f t="shared" si="3"/>
        <v>0.78348629790677349</v>
      </c>
      <c r="K17">
        <f t="shared" si="4"/>
        <v>8.6534199082001066</v>
      </c>
      <c r="L17" s="18">
        <f t="shared" si="5"/>
        <v>3.2910405271317538E-5</v>
      </c>
      <c r="M17" s="42"/>
      <c r="N17" s="45"/>
    </row>
    <row r="18" spans="1:14">
      <c r="A18" s="27" t="s">
        <v>29</v>
      </c>
      <c r="B18" s="5">
        <v>9.8800000000000008</v>
      </c>
      <c r="C18" s="5">
        <v>2.38</v>
      </c>
      <c r="D18" s="5">
        <v>6.12</v>
      </c>
      <c r="E18" s="6">
        <v>37.08</v>
      </c>
      <c r="F18" s="19">
        <f t="shared" si="0"/>
        <v>0.12097335660384068</v>
      </c>
      <c r="G18">
        <f t="shared" si="1"/>
        <v>7.8699336102933328</v>
      </c>
      <c r="H18" s="20">
        <f t="shared" si="2"/>
        <v>0.78348629790677349</v>
      </c>
      <c r="I18">
        <v>0</v>
      </c>
      <c r="J18">
        <f t="shared" si="3"/>
        <v>0.78348629790677349</v>
      </c>
      <c r="K18">
        <f t="shared" si="4"/>
        <v>8.6534199082001066</v>
      </c>
      <c r="L18" s="18">
        <f t="shared" si="5"/>
        <v>3.2910405271317538E-5</v>
      </c>
      <c r="M18" s="42"/>
      <c r="N18" s="45"/>
    </row>
    <row r="19" spans="1:14">
      <c r="A19" s="27" t="s">
        <v>30</v>
      </c>
      <c r="B19" s="5">
        <v>9.39</v>
      </c>
      <c r="C19" s="5">
        <v>2.2599999999999998</v>
      </c>
      <c r="D19" s="5">
        <v>5.81</v>
      </c>
      <c r="E19" s="6">
        <v>36.83</v>
      </c>
      <c r="F19" s="19">
        <f t="shared" si="0"/>
        <v>0.11491810698057987</v>
      </c>
      <c r="G19">
        <f t="shared" si="1"/>
        <v>7.8175596147733355</v>
      </c>
      <c r="H19" s="20">
        <f t="shared" si="2"/>
        <v>0.72168782273320442</v>
      </c>
      <c r="I19">
        <v>0</v>
      </c>
      <c r="J19">
        <f t="shared" si="3"/>
        <v>0.72168782273320442</v>
      </c>
      <c r="K19">
        <f t="shared" si="4"/>
        <v>8.539247437506539</v>
      </c>
      <c r="L19" s="18">
        <f t="shared" si="5"/>
        <v>3.2479176353163238E-5</v>
      </c>
      <c r="M19" s="42"/>
      <c r="N19" s="45"/>
    </row>
    <row r="20" spans="1:14">
      <c r="A20" s="27" t="s">
        <v>31</v>
      </c>
      <c r="B20" s="5">
        <v>11.86</v>
      </c>
      <c r="C20" s="5">
        <v>2.86</v>
      </c>
      <c r="D20" s="5">
        <v>7.34</v>
      </c>
      <c r="E20" s="6">
        <v>38.119999999999997</v>
      </c>
      <c r="F20" s="19">
        <f t="shared" si="0"/>
        <v>0.14519435509688383</v>
      </c>
      <c r="G20">
        <f t="shared" si="1"/>
        <v>8.1063180275733338</v>
      </c>
      <c r="H20" s="20">
        <f t="shared" si="2"/>
        <v>1.0491737287532616</v>
      </c>
      <c r="I20">
        <v>0</v>
      </c>
      <c r="J20">
        <f t="shared" si="3"/>
        <v>1.0491737287532616</v>
      </c>
      <c r="K20">
        <f t="shared" si="4"/>
        <v>9.1554917563265956</v>
      </c>
      <c r="L20" s="18">
        <f t="shared" si="5"/>
        <v>3.4875706281698315E-5</v>
      </c>
      <c r="M20" s="42"/>
      <c r="N20" s="45"/>
    </row>
    <row r="21" spans="1:14">
      <c r="A21" s="27" t="s">
        <v>32</v>
      </c>
      <c r="B21" s="5">
        <v>12.35</v>
      </c>
      <c r="C21" s="5">
        <v>2.98</v>
      </c>
      <c r="D21" s="5">
        <v>7.65</v>
      </c>
      <c r="E21" s="6">
        <v>38.380000000000003</v>
      </c>
      <c r="F21" s="19">
        <f t="shared" si="0"/>
        <v>0.15124960472014465</v>
      </c>
      <c r="G21">
        <f t="shared" si="1"/>
        <v>8.172136240693332</v>
      </c>
      <c r="H21" s="20">
        <f t="shared" si="2"/>
        <v>1.1200531540308039</v>
      </c>
      <c r="I21">
        <v>0</v>
      </c>
      <c r="J21">
        <f t="shared" si="3"/>
        <v>1.1200531540308039</v>
      </c>
      <c r="K21">
        <f t="shared" si="4"/>
        <v>9.2921893947241365</v>
      </c>
      <c r="L21" s="18">
        <f t="shared" si="5"/>
        <v>3.5430832731874888E-5</v>
      </c>
      <c r="M21" s="42"/>
      <c r="N21" s="45"/>
    </row>
    <row r="22" spans="1:14">
      <c r="A22" s="27" t="s">
        <v>33</v>
      </c>
      <c r="B22" s="5">
        <v>13.83</v>
      </c>
      <c r="C22" s="5">
        <v>3.33</v>
      </c>
      <c r="D22" s="5">
        <v>8.56</v>
      </c>
      <c r="E22" s="6">
        <v>39.159999999999997</v>
      </c>
      <c r="F22" s="19">
        <f t="shared" si="0"/>
        <v>0.16928371772855177</v>
      </c>
      <c r="G22">
        <f t="shared" si="1"/>
        <v>8.3840891598933318</v>
      </c>
      <c r="H22" s="20">
        <f t="shared" si="2"/>
        <v>1.3412574188662629</v>
      </c>
      <c r="I22">
        <v>0</v>
      </c>
      <c r="J22">
        <f t="shared" si="3"/>
        <v>1.3412574188662629</v>
      </c>
      <c r="K22">
        <f t="shared" si="4"/>
        <v>9.725346578759595</v>
      </c>
      <c r="L22" s="18">
        <f t="shared" si="5"/>
        <v>3.7248910732758827E-5</v>
      </c>
      <c r="M22" s="42"/>
      <c r="N22" s="45"/>
    </row>
    <row r="23" spans="1:14">
      <c r="A23" s="27" t="s">
        <v>34</v>
      </c>
      <c r="B23" s="5">
        <v>38.53</v>
      </c>
      <c r="C23" s="5">
        <v>9.2799999999999994</v>
      </c>
      <c r="D23" s="5">
        <v>23.85</v>
      </c>
      <c r="E23" s="6">
        <v>52.11</v>
      </c>
      <c r="F23" s="19">
        <f t="shared" si="0"/>
        <v>0.4716512913074658</v>
      </c>
      <c r="G23">
        <f t="shared" si="1"/>
        <v>15.490014488373332</v>
      </c>
      <c r="H23" s="20">
        <f t="shared" si="2"/>
        <v>6.9106910932040932</v>
      </c>
      <c r="I23">
        <v>0</v>
      </c>
      <c r="J23">
        <f t="shared" si="3"/>
        <v>6.9106910932040932</v>
      </c>
      <c r="K23">
        <f t="shared" si="4"/>
        <v>22.400705581577427</v>
      </c>
      <c r="L23" s="18">
        <f t="shared" si="5"/>
        <v>1.6108587290761904E-4</v>
      </c>
      <c r="M23" s="42"/>
      <c r="N23" s="45"/>
    </row>
    <row r="24" spans="1:14">
      <c r="A24" s="27" t="s">
        <v>35</v>
      </c>
      <c r="B24" s="5">
        <v>40.51</v>
      </c>
      <c r="C24" s="5">
        <v>9.76</v>
      </c>
      <c r="D24" s="5">
        <v>25.08</v>
      </c>
      <c r="E24" s="6">
        <v>53.14</v>
      </c>
      <c r="F24" s="19">
        <f t="shared" si="0"/>
        <v>0.49593810773119656</v>
      </c>
      <c r="G24">
        <f t="shared" si="1"/>
        <v>16.351668912333331</v>
      </c>
      <c r="H24" s="20">
        <f t="shared" si="2"/>
        <v>7.4887926333052954</v>
      </c>
      <c r="I24">
        <v>0</v>
      </c>
      <c r="J24">
        <f t="shared" si="3"/>
        <v>7.4887926333052954</v>
      </c>
      <c r="K24">
        <f t="shared" si="4"/>
        <v>23.840461545638625</v>
      </c>
      <c r="L24" s="18">
        <f t="shared" si="5"/>
        <v>1.902358705325141E-4</v>
      </c>
      <c r="M24" s="42"/>
      <c r="N24" s="45"/>
    </row>
    <row r="25" spans="1:14">
      <c r="A25" s="27" t="s">
        <v>36</v>
      </c>
      <c r="B25" s="5">
        <v>41</v>
      </c>
      <c r="C25" s="5">
        <v>9.8800000000000008</v>
      </c>
      <c r="D25" s="5">
        <v>25.38</v>
      </c>
      <c r="E25" s="6">
        <v>53.4</v>
      </c>
      <c r="F25" s="19">
        <f t="shared" si="0"/>
        <v>0.50192753942376989</v>
      </c>
      <c r="G25">
        <f t="shared" si="1"/>
        <v>16.570812677173336</v>
      </c>
      <c r="H25" s="20">
        <f t="shared" si="2"/>
        <v>7.6340232076089727</v>
      </c>
      <c r="I25">
        <v>0</v>
      </c>
      <c r="J25">
        <f t="shared" si="3"/>
        <v>7.6340232076089727</v>
      </c>
      <c r="K25">
        <f t="shared" si="4"/>
        <v>24.204835884782309</v>
      </c>
      <c r="L25" s="18">
        <f t="shared" si="5"/>
        <v>1.9841462371869594E-4</v>
      </c>
      <c r="M25" s="42"/>
      <c r="N25" s="45"/>
    </row>
    <row r="26" spans="1:14">
      <c r="A26" s="27" t="s">
        <v>38</v>
      </c>
      <c r="B26" s="5">
        <v>40.51</v>
      </c>
      <c r="C26" s="5">
        <v>9.76</v>
      </c>
      <c r="D26" s="5">
        <v>25.08</v>
      </c>
      <c r="E26" s="6">
        <v>53.14</v>
      </c>
      <c r="F26" s="19">
        <f t="shared" si="0"/>
        <v>0.49593810773119656</v>
      </c>
      <c r="G26">
        <f t="shared" si="1"/>
        <v>16.351668912333331</v>
      </c>
      <c r="H26" s="20">
        <f t="shared" si="2"/>
        <v>7.4887926333052954</v>
      </c>
      <c r="I26">
        <v>0</v>
      </c>
      <c r="J26">
        <f t="shared" si="3"/>
        <v>7.4887926333052954</v>
      </c>
      <c r="K26">
        <f t="shared" si="4"/>
        <v>23.840461545638625</v>
      </c>
      <c r="L26" s="18">
        <f t="shared" si="5"/>
        <v>1.902358705325141E-4</v>
      </c>
      <c r="M26" s="42"/>
      <c r="N26" s="45"/>
    </row>
    <row r="27" spans="1:14">
      <c r="A27" s="27" t="s">
        <v>39</v>
      </c>
      <c r="B27" s="5">
        <v>38.53</v>
      </c>
      <c r="C27" s="5">
        <v>9.2799999999999994</v>
      </c>
      <c r="D27" s="5">
        <v>23.85</v>
      </c>
      <c r="E27" s="6">
        <v>52.11</v>
      </c>
      <c r="F27" s="19">
        <f t="shared" si="0"/>
        <v>0.4716512913074658</v>
      </c>
      <c r="G27">
        <f t="shared" si="1"/>
        <v>15.490014488373332</v>
      </c>
      <c r="H27" s="20">
        <f t="shared" si="2"/>
        <v>6.9106910932040932</v>
      </c>
      <c r="I27">
        <v>0</v>
      </c>
      <c r="J27">
        <f t="shared" si="3"/>
        <v>6.9106910932040932</v>
      </c>
      <c r="K27">
        <f t="shared" si="4"/>
        <v>22.400705581577427</v>
      </c>
      <c r="L27" s="18">
        <f t="shared" si="5"/>
        <v>1.6108587290761904E-4</v>
      </c>
      <c r="M27" s="42"/>
      <c r="N27" s="45"/>
    </row>
    <row r="28" spans="1:14">
      <c r="A28" s="27" t="s">
        <v>40</v>
      </c>
      <c r="B28" s="5">
        <v>36.06</v>
      </c>
      <c r="C28" s="5">
        <v>8.69</v>
      </c>
      <c r="D28" s="5">
        <v>22.33</v>
      </c>
      <c r="E28" s="6">
        <v>50.81</v>
      </c>
      <c r="F28" s="19">
        <f t="shared" si="0"/>
        <v>0.4415066790525371</v>
      </c>
      <c r="G28">
        <f t="shared" si="1"/>
        <v>14.480698747093335</v>
      </c>
      <c r="H28" s="20">
        <f t="shared" si="2"/>
        <v>6.2176673132894802</v>
      </c>
      <c r="I28">
        <v>0</v>
      </c>
      <c r="J28">
        <f t="shared" si="3"/>
        <v>6.2176673132894802</v>
      </c>
      <c r="K28">
        <f t="shared" si="4"/>
        <v>20.698366060382817</v>
      </c>
      <c r="L28" s="18">
        <f t="shared" si="5"/>
        <v>1.3232693247514999E-4</v>
      </c>
      <c r="M28" s="42"/>
      <c r="N28" s="45"/>
    </row>
    <row r="29" spans="1:14">
      <c r="A29" s="28" t="s">
        <v>41</v>
      </c>
      <c r="B29" s="12">
        <v>24.7</v>
      </c>
      <c r="C29" s="12">
        <v>5.95</v>
      </c>
      <c r="D29" s="12">
        <v>15.29</v>
      </c>
      <c r="E29" s="13">
        <v>44.85</v>
      </c>
      <c r="F29" s="19">
        <f t="shared" si="0"/>
        <v>0.30236757357891403</v>
      </c>
      <c r="G29">
        <f t="shared" si="1"/>
        <v>10.685625483573334</v>
      </c>
      <c r="H29" s="20">
        <f t="shared" si="2"/>
        <v>3.3930025009113005</v>
      </c>
      <c r="I29">
        <v>0</v>
      </c>
      <c r="J29">
        <f t="shared" si="3"/>
        <v>3.3930025009113005</v>
      </c>
      <c r="K29">
        <f t="shared" si="4"/>
        <v>14.078627984484635</v>
      </c>
      <c r="L29" s="18">
        <f t="shared" si="5"/>
        <v>6.1592092333194681E-5</v>
      </c>
      <c r="M29" s="42"/>
      <c r="N29" s="39"/>
    </row>
  </sheetData>
  <mergeCells count="11">
    <mergeCell ref="K4:K5"/>
    <mergeCell ref="L4:L5"/>
    <mergeCell ref="M4:M5"/>
    <mergeCell ref="M6:M29"/>
    <mergeCell ref="N4:N5"/>
    <mergeCell ref="N6:N29"/>
    <mergeCell ref="A3:E3"/>
    <mergeCell ref="H4:J4"/>
    <mergeCell ref="A4:A5"/>
    <mergeCell ref="F4:F5"/>
    <mergeCell ref="G4:G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29"/>
  <sheetViews>
    <sheetView workbookViewId="0">
      <selection activeCell="F6" sqref="F6"/>
    </sheetView>
  </sheetViews>
  <sheetFormatPr defaultColWidth="9" defaultRowHeight="15"/>
  <cols>
    <col min="5" max="6" width="12.85546875"/>
  </cols>
  <sheetData>
    <row r="1" spans="1:14">
      <c r="A1" t="s">
        <v>0</v>
      </c>
      <c r="C1">
        <v>100</v>
      </c>
      <c r="D1" t="s">
        <v>1</v>
      </c>
      <c r="E1" s="1">
        <f>C1*1000</f>
        <v>100000</v>
      </c>
      <c r="F1" t="s">
        <v>2</v>
      </c>
    </row>
    <row r="2" spans="1:14">
      <c r="A2" t="s">
        <v>3</v>
      </c>
      <c r="C2">
        <v>5</v>
      </c>
      <c r="D2" t="s">
        <v>4</v>
      </c>
    </row>
    <row r="3" spans="1:14">
      <c r="A3" s="30" t="s">
        <v>46</v>
      </c>
      <c r="B3" s="30"/>
      <c r="C3" s="30"/>
      <c r="D3" s="30"/>
      <c r="E3" s="30"/>
    </row>
    <row r="4" spans="1:14">
      <c r="A4" s="3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31" t="s">
        <v>11</v>
      </c>
      <c r="G4" s="31"/>
      <c r="H4" s="31"/>
      <c r="I4" s="31"/>
      <c r="J4" s="31"/>
      <c r="K4" s="37"/>
      <c r="L4" s="38" t="s">
        <v>12</v>
      </c>
      <c r="M4" s="40" t="s">
        <v>13</v>
      </c>
      <c r="N4" s="43" t="s">
        <v>14</v>
      </c>
    </row>
    <row r="5" spans="1:14" ht="15.75">
      <c r="A5" s="33"/>
      <c r="B5" s="3" t="s">
        <v>15</v>
      </c>
      <c r="C5" s="3" t="s">
        <v>15</v>
      </c>
      <c r="D5" s="3" t="s">
        <v>15</v>
      </c>
      <c r="E5" s="3" t="s">
        <v>16</v>
      </c>
      <c r="F5" s="36"/>
      <c r="G5" s="36"/>
      <c r="H5" s="4"/>
      <c r="I5" s="4"/>
      <c r="J5" s="17"/>
      <c r="K5" s="36"/>
      <c r="L5" s="39"/>
      <c r="M5" s="39"/>
      <c r="N5" s="44"/>
    </row>
    <row r="6" spans="1:14">
      <c r="A6" s="27" t="s">
        <v>17</v>
      </c>
      <c r="B6" s="5">
        <v>47.2</v>
      </c>
      <c r="C6" s="5">
        <v>36.1</v>
      </c>
      <c r="D6" s="5">
        <v>36.97</v>
      </c>
      <c r="E6" s="6">
        <v>50.02</v>
      </c>
      <c r="F6" s="19">
        <f>(SUM(B6:D6)/($E$1/(SQRT(3)*380)))</f>
        <v>0.79159225237997377</v>
      </c>
      <c r="G6">
        <f>(((1+(F6^2*5))/(1+5))*0.8)*55</f>
        <v>30.309337447693334</v>
      </c>
      <c r="H6" s="20">
        <f>(1*(F6^1.6)*23)</f>
        <v>15.824510757902802</v>
      </c>
      <c r="I6">
        <v>0</v>
      </c>
      <c r="J6">
        <f>H6-I6</f>
        <v>15.824510757902802</v>
      </c>
      <c r="K6">
        <f>G6+J6</f>
        <v>46.133848205596138</v>
      </c>
      <c r="L6" s="18">
        <f>2^((K6-98)/6)</f>
        <v>2.4991294848706372E-3</v>
      </c>
      <c r="M6" s="41">
        <f>SUM(L6:L29)</f>
        <v>3.6453461882797877</v>
      </c>
      <c r="N6" s="40">
        <f>((8760-(M6-365))/8760)*(30-6)</f>
        <v>24.990012750169097</v>
      </c>
    </row>
    <row r="7" spans="1:14">
      <c r="A7" s="27" t="s">
        <v>18</v>
      </c>
      <c r="B7" s="5">
        <v>48.31</v>
      </c>
      <c r="C7" s="5">
        <v>36.94</v>
      </c>
      <c r="D7" s="5">
        <v>37.840000000000003</v>
      </c>
      <c r="E7" s="6">
        <v>50.42</v>
      </c>
      <c r="F7" s="19">
        <f t="shared" ref="F7:F29" si="0">(SUM(B7:D7)/($E$1/(SQRT(3)*380)))</f>
        <v>0.8101529088338818</v>
      </c>
      <c r="G7">
        <f t="shared" ref="G7:G29" si="1">(((1+(F7^2*5))/(1+5))*0.8)*55</f>
        <v>31.399416975373335</v>
      </c>
      <c r="H7" s="20">
        <f t="shared" ref="H7:H29" si="2">(1*(F7^1.6)*23)</f>
        <v>16.422339613310857</v>
      </c>
      <c r="I7">
        <v>0</v>
      </c>
      <c r="J7">
        <f t="shared" ref="J7:J29" si="3">H7-I7</f>
        <v>16.422339613310857</v>
      </c>
      <c r="K7">
        <f t="shared" ref="K7:K29" si="4">G7+J7</f>
        <v>47.821756588684195</v>
      </c>
      <c r="L7" s="18">
        <f t="shared" ref="L7:L29" si="5">2^((K7-98)/6)</f>
        <v>3.0372037953618888E-3</v>
      </c>
      <c r="M7" s="42"/>
      <c r="N7" s="45"/>
    </row>
    <row r="8" spans="1:14">
      <c r="A8" s="27" t="s">
        <v>19</v>
      </c>
      <c r="B8" s="5">
        <v>49.41</v>
      </c>
      <c r="C8" s="5">
        <v>37.79</v>
      </c>
      <c r="D8" s="5">
        <v>38.700000000000003</v>
      </c>
      <c r="E8" s="6">
        <v>50.83</v>
      </c>
      <c r="F8" s="19">
        <f t="shared" si="0"/>
        <v>0.82864774735710223</v>
      </c>
      <c r="G8">
        <f t="shared" si="1"/>
        <v>32.510759937333333</v>
      </c>
      <c r="H8" s="20">
        <f t="shared" si="2"/>
        <v>17.026279662563184</v>
      </c>
      <c r="I8">
        <v>0</v>
      </c>
      <c r="J8">
        <f t="shared" si="3"/>
        <v>17.026279662563184</v>
      </c>
      <c r="K8">
        <f t="shared" si="4"/>
        <v>49.537039599896517</v>
      </c>
      <c r="L8" s="18">
        <f t="shared" si="5"/>
        <v>3.7028194827699538E-3</v>
      </c>
      <c r="M8" s="42"/>
      <c r="N8" s="45"/>
    </row>
    <row r="9" spans="1:14">
      <c r="A9" s="27" t="s">
        <v>20</v>
      </c>
      <c r="B9" s="5">
        <v>50.52</v>
      </c>
      <c r="C9" s="5">
        <v>38.630000000000003</v>
      </c>
      <c r="D9" s="5">
        <v>39.57</v>
      </c>
      <c r="E9" s="6">
        <v>51.24</v>
      </c>
      <c r="F9" s="19">
        <f t="shared" si="0"/>
        <v>0.84720840381101037</v>
      </c>
      <c r="G9">
        <f t="shared" si="1"/>
        <v>33.651276247893335</v>
      </c>
      <c r="H9" s="20">
        <f t="shared" si="2"/>
        <v>17.640554980415882</v>
      </c>
      <c r="I9">
        <v>0</v>
      </c>
      <c r="J9">
        <f t="shared" si="3"/>
        <v>17.640554980415882</v>
      </c>
      <c r="K9">
        <f t="shared" si="4"/>
        <v>51.291831228309221</v>
      </c>
      <c r="L9" s="18">
        <f t="shared" si="5"/>
        <v>4.5349589427709641E-3</v>
      </c>
      <c r="M9" s="42"/>
      <c r="N9" s="45"/>
    </row>
    <row r="10" spans="1:14">
      <c r="A10" s="27" t="s">
        <v>21</v>
      </c>
      <c r="B10" s="5">
        <v>14.15</v>
      </c>
      <c r="C10" s="5">
        <v>10.82</v>
      </c>
      <c r="D10" s="5">
        <v>11.08</v>
      </c>
      <c r="E10" s="6">
        <v>37.869999999999997</v>
      </c>
      <c r="F10" s="19">
        <f t="shared" si="0"/>
        <v>0.23727364012886049</v>
      </c>
      <c r="G10">
        <f t="shared" si="1"/>
        <v>9.3976219443333342</v>
      </c>
      <c r="H10" s="20">
        <f t="shared" si="2"/>
        <v>2.3021150543807405</v>
      </c>
      <c r="I10">
        <v>0</v>
      </c>
      <c r="J10">
        <f t="shared" si="3"/>
        <v>2.3021150543807405</v>
      </c>
      <c r="K10">
        <f t="shared" si="4"/>
        <v>11.699736998714075</v>
      </c>
      <c r="L10" s="18">
        <f t="shared" si="5"/>
        <v>4.6792045840726995E-5</v>
      </c>
      <c r="M10" s="42"/>
      <c r="N10" s="45"/>
    </row>
    <row r="11" spans="1:14">
      <c r="A11" s="27" t="s">
        <v>22</v>
      </c>
      <c r="B11" s="5">
        <v>15.49</v>
      </c>
      <c r="C11" s="5">
        <v>11.84</v>
      </c>
      <c r="D11" s="5">
        <v>12.13</v>
      </c>
      <c r="E11" s="6">
        <v>38.36</v>
      </c>
      <c r="F11" s="19">
        <f t="shared" si="0"/>
        <v>0.259717554493338</v>
      </c>
      <c r="G11">
        <f t="shared" si="1"/>
        <v>9.8066176307733333</v>
      </c>
      <c r="H11" s="20">
        <f t="shared" si="2"/>
        <v>2.660295769663537</v>
      </c>
      <c r="I11">
        <v>0</v>
      </c>
      <c r="J11">
        <f t="shared" si="3"/>
        <v>2.660295769663537</v>
      </c>
      <c r="K11">
        <f t="shared" si="4"/>
        <v>12.466913400436869</v>
      </c>
      <c r="L11" s="18">
        <f t="shared" si="5"/>
        <v>5.1128441173663969E-5</v>
      </c>
      <c r="M11" s="42"/>
      <c r="N11" s="45"/>
    </row>
    <row r="12" spans="1:14">
      <c r="A12" s="27" t="s">
        <v>23</v>
      </c>
      <c r="B12" s="5">
        <v>16.82</v>
      </c>
      <c r="C12" s="5">
        <v>12.86</v>
      </c>
      <c r="D12" s="5">
        <v>13.18</v>
      </c>
      <c r="E12" s="6">
        <v>38.85</v>
      </c>
      <c r="F12" s="19">
        <f t="shared" si="0"/>
        <v>0.28209565092712791</v>
      </c>
      <c r="G12">
        <f t="shared" si="1"/>
        <v>10.251191729973334</v>
      </c>
      <c r="H12" s="20">
        <f t="shared" si="2"/>
        <v>3.0364215226144173</v>
      </c>
      <c r="I12">
        <v>0</v>
      </c>
      <c r="J12">
        <f t="shared" si="3"/>
        <v>3.0364215226144173</v>
      </c>
      <c r="K12">
        <f t="shared" si="4"/>
        <v>13.28761325258775</v>
      </c>
      <c r="L12" s="18">
        <f t="shared" si="5"/>
        <v>5.6213215802654838E-5</v>
      </c>
      <c r="M12" s="42"/>
      <c r="N12" s="45"/>
    </row>
    <row r="13" spans="1:14">
      <c r="A13" s="27" t="s">
        <v>24</v>
      </c>
      <c r="B13" s="5">
        <v>18.16</v>
      </c>
      <c r="C13" s="5">
        <v>13.88</v>
      </c>
      <c r="D13" s="5">
        <v>14.22</v>
      </c>
      <c r="E13" s="6">
        <v>39.340000000000003</v>
      </c>
      <c r="F13" s="19">
        <f t="shared" si="0"/>
        <v>0.30447374736091781</v>
      </c>
      <c r="G13">
        <f t="shared" si="1"/>
        <v>10.732489637173336</v>
      </c>
      <c r="H13" s="20">
        <f t="shared" si="2"/>
        <v>3.430896365715566</v>
      </c>
      <c r="I13">
        <v>0</v>
      </c>
      <c r="J13">
        <f t="shared" si="3"/>
        <v>3.430896365715566</v>
      </c>
      <c r="K13">
        <f t="shared" si="4"/>
        <v>14.163386002888902</v>
      </c>
      <c r="L13" s="18">
        <f t="shared" si="5"/>
        <v>6.2198141590504176E-5</v>
      </c>
      <c r="M13" s="42"/>
      <c r="N13" s="45"/>
    </row>
    <row r="14" spans="1:14">
      <c r="A14" s="27" t="s">
        <v>25</v>
      </c>
      <c r="B14" s="5">
        <v>19.489999999999998</v>
      </c>
      <c r="C14" s="5">
        <v>14.91</v>
      </c>
      <c r="D14" s="5">
        <v>15.27</v>
      </c>
      <c r="E14" s="6">
        <v>39.83</v>
      </c>
      <c r="F14" s="19">
        <f t="shared" si="0"/>
        <v>0.32691766172539533</v>
      </c>
      <c r="G14">
        <f t="shared" si="1"/>
        <v>11.252089110093335</v>
      </c>
      <c r="H14" s="20">
        <f t="shared" si="2"/>
        <v>3.8444060352813372</v>
      </c>
      <c r="I14">
        <v>0</v>
      </c>
      <c r="J14">
        <f t="shared" si="3"/>
        <v>3.8444060352813372</v>
      </c>
      <c r="K14">
        <f t="shared" si="4"/>
        <v>15.096495145374671</v>
      </c>
      <c r="L14" s="18">
        <f t="shared" si="5"/>
        <v>6.9277634287035039E-5</v>
      </c>
      <c r="M14" s="42"/>
      <c r="N14" s="45"/>
    </row>
    <row r="15" spans="1:14">
      <c r="A15" s="27" t="s">
        <v>26</v>
      </c>
      <c r="B15" s="5">
        <v>20.83</v>
      </c>
      <c r="C15" s="5">
        <v>15.93</v>
      </c>
      <c r="D15" s="5">
        <v>16.309999999999999</v>
      </c>
      <c r="E15" s="6">
        <v>40.32</v>
      </c>
      <c r="F15" s="19">
        <f t="shared" si="0"/>
        <v>0.34929575815918518</v>
      </c>
      <c r="G15">
        <f t="shared" si="1"/>
        <v>11.806942644493333</v>
      </c>
      <c r="H15" s="20">
        <f t="shared" si="2"/>
        <v>4.2740257522554801</v>
      </c>
      <c r="I15">
        <v>0</v>
      </c>
      <c r="J15">
        <f t="shared" si="3"/>
        <v>4.2740257522554801</v>
      </c>
      <c r="K15">
        <f t="shared" si="4"/>
        <v>16.080968396748812</v>
      </c>
      <c r="L15" s="18">
        <f t="shared" si="5"/>
        <v>7.7622157893763056E-5</v>
      </c>
      <c r="M15" s="42"/>
      <c r="N15" s="45"/>
    </row>
    <row r="16" spans="1:14">
      <c r="A16" s="27" t="s">
        <v>27</v>
      </c>
      <c r="B16" s="5">
        <v>22.16</v>
      </c>
      <c r="C16" s="5">
        <v>16.95</v>
      </c>
      <c r="D16" s="5">
        <v>17.36</v>
      </c>
      <c r="E16" s="6">
        <v>40.81</v>
      </c>
      <c r="F16" s="19">
        <f t="shared" si="0"/>
        <v>0.37167385459297508</v>
      </c>
      <c r="G16">
        <f t="shared" si="1"/>
        <v>12.398519986893334</v>
      </c>
      <c r="H16" s="20">
        <f t="shared" si="2"/>
        <v>4.7204897044549599</v>
      </c>
      <c r="I16">
        <v>0</v>
      </c>
      <c r="J16">
        <f t="shared" si="3"/>
        <v>4.7204897044549599</v>
      </c>
      <c r="K16">
        <f t="shared" si="4"/>
        <v>17.119009691348293</v>
      </c>
      <c r="L16" s="18">
        <f t="shared" si="5"/>
        <v>8.7511670277903272E-5</v>
      </c>
      <c r="M16" s="42"/>
      <c r="N16" s="45"/>
    </row>
    <row r="17" spans="1:14">
      <c r="A17" s="27" t="s">
        <v>28</v>
      </c>
      <c r="B17" s="5">
        <v>23.5</v>
      </c>
      <c r="C17" s="5">
        <v>17.97</v>
      </c>
      <c r="D17" s="5">
        <v>18.399999999999999</v>
      </c>
      <c r="E17" s="6">
        <v>41.3</v>
      </c>
      <c r="F17" s="19">
        <f t="shared" si="0"/>
        <v>0.39405195102676499</v>
      </c>
      <c r="G17">
        <f t="shared" si="1"/>
        <v>13.026821137293334</v>
      </c>
      <c r="H17" s="20">
        <f t="shared" si="2"/>
        <v>5.1833842816371334</v>
      </c>
      <c r="I17">
        <v>0</v>
      </c>
      <c r="J17">
        <f t="shared" si="3"/>
        <v>5.1833842816371334</v>
      </c>
      <c r="K17">
        <f t="shared" si="4"/>
        <v>18.210205418930467</v>
      </c>
      <c r="L17" s="18">
        <f t="shared" si="5"/>
        <v>9.9268870526434018E-5</v>
      </c>
      <c r="M17" s="42"/>
      <c r="N17" s="45"/>
    </row>
    <row r="18" spans="1:14">
      <c r="A18" s="27" t="s">
        <v>29</v>
      </c>
      <c r="B18" s="5">
        <v>24.83</v>
      </c>
      <c r="C18" s="5">
        <v>18.989999999999998</v>
      </c>
      <c r="D18" s="5">
        <v>19.45</v>
      </c>
      <c r="E18" s="6">
        <v>41.79</v>
      </c>
      <c r="F18" s="19">
        <f t="shared" si="0"/>
        <v>0.41643004746055484</v>
      </c>
      <c r="G18">
        <f t="shared" si="1"/>
        <v>13.691846095693332</v>
      </c>
      <c r="H18" s="20">
        <f t="shared" si="2"/>
        <v>5.6623293886643369</v>
      </c>
      <c r="I18">
        <v>0</v>
      </c>
      <c r="J18">
        <f t="shared" si="3"/>
        <v>5.6623293886643369</v>
      </c>
      <c r="K18">
        <f t="shared" si="4"/>
        <v>19.354175484357668</v>
      </c>
      <c r="L18" s="18">
        <f t="shared" si="5"/>
        <v>1.1329427497766717E-4</v>
      </c>
      <c r="M18" s="42"/>
      <c r="N18" s="45"/>
    </row>
    <row r="19" spans="1:14">
      <c r="A19" s="27" t="s">
        <v>30</v>
      </c>
      <c r="B19" s="5">
        <v>26.17</v>
      </c>
      <c r="C19" s="5">
        <v>20.010000000000002</v>
      </c>
      <c r="D19" s="5">
        <v>20.49</v>
      </c>
      <c r="E19" s="6">
        <v>42.28</v>
      </c>
      <c r="F19" s="19">
        <f t="shared" si="0"/>
        <v>0.4388081438943448</v>
      </c>
      <c r="G19">
        <f t="shared" si="1"/>
        <v>14.393594862093336</v>
      </c>
      <c r="H19" s="20">
        <f t="shared" si="2"/>
        <v>6.1569740417907806</v>
      </c>
      <c r="I19">
        <v>0</v>
      </c>
      <c r="J19">
        <f t="shared" si="3"/>
        <v>6.1569740417907806</v>
      </c>
      <c r="K19">
        <f t="shared" si="4"/>
        <v>20.550568903884116</v>
      </c>
      <c r="L19" s="18">
        <f t="shared" si="5"/>
        <v>1.3008673555947145E-4</v>
      </c>
      <c r="M19" s="42"/>
      <c r="N19" s="45"/>
    </row>
    <row r="20" spans="1:14">
      <c r="A20" s="27" t="s">
        <v>31</v>
      </c>
      <c r="B20" s="5">
        <v>27.5</v>
      </c>
      <c r="C20" s="5">
        <v>21.03</v>
      </c>
      <c r="D20" s="5">
        <v>21.54</v>
      </c>
      <c r="E20" s="6">
        <v>42.77</v>
      </c>
      <c r="F20" s="19">
        <f t="shared" si="0"/>
        <v>0.46118624032813466</v>
      </c>
      <c r="G20">
        <f t="shared" si="1"/>
        <v>15.132067436493331</v>
      </c>
      <c r="H20" s="20">
        <f t="shared" si="2"/>
        <v>6.6669927425740774</v>
      </c>
      <c r="I20">
        <v>0</v>
      </c>
      <c r="J20">
        <f t="shared" si="3"/>
        <v>6.6669927425740774</v>
      </c>
      <c r="K20">
        <f t="shared" si="4"/>
        <v>21.799060179067411</v>
      </c>
      <c r="L20" s="18">
        <f t="shared" si="5"/>
        <v>1.5026986722805716E-4</v>
      </c>
      <c r="M20" s="42"/>
      <c r="N20" s="45"/>
    </row>
    <row r="21" spans="1:14">
      <c r="A21" s="27" t="s">
        <v>32</v>
      </c>
      <c r="B21" s="5">
        <v>25.34</v>
      </c>
      <c r="C21" s="5">
        <v>19.37</v>
      </c>
      <c r="D21" s="5">
        <v>19.84</v>
      </c>
      <c r="E21" s="6">
        <v>43.26</v>
      </c>
      <c r="F21" s="19">
        <f t="shared" si="0"/>
        <v>0.42485474258856987</v>
      </c>
      <c r="G21">
        <f t="shared" si="1"/>
        <v>13.951723584333333</v>
      </c>
      <c r="H21" s="20">
        <f t="shared" si="2"/>
        <v>5.8467239447309334</v>
      </c>
      <c r="I21">
        <v>0</v>
      </c>
      <c r="J21">
        <f t="shared" si="3"/>
        <v>5.8467239447309334</v>
      </c>
      <c r="K21">
        <f t="shared" si="4"/>
        <v>19.798447529064266</v>
      </c>
      <c r="L21" s="18">
        <f t="shared" si="5"/>
        <v>1.1926083154277506E-4</v>
      </c>
      <c r="M21" s="42"/>
      <c r="N21" s="45"/>
    </row>
    <row r="22" spans="1:14">
      <c r="A22" s="27" t="s">
        <v>33</v>
      </c>
      <c r="B22" s="5">
        <v>28.84</v>
      </c>
      <c r="C22" s="5">
        <v>22.05</v>
      </c>
      <c r="D22" s="5">
        <v>22.59</v>
      </c>
      <c r="E22" s="6">
        <v>41.98</v>
      </c>
      <c r="F22" s="19">
        <f t="shared" si="0"/>
        <v>0.48363015469261222</v>
      </c>
      <c r="G22">
        <f t="shared" si="1"/>
        <v>15.909597972693335</v>
      </c>
      <c r="H22" s="20">
        <f t="shared" si="2"/>
        <v>7.1936487870305523</v>
      </c>
      <c r="I22">
        <v>0</v>
      </c>
      <c r="J22">
        <f t="shared" si="3"/>
        <v>7.1936487870305523</v>
      </c>
      <c r="K22">
        <f t="shared" si="4"/>
        <v>23.103246759723888</v>
      </c>
      <c r="L22" s="18">
        <f t="shared" si="5"/>
        <v>1.7470491214838861E-4</v>
      </c>
      <c r="M22" s="42"/>
      <c r="N22" s="45"/>
    </row>
    <row r="23" spans="1:14">
      <c r="A23" s="27" t="s">
        <v>34</v>
      </c>
      <c r="B23" s="5">
        <v>70.58</v>
      </c>
      <c r="C23" s="5">
        <v>53.97</v>
      </c>
      <c r="D23" s="5">
        <v>55.28</v>
      </c>
      <c r="E23" s="6">
        <v>58.61</v>
      </c>
      <c r="F23" s="19">
        <f t="shared" si="0"/>
        <v>1.1836038475554225</v>
      </c>
      <c r="G23">
        <f t="shared" si="1"/>
        <v>58.700329158093318</v>
      </c>
      <c r="H23" s="20">
        <f t="shared" si="2"/>
        <v>30.120212064089554</v>
      </c>
      <c r="I23">
        <v>0</v>
      </c>
      <c r="J23">
        <f t="shared" si="3"/>
        <v>30.120212064089554</v>
      </c>
      <c r="K23">
        <f t="shared" si="4"/>
        <v>88.820541222182868</v>
      </c>
      <c r="L23" s="18">
        <f t="shared" si="5"/>
        <v>0.34629901850248462</v>
      </c>
      <c r="M23" s="42"/>
      <c r="N23" s="45"/>
    </row>
    <row r="24" spans="1:14">
      <c r="A24" s="27" t="s">
        <v>35</v>
      </c>
      <c r="B24" s="5">
        <v>70.58</v>
      </c>
      <c r="C24" s="5">
        <v>53.97</v>
      </c>
      <c r="D24" s="5">
        <v>55.28</v>
      </c>
      <c r="E24" s="6">
        <v>59.94</v>
      </c>
      <c r="F24" s="19">
        <f t="shared" si="0"/>
        <v>1.1836038475554225</v>
      </c>
      <c r="G24">
        <f t="shared" si="1"/>
        <v>58.700329158093318</v>
      </c>
      <c r="H24" s="20">
        <f t="shared" si="2"/>
        <v>30.120212064089554</v>
      </c>
      <c r="I24">
        <v>0</v>
      </c>
      <c r="J24">
        <f t="shared" si="3"/>
        <v>30.120212064089554</v>
      </c>
      <c r="K24">
        <f t="shared" si="4"/>
        <v>88.820541222182868</v>
      </c>
      <c r="L24" s="18">
        <f t="shared" si="5"/>
        <v>0.34629901850248462</v>
      </c>
      <c r="M24" s="42"/>
      <c r="N24" s="45"/>
    </row>
    <row r="25" spans="1:14">
      <c r="A25" s="27" t="s">
        <v>36</v>
      </c>
      <c r="B25" s="5">
        <v>74.2</v>
      </c>
      <c r="C25" s="5">
        <v>56.74</v>
      </c>
      <c r="D25" s="5">
        <v>58.11</v>
      </c>
      <c r="E25" s="6">
        <v>60.27</v>
      </c>
      <c r="F25" s="19">
        <f t="shared" si="0"/>
        <v>1.2442879796494057</v>
      </c>
      <c r="G25">
        <f t="shared" si="1"/>
        <v>64.102594464333336</v>
      </c>
      <c r="H25" s="20">
        <f t="shared" si="2"/>
        <v>32.628813764368331</v>
      </c>
      <c r="I25">
        <v>0</v>
      </c>
      <c r="J25">
        <f t="shared" si="3"/>
        <v>32.628813764368331</v>
      </c>
      <c r="K25">
        <f t="shared" si="4"/>
        <v>96.731408228701667</v>
      </c>
      <c r="L25" s="18">
        <f t="shared" si="5"/>
        <v>0.86367955165778221</v>
      </c>
      <c r="M25" s="42"/>
      <c r="N25" s="45"/>
    </row>
    <row r="26" spans="1:14">
      <c r="A26" s="27" t="s">
        <v>38</v>
      </c>
      <c r="B26" s="5">
        <v>75.099999999999994</v>
      </c>
      <c r="C26" s="5">
        <v>57.43</v>
      </c>
      <c r="D26" s="5">
        <v>58.82</v>
      </c>
      <c r="E26" s="6">
        <v>58.61</v>
      </c>
      <c r="F26" s="19">
        <f t="shared" si="0"/>
        <v>1.2594261037075576</v>
      </c>
      <c r="G26">
        <f t="shared" si="1"/>
        <v>65.492317392333334</v>
      </c>
      <c r="H26" s="20">
        <f t="shared" si="2"/>
        <v>33.266272512540809</v>
      </c>
      <c r="I26">
        <v>0</v>
      </c>
      <c r="J26">
        <f t="shared" si="3"/>
        <v>33.266272512540809</v>
      </c>
      <c r="K26">
        <f t="shared" si="4"/>
        <v>98.758589904874142</v>
      </c>
      <c r="L26" s="18">
        <f t="shared" si="5"/>
        <v>1.0915904293757284</v>
      </c>
      <c r="M26" s="42"/>
      <c r="N26" s="45"/>
    </row>
    <row r="27" spans="1:14">
      <c r="A27" s="27" t="s">
        <v>39</v>
      </c>
      <c r="B27" s="5">
        <v>74.2</v>
      </c>
      <c r="C27" s="5">
        <v>56.74</v>
      </c>
      <c r="D27" s="5">
        <v>58.11</v>
      </c>
      <c r="E27" s="6">
        <v>59.94</v>
      </c>
      <c r="F27" s="19">
        <f t="shared" si="0"/>
        <v>1.2442879796494057</v>
      </c>
      <c r="G27">
        <f t="shared" si="1"/>
        <v>64.102594464333336</v>
      </c>
      <c r="H27" s="20">
        <f t="shared" si="2"/>
        <v>32.628813764368331</v>
      </c>
      <c r="I27">
        <v>0</v>
      </c>
      <c r="J27">
        <f t="shared" si="3"/>
        <v>32.628813764368331</v>
      </c>
      <c r="K27">
        <f t="shared" si="4"/>
        <v>96.731408228701667</v>
      </c>
      <c r="L27" s="18">
        <f t="shared" si="5"/>
        <v>0.86367955165778221</v>
      </c>
      <c r="M27" s="42"/>
      <c r="N27" s="45"/>
    </row>
    <row r="28" spans="1:14">
      <c r="A28" s="27" t="s">
        <v>40</v>
      </c>
      <c r="B28" s="5">
        <v>66.05</v>
      </c>
      <c r="C28" s="5">
        <v>50.51</v>
      </c>
      <c r="D28" s="5">
        <v>51.73</v>
      </c>
      <c r="E28" s="6">
        <v>56.95</v>
      </c>
      <c r="F28" s="19">
        <f t="shared" si="0"/>
        <v>1.1076499555419121</v>
      </c>
      <c r="G28">
        <f t="shared" si="1"/>
        <v>52.319242213773329</v>
      </c>
      <c r="H28" s="20">
        <f t="shared" si="2"/>
        <v>27.087685039717954</v>
      </c>
      <c r="I28">
        <v>0</v>
      </c>
      <c r="J28">
        <f t="shared" si="3"/>
        <v>27.087685039717954</v>
      </c>
      <c r="K28">
        <f t="shared" si="4"/>
        <v>79.40692725349129</v>
      </c>
      <c r="L28" s="18">
        <f t="shared" si="5"/>
        <v>0.11672249581965233</v>
      </c>
      <c r="M28" s="42"/>
      <c r="N28" s="45"/>
    </row>
    <row r="29" spans="1:14">
      <c r="A29" s="28" t="s">
        <v>41</v>
      </c>
      <c r="B29" s="12">
        <v>46.1</v>
      </c>
      <c r="C29" s="12">
        <v>35.25</v>
      </c>
      <c r="D29" s="12">
        <v>36.1</v>
      </c>
      <c r="E29" s="13">
        <v>49.61</v>
      </c>
      <c r="F29" s="19">
        <f t="shared" si="0"/>
        <v>0.77303159592606552</v>
      </c>
      <c r="G29">
        <f t="shared" si="1"/>
        <v>29.244521104333327</v>
      </c>
      <c r="H29" s="20">
        <f t="shared" si="2"/>
        <v>15.235034013610065</v>
      </c>
      <c r="I29">
        <v>0</v>
      </c>
      <c r="J29">
        <f t="shared" si="3"/>
        <v>15.235034013610065</v>
      </c>
      <c r="K29">
        <f t="shared" si="4"/>
        <v>44.479555117943391</v>
      </c>
      <c r="L29" s="18">
        <f t="shared" si="5"/>
        <v>2.0643822592511427E-3</v>
      </c>
      <c r="M29" s="42"/>
      <c r="N29" s="39"/>
    </row>
  </sheetData>
  <mergeCells count="11">
    <mergeCell ref="K4:K5"/>
    <mergeCell ref="L4:L5"/>
    <mergeCell ref="M4:M5"/>
    <mergeCell ref="M6:M29"/>
    <mergeCell ref="N4:N5"/>
    <mergeCell ref="N6:N29"/>
    <mergeCell ref="A3:E3"/>
    <mergeCell ref="H4:J4"/>
    <mergeCell ref="A4:A5"/>
    <mergeCell ref="F4:F5"/>
    <mergeCell ref="G4:G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29"/>
  <sheetViews>
    <sheetView workbookViewId="0">
      <selection activeCell="F6" sqref="F6:F29"/>
    </sheetView>
  </sheetViews>
  <sheetFormatPr defaultColWidth="9" defaultRowHeight="15"/>
  <cols>
    <col min="5" max="5" width="14"/>
    <col min="6" max="6" width="12.85546875"/>
  </cols>
  <sheetData>
    <row r="1" spans="1:14">
      <c r="A1" t="s">
        <v>0</v>
      </c>
      <c r="C1">
        <v>100</v>
      </c>
      <c r="D1" t="s">
        <v>1</v>
      </c>
      <c r="E1" s="1">
        <f>C1*1000</f>
        <v>100000</v>
      </c>
      <c r="F1" t="s">
        <v>2</v>
      </c>
    </row>
    <row r="2" spans="1:14">
      <c r="A2" t="s">
        <v>3</v>
      </c>
      <c r="C2">
        <v>4</v>
      </c>
      <c r="D2" t="s">
        <v>4</v>
      </c>
    </row>
    <row r="3" spans="1:14">
      <c r="A3" s="30" t="s">
        <v>47</v>
      </c>
      <c r="B3" s="30"/>
      <c r="C3" s="30"/>
      <c r="D3" s="30"/>
      <c r="E3" s="30"/>
    </row>
    <row r="4" spans="1:14">
      <c r="A4" s="3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31" t="s">
        <v>11</v>
      </c>
      <c r="G4" s="31"/>
      <c r="H4" s="31"/>
      <c r="I4" s="31"/>
      <c r="J4" s="31"/>
      <c r="K4" s="37"/>
      <c r="L4" s="38" t="s">
        <v>12</v>
      </c>
      <c r="M4" s="40" t="s">
        <v>13</v>
      </c>
      <c r="N4" s="43" t="s">
        <v>14</v>
      </c>
    </row>
    <row r="5" spans="1:14" ht="15.75">
      <c r="A5" s="33"/>
      <c r="B5" s="3" t="s">
        <v>15</v>
      </c>
      <c r="C5" s="3" t="s">
        <v>15</v>
      </c>
      <c r="D5" s="3" t="s">
        <v>15</v>
      </c>
      <c r="E5" s="3" t="s">
        <v>16</v>
      </c>
      <c r="F5" s="36"/>
      <c r="G5" s="36"/>
      <c r="H5" s="4"/>
      <c r="I5" s="4"/>
      <c r="J5" s="17"/>
      <c r="K5" s="36"/>
      <c r="L5" s="39"/>
      <c r="M5" s="39"/>
      <c r="N5" s="44"/>
    </row>
    <row r="6" spans="1:14">
      <c r="A6" s="27" t="s">
        <v>17</v>
      </c>
      <c r="B6" s="5">
        <v>3.3</v>
      </c>
      <c r="C6" s="5">
        <v>1.2</v>
      </c>
      <c r="D6" s="5">
        <v>1.8</v>
      </c>
      <c r="E6" s="6">
        <v>33.700000000000003</v>
      </c>
      <c r="F6" s="19">
        <f>(SUM(B6:D6)/($E$1/(SQRT(3)*380)))</f>
        <v>4.1465296333198919E-2</v>
      </c>
      <c r="G6">
        <f>(((1+(F6^2*5))/(1+5))*0.8)*55</f>
        <v>7.3963769293333348</v>
      </c>
      <c r="H6" s="20">
        <f>(1*(F6^1.6)*23)</f>
        <v>0.14126138939799876</v>
      </c>
      <c r="I6">
        <v>0</v>
      </c>
      <c r="J6">
        <f>H6-I6</f>
        <v>0.14126138939799876</v>
      </c>
      <c r="K6">
        <f>G6+J6</f>
        <v>7.5376383187313332</v>
      </c>
      <c r="L6" s="18">
        <f>2^((K6-98)/6)</f>
        <v>2.8930278152158684E-5</v>
      </c>
      <c r="M6" s="41">
        <f>SUM(L6:L29)</f>
        <v>7.6061422664957786E-4</v>
      </c>
      <c r="N6" s="40">
        <f>((8760-(M6-365))/8760)*(30-5)</f>
        <v>26.041664495963968</v>
      </c>
    </row>
    <row r="7" spans="1:14">
      <c r="A7" s="27" t="s">
        <v>18</v>
      </c>
      <c r="B7" s="5">
        <v>3.3</v>
      </c>
      <c r="C7" s="5">
        <v>1.2</v>
      </c>
      <c r="D7" s="5">
        <v>1.8</v>
      </c>
      <c r="E7" s="6">
        <v>33.700000000000003</v>
      </c>
      <c r="F7" s="19">
        <f t="shared" ref="F7:F29" si="0">(SUM(B7:D7)/($E$1/(SQRT(3)*380)))</f>
        <v>4.1465296333198919E-2</v>
      </c>
      <c r="G7">
        <f t="shared" ref="G7:G29" si="1">(((1+(F7^2*5))/(1+5))*0.8)*55</f>
        <v>7.3963769293333348</v>
      </c>
      <c r="H7" s="20">
        <f t="shared" ref="H7:H29" si="2">(1*(F7^1.6)*23)</f>
        <v>0.14126138939799876</v>
      </c>
      <c r="I7">
        <v>0</v>
      </c>
      <c r="J7">
        <f t="shared" ref="J7:J29" si="3">H7-I7</f>
        <v>0.14126138939799876</v>
      </c>
      <c r="K7">
        <f t="shared" ref="K7:K29" si="4">G7+J7</f>
        <v>7.5376383187313332</v>
      </c>
      <c r="L7" s="18">
        <f t="shared" ref="L7:L29" si="5">2^((K7-98)/6)</f>
        <v>2.8930278152158684E-5</v>
      </c>
      <c r="M7" s="42"/>
      <c r="N7" s="45"/>
    </row>
    <row r="8" spans="1:14">
      <c r="A8" s="27" t="s">
        <v>19</v>
      </c>
      <c r="B8" s="5">
        <v>3.3</v>
      </c>
      <c r="C8" s="5">
        <v>1.2</v>
      </c>
      <c r="D8" s="5">
        <v>1.8</v>
      </c>
      <c r="E8" s="6">
        <v>33.700000000000003</v>
      </c>
      <c r="F8" s="19">
        <f t="shared" si="0"/>
        <v>4.1465296333198919E-2</v>
      </c>
      <c r="G8">
        <f t="shared" si="1"/>
        <v>7.3963769293333348</v>
      </c>
      <c r="H8" s="20">
        <f t="shared" si="2"/>
        <v>0.14126138939799876</v>
      </c>
      <c r="I8">
        <v>0</v>
      </c>
      <c r="J8">
        <f t="shared" si="3"/>
        <v>0.14126138939799876</v>
      </c>
      <c r="K8">
        <f t="shared" si="4"/>
        <v>7.5376383187313332</v>
      </c>
      <c r="L8" s="18">
        <f t="shared" si="5"/>
        <v>2.8930278152158684E-5</v>
      </c>
      <c r="M8" s="42"/>
      <c r="N8" s="45"/>
    </row>
    <row r="9" spans="1:14">
      <c r="A9" s="27" t="s">
        <v>20</v>
      </c>
      <c r="B9" s="5">
        <v>3.3</v>
      </c>
      <c r="C9" s="5">
        <v>1.2</v>
      </c>
      <c r="D9" s="5">
        <v>1.8</v>
      </c>
      <c r="E9" s="6">
        <v>33.700000000000003</v>
      </c>
      <c r="F9" s="19">
        <f t="shared" si="0"/>
        <v>4.1465296333198919E-2</v>
      </c>
      <c r="G9">
        <f t="shared" si="1"/>
        <v>7.3963769293333348</v>
      </c>
      <c r="H9" s="20">
        <f t="shared" si="2"/>
        <v>0.14126138939799876</v>
      </c>
      <c r="I9">
        <v>0</v>
      </c>
      <c r="J9">
        <f t="shared" si="3"/>
        <v>0.14126138939799876</v>
      </c>
      <c r="K9">
        <f t="shared" si="4"/>
        <v>7.5376383187313332</v>
      </c>
      <c r="L9" s="18">
        <f t="shared" si="5"/>
        <v>2.8930278152158684E-5</v>
      </c>
      <c r="M9" s="42"/>
      <c r="N9" s="45"/>
    </row>
    <row r="10" spans="1:14">
      <c r="A10" s="27" t="s">
        <v>21</v>
      </c>
      <c r="B10" s="5">
        <v>3.3</v>
      </c>
      <c r="C10" s="5">
        <v>1.2</v>
      </c>
      <c r="D10" s="5">
        <v>1.8</v>
      </c>
      <c r="E10" s="6">
        <v>33.700000000000003</v>
      </c>
      <c r="F10" s="19">
        <f t="shared" si="0"/>
        <v>4.1465296333198919E-2</v>
      </c>
      <c r="G10">
        <f t="shared" si="1"/>
        <v>7.3963769293333348</v>
      </c>
      <c r="H10" s="20">
        <f t="shared" si="2"/>
        <v>0.14126138939799876</v>
      </c>
      <c r="I10">
        <v>0</v>
      </c>
      <c r="J10">
        <f t="shared" si="3"/>
        <v>0.14126138939799876</v>
      </c>
      <c r="K10">
        <f t="shared" si="4"/>
        <v>7.5376383187313332</v>
      </c>
      <c r="L10" s="18">
        <f t="shared" si="5"/>
        <v>2.8930278152158684E-5</v>
      </c>
      <c r="M10" s="42"/>
      <c r="N10" s="45"/>
    </row>
    <row r="11" spans="1:14">
      <c r="A11" s="27" t="s">
        <v>22</v>
      </c>
      <c r="B11" s="5">
        <v>3.3</v>
      </c>
      <c r="C11" s="5">
        <v>1.2</v>
      </c>
      <c r="D11" s="5">
        <v>1.8</v>
      </c>
      <c r="E11" s="6">
        <v>33.700000000000003</v>
      </c>
      <c r="F11" s="19">
        <f t="shared" si="0"/>
        <v>4.1465296333198919E-2</v>
      </c>
      <c r="G11">
        <f t="shared" si="1"/>
        <v>7.3963769293333348</v>
      </c>
      <c r="H11" s="20">
        <f t="shared" si="2"/>
        <v>0.14126138939799876</v>
      </c>
      <c r="I11">
        <v>0</v>
      </c>
      <c r="J11">
        <f t="shared" si="3"/>
        <v>0.14126138939799876</v>
      </c>
      <c r="K11">
        <f t="shared" si="4"/>
        <v>7.5376383187313332</v>
      </c>
      <c r="L11" s="18">
        <f t="shared" si="5"/>
        <v>2.8930278152158684E-5</v>
      </c>
      <c r="M11" s="42"/>
      <c r="N11" s="45"/>
    </row>
    <row r="12" spans="1:14">
      <c r="A12" s="27" t="s">
        <v>23</v>
      </c>
      <c r="B12" s="5">
        <v>3.3</v>
      </c>
      <c r="C12" s="5">
        <v>1.2</v>
      </c>
      <c r="D12" s="5">
        <v>1.8</v>
      </c>
      <c r="E12" s="6">
        <v>33.700000000000003</v>
      </c>
      <c r="F12" s="19">
        <f t="shared" si="0"/>
        <v>4.1465296333198919E-2</v>
      </c>
      <c r="G12">
        <f t="shared" si="1"/>
        <v>7.3963769293333348</v>
      </c>
      <c r="H12" s="20">
        <f t="shared" si="2"/>
        <v>0.14126138939799876</v>
      </c>
      <c r="I12">
        <v>0</v>
      </c>
      <c r="J12">
        <f t="shared" si="3"/>
        <v>0.14126138939799876</v>
      </c>
      <c r="K12">
        <f t="shared" si="4"/>
        <v>7.5376383187313332</v>
      </c>
      <c r="L12" s="18">
        <f t="shared" si="5"/>
        <v>2.8930278152158684E-5</v>
      </c>
      <c r="M12" s="42"/>
      <c r="N12" s="45"/>
    </row>
    <row r="13" spans="1:14">
      <c r="A13" s="27" t="s">
        <v>24</v>
      </c>
      <c r="B13" s="5">
        <v>8.1999999999999993</v>
      </c>
      <c r="C13" s="5">
        <v>2.9</v>
      </c>
      <c r="D13" s="5">
        <v>4.5</v>
      </c>
      <c r="E13" s="6">
        <v>35.299999999999997</v>
      </c>
      <c r="F13" s="19">
        <f t="shared" si="0"/>
        <v>0.10267597187268304</v>
      </c>
      <c r="G13">
        <f t="shared" si="1"/>
        <v>7.7198863573333334</v>
      </c>
      <c r="H13" s="20">
        <f t="shared" si="2"/>
        <v>0.60266774952155233</v>
      </c>
      <c r="I13">
        <v>0</v>
      </c>
      <c r="J13">
        <f t="shared" si="3"/>
        <v>0.60266774952155233</v>
      </c>
      <c r="K13">
        <f t="shared" si="4"/>
        <v>8.3225541068548861</v>
      </c>
      <c r="L13" s="18">
        <f t="shared" si="5"/>
        <v>3.1676204780965832E-5</v>
      </c>
      <c r="M13" s="42"/>
      <c r="N13" s="45"/>
    </row>
    <row r="14" spans="1:14">
      <c r="A14" s="27" t="s">
        <v>25</v>
      </c>
      <c r="B14" s="5">
        <v>8.1999999999999993</v>
      </c>
      <c r="C14" s="5">
        <v>2.9</v>
      </c>
      <c r="D14" s="5">
        <v>4.5</v>
      </c>
      <c r="E14" s="6">
        <v>35.299999999999997</v>
      </c>
      <c r="F14" s="19">
        <f t="shared" si="0"/>
        <v>0.10267597187268304</v>
      </c>
      <c r="G14">
        <f t="shared" si="1"/>
        <v>7.7198863573333334</v>
      </c>
      <c r="H14" s="20">
        <f t="shared" si="2"/>
        <v>0.60266774952155233</v>
      </c>
      <c r="I14">
        <v>0</v>
      </c>
      <c r="J14">
        <f t="shared" si="3"/>
        <v>0.60266774952155233</v>
      </c>
      <c r="K14">
        <f t="shared" si="4"/>
        <v>8.3225541068548861</v>
      </c>
      <c r="L14" s="18">
        <f t="shared" si="5"/>
        <v>3.1676204780965832E-5</v>
      </c>
      <c r="M14" s="42"/>
      <c r="N14" s="45"/>
    </row>
    <row r="15" spans="1:14">
      <c r="A15" s="27" t="s">
        <v>26</v>
      </c>
      <c r="B15" s="5">
        <v>9</v>
      </c>
      <c r="C15" s="5">
        <v>3.2</v>
      </c>
      <c r="D15" s="5">
        <v>5.0999999999999996</v>
      </c>
      <c r="E15" s="6">
        <v>35.700000000000003</v>
      </c>
      <c r="F15" s="19">
        <f t="shared" si="0"/>
        <v>0.11386502008957797</v>
      </c>
      <c r="G15">
        <f t="shared" si="1"/>
        <v>7.8087255693333342</v>
      </c>
      <c r="H15" s="20">
        <f t="shared" si="2"/>
        <v>0.71113550025149486</v>
      </c>
      <c r="I15">
        <v>0</v>
      </c>
      <c r="J15">
        <f t="shared" si="3"/>
        <v>0.71113550025149486</v>
      </c>
      <c r="K15">
        <f t="shared" si="4"/>
        <v>8.5198610695848291</v>
      </c>
      <c r="L15" s="18">
        <f t="shared" si="5"/>
        <v>3.2406517349842566E-5</v>
      </c>
      <c r="M15" s="42"/>
      <c r="N15" s="45"/>
    </row>
    <row r="16" spans="1:14">
      <c r="A16" s="27" t="s">
        <v>27</v>
      </c>
      <c r="B16" s="5">
        <v>9</v>
      </c>
      <c r="C16" s="5">
        <v>3.2</v>
      </c>
      <c r="D16" s="5">
        <v>5.0999999999999996</v>
      </c>
      <c r="E16" s="6">
        <v>35.700000000000003</v>
      </c>
      <c r="F16" s="19">
        <f t="shared" si="0"/>
        <v>0.11386502008957797</v>
      </c>
      <c r="G16">
        <f t="shared" si="1"/>
        <v>7.8087255693333342</v>
      </c>
      <c r="H16" s="20">
        <f t="shared" si="2"/>
        <v>0.71113550025149486</v>
      </c>
      <c r="I16">
        <v>0</v>
      </c>
      <c r="J16">
        <f t="shared" si="3"/>
        <v>0.71113550025149486</v>
      </c>
      <c r="K16">
        <f t="shared" si="4"/>
        <v>8.5198610695848291</v>
      </c>
      <c r="L16" s="18">
        <f t="shared" si="5"/>
        <v>3.2406517349842566E-5</v>
      </c>
      <c r="M16" s="42"/>
      <c r="N16" s="45"/>
    </row>
    <row r="17" spans="1:14">
      <c r="A17" s="27" t="s">
        <v>28</v>
      </c>
      <c r="B17" s="5">
        <v>9</v>
      </c>
      <c r="C17" s="5">
        <v>3.2</v>
      </c>
      <c r="D17" s="5">
        <v>5.0999999999999996</v>
      </c>
      <c r="E17" s="6">
        <v>35.700000000000003</v>
      </c>
      <c r="F17" s="19">
        <f t="shared" si="0"/>
        <v>0.11386502008957797</v>
      </c>
      <c r="G17">
        <f t="shared" si="1"/>
        <v>7.8087255693333342</v>
      </c>
      <c r="H17" s="20">
        <f t="shared" si="2"/>
        <v>0.71113550025149486</v>
      </c>
      <c r="I17">
        <v>0</v>
      </c>
      <c r="J17">
        <f t="shared" si="3"/>
        <v>0.71113550025149486</v>
      </c>
      <c r="K17">
        <f t="shared" si="4"/>
        <v>8.5198610695848291</v>
      </c>
      <c r="L17" s="18">
        <f t="shared" si="5"/>
        <v>3.2406517349842566E-5</v>
      </c>
      <c r="M17" s="42"/>
      <c r="N17" s="45"/>
    </row>
    <row r="18" spans="1:14">
      <c r="A18" s="27" t="s">
        <v>29</v>
      </c>
      <c r="B18" s="5">
        <v>9</v>
      </c>
      <c r="C18" s="5">
        <v>3.2</v>
      </c>
      <c r="D18" s="5">
        <v>5.0999999999999996</v>
      </c>
      <c r="E18" s="6">
        <v>35.700000000000003</v>
      </c>
      <c r="F18" s="19">
        <f t="shared" si="0"/>
        <v>0.11386502008957797</v>
      </c>
      <c r="G18">
        <f t="shared" si="1"/>
        <v>7.8087255693333342</v>
      </c>
      <c r="H18" s="20">
        <f t="shared" si="2"/>
        <v>0.71113550025149486</v>
      </c>
      <c r="I18">
        <v>0</v>
      </c>
      <c r="J18">
        <f t="shared" si="3"/>
        <v>0.71113550025149486</v>
      </c>
      <c r="K18">
        <f t="shared" si="4"/>
        <v>8.5198610695848291</v>
      </c>
      <c r="L18" s="18">
        <f t="shared" si="5"/>
        <v>3.2406517349842566E-5</v>
      </c>
      <c r="M18" s="42"/>
      <c r="N18" s="45"/>
    </row>
    <row r="19" spans="1:14">
      <c r="A19" s="27" t="s">
        <v>30</v>
      </c>
      <c r="B19" s="5">
        <v>11.9</v>
      </c>
      <c r="C19" s="5">
        <v>4.2</v>
      </c>
      <c r="D19" s="5">
        <v>6.6</v>
      </c>
      <c r="E19" s="6">
        <v>36.6</v>
      </c>
      <c r="F19" s="19">
        <f t="shared" si="0"/>
        <v>0.14940670266089137</v>
      </c>
      <c r="G19">
        <f t="shared" si="1"/>
        <v>8.1518199693333333</v>
      </c>
      <c r="H19" s="20">
        <f t="shared" si="2"/>
        <v>1.0982974262814693</v>
      </c>
      <c r="I19">
        <v>0</v>
      </c>
      <c r="J19">
        <f t="shared" si="3"/>
        <v>1.0982974262814693</v>
      </c>
      <c r="K19">
        <f t="shared" si="4"/>
        <v>9.2501173956148026</v>
      </c>
      <c r="L19" s="18">
        <f t="shared" si="5"/>
        <v>3.5259044371228448E-5</v>
      </c>
      <c r="M19" s="42"/>
      <c r="N19" s="45"/>
    </row>
    <row r="20" spans="1:14">
      <c r="A20" s="27" t="s">
        <v>31</v>
      </c>
      <c r="B20" s="5">
        <v>12.7</v>
      </c>
      <c r="C20" s="5">
        <v>4.5</v>
      </c>
      <c r="D20" s="5">
        <v>7.1</v>
      </c>
      <c r="E20" s="6">
        <v>36.9</v>
      </c>
      <c r="F20" s="19">
        <f t="shared" si="0"/>
        <v>0.1599375715709101</v>
      </c>
      <c r="G20">
        <f t="shared" si="1"/>
        <v>8.2712676493333337</v>
      </c>
      <c r="H20" s="20">
        <f t="shared" si="2"/>
        <v>1.2247533390182099</v>
      </c>
      <c r="I20">
        <v>0</v>
      </c>
      <c r="J20">
        <f t="shared" si="3"/>
        <v>1.2247533390182099</v>
      </c>
      <c r="K20">
        <f t="shared" si="4"/>
        <v>9.4960209883515443</v>
      </c>
      <c r="L20" s="18">
        <f t="shared" si="5"/>
        <v>3.6275042531878607E-5</v>
      </c>
      <c r="M20" s="42"/>
      <c r="N20" s="45"/>
    </row>
    <row r="21" spans="1:14">
      <c r="A21" s="27" t="s">
        <v>32</v>
      </c>
      <c r="B21" s="5">
        <v>12.7</v>
      </c>
      <c r="C21" s="5">
        <v>4.5</v>
      </c>
      <c r="D21" s="5">
        <v>7.1</v>
      </c>
      <c r="E21" s="6">
        <v>36.9</v>
      </c>
      <c r="F21" s="19">
        <f t="shared" si="0"/>
        <v>0.1599375715709101</v>
      </c>
      <c r="G21">
        <f t="shared" si="1"/>
        <v>8.2712676493333337</v>
      </c>
      <c r="H21" s="20">
        <f t="shared" si="2"/>
        <v>1.2247533390182099</v>
      </c>
      <c r="I21">
        <v>0</v>
      </c>
      <c r="J21">
        <f t="shared" si="3"/>
        <v>1.2247533390182099</v>
      </c>
      <c r="K21">
        <f t="shared" si="4"/>
        <v>9.4960209883515443</v>
      </c>
      <c r="L21" s="18">
        <f t="shared" si="5"/>
        <v>3.6275042531878607E-5</v>
      </c>
      <c r="M21" s="42"/>
      <c r="N21" s="45"/>
    </row>
    <row r="22" spans="1:14">
      <c r="A22" s="27" t="s">
        <v>33</v>
      </c>
      <c r="B22" s="5">
        <v>13.4</v>
      </c>
      <c r="C22" s="5">
        <v>4.7</v>
      </c>
      <c r="D22" s="5">
        <v>7.5</v>
      </c>
      <c r="E22" s="6">
        <v>37.1</v>
      </c>
      <c r="F22" s="19">
        <f t="shared" si="0"/>
        <v>0.16849390256030039</v>
      </c>
      <c r="G22">
        <f t="shared" si="1"/>
        <v>8.3743071573333339</v>
      </c>
      <c r="H22" s="20">
        <f t="shared" si="2"/>
        <v>1.331258944918712</v>
      </c>
      <c r="I22">
        <v>0</v>
      </c>
      <c r="J22">
        <f t="shared" si="3"/>
        <v>1.331258944918712</v>
      </c>
      <c r="K22">
        <f t="shared" si="4"/>
        <v>9.7055661022520461</v>
      </c>
      <c r="L22" s="18">
        <f t="shared" si="5"/>
        <v>3.7163889299453267E-5</v>
      </c>
      <c r="M22" s="42"/>
      <c r="N22" s="45"/>
    </row>
    <row r="23" spans="1:14">
      <c r="A23" s="27" t="s">
        <v>34</v>
      </c>
      <c r="B23" s="5">
        <v>13.4</v>
      </c>
      <c r="C23" s="5">
        <v>4.7</v>
      </c>
      <c r="D23" s="5">
        <v>7.5</v>
      </c>
      <c r="E23" s="6">
        <v>37.1</v>
      </c>
      <c r="F23" s="19">
        <f t="shared" si="0"/>
        <v>0.16849390256030039</v>
      </c>
      <c r="G23">
        <f t="shared" si="1"/>
        <v>8.3743071573333339</v>
      </c>
      <c r="H23" s="20">
        <f t="shared" si="2"/>
        <v>1.331258944918712</v>
      </c>
      <c r="I23">
        <v>0</v>
      </c>
      <c r="J23">
        <f t="shared" si="3"/>
        <v>1.331258944918712</v>
      </c>
      <c r="K23">
        <f t="shared" si="4"/>
        <v>9.7055661022520461</v>
      </c>
      <c r="L23" s="18">
        <f t="shared" si="5"/>
        <v>3.7163889299453267E-5</v>
      </c>
      <c r="M23" s="42"/>
      <c r="N23" s="45"/>
    </row>
    <row r="24" spans="1:14">
      <c r="A24" s="27" t="s">
        <v>35</v>
      </c>
      <c r="B24" s="5">
        <v>13.5</v>
      </c>
      <c r="C24" s="5">
        <v>4.8</v>
      </c>
      <c r="D24" s="5">
        <v>7.5</v>
      </c>
      <c r="E24" s="6">
        <v>37.200000000000003</v>
      </c>
      <c r="F24" s="19">
        <f t="shared" si="0"/>
        <v>0.16981026117405273</v>
      </c>
      <c r="G24">
        <f t="shared" si="1"/>
        <v>8.3906359093333354</v>
      </c>
      <c r="H24" s="20">
        <f t="shared" si="2"/>
        <v>1.3479386429409723</v>
      </c>
      <c r="I24">
        <v>0</v>
      </c>
      <c r="J24">
        <f t="shared" si="3"/>
        <v>1.3479386429409723</v>
      </c>
      <c r="K24">
        <f t="shared" si="4"/>
        <v>9.7385745522743079</v>
      </c>
      <c r="L24" s="18">
        <f t="shared" si="5"/>
        <v>3.7305876372837272E-5</v>
      </c>
      <c r="M24" s="42"/>
      <c r="N24" s="45"/>
    </row>
    <row r="25" spans="1:14">
      <c r="A25" s="27" t="s">
        <v>36</v>
      </c>
      <c r="B25" s="5">
        <v>4.5999999999999996</v>
      </c>
      <c r="C25" s="5">
        <v>1.6</v>
      </c>
      <c r="D25" s="5">
        <v>2.5</v>
      </c>
      <c r="E25" s="6">
        <v>34.1</v>
      </c>
      <c r="F25" s="19">
        <f t="shared" si="0"/>
        <v>5.7261599698227077E-2</v>
      </c>
      <c r="G25">
        <f t="shared" si="1"/>
        <v>7.4535593293333342</v>
      </c>
      <c r="H25" s="20">
        <f t="shared" si="2"/>
        <v>0.23676058183378282</v>
      </c>
      <c r="I25">
        <v>0</v>
      </c>
      <c r="J25">
        <f t="shared" si="3"/>
        <v>0.23676058183378282</v>
      </c>
      <c r="K25">
        <f t="shared" si="4"/>
        <v>7.6903199111671174</v>
      </c>
      <c r="L25" s="18">
        <f t="shared" si="5"/>
        <v>2.9445090879979811E-5</v>
      </c>
      <c r="M25" s="42"/>
      <c r="N25" s="45"/>
    </row>
    <row r="26" spans="1:14">
      <c r="A26" s="27" t="s">
        <v>38</v>
      </c>
      <c r="B26" s="5">
        <v>4.5999999999999996</v>
      </c>
      <c r="C26" s="5">
        <v>1.6</v>
      </c>
      <c r="D26" s="5">
        <v>2.5</v>
      </c>
      <c r="E26" s="6">
        <v>34.1</v>
      </c>
      <c r="F26" s="19">
        <f t="shared" si="0"/>
        <v>5.7261599698227077E-2</v>
      </c>
      <c r="G26">
        <f t="shared" si="1"/>
        <v>7.4535593293333342</v>
      </c>
      <c r="H26" s="20">
        <f t="shared" si="2"/>
        <v>0.23676058183378282</v>
      </c>
      <c r="I26">
        <v>0</v>
      </c>
      <c r="J26">
        <f t="shared" si="3"/>
        <v>0.23676058183378282</v>
      </c>
      <c r="K26">
        <f t="shared" si="4"/>
        <v>7.6903199111671174</v>
      </c>
      <c r="L26" s="18">
        <f t="shared" si="5"/>
        <v>2.9445090879979811E-5</v>
      </c>
      <c r="M26" s="42"/>
      <c r="N26" s="45"/>
    </row>
    <row r="27" spans="1:14">
      <c r="A27" s="27" t="s">
        <v>39</v>
      </c>
      <c r="B27" s="5">
        <v>3.3</v>
      </c>
      <c r="C27" s="5">
        <v>1.2</v>
      </c>
      <c r="D27" s="5">
        <v>1.8</v>
      </c>
      <c r="E27" s="6">
        <v>33.700000000000003</v>
      </c>
      <c r="F27" s="19">
        <f t="shared" si="0"/>
        <v>4.1465296333198919E-2</v>
      </c>
      <c r="G27">
        <f t="shared" si="1"/>
        <v>7.3963769293333348</v>
      </c>
      <c r="H27" s="20">
        <f t="shared" si="2"/>
        <v>0.14126138939799876</v>
      </c>
      <c r="I27">
        <v>0</v>
      </c>
      <c r="J27">
        <f t="shared" si="3"/>
        <v>0.14126138939799876</v>
      </c>
      <c r="K27">
        <f t="shared" si="4"/>
        <v>7.5376383187313332</v>
      </c>
      <c r="L27" s="18">
        <f t="shared" si="5"/>
        <v>2.8930278152158684E-5</v>
      </c>
      <c r="M27" s="42"/>
      <c r="N27" s="45"/>
    </row>
    <row r="28" spans="1:14">
      <c r="A28" s="27" t="s">
        <v>40</v>
      </c>
      <c r="B28" s="5">
        <v>3.3</v>
      </c>
      <c r="C28" s="5">
        <v>1.2</v>
      </c>
      <c r="D28" s="5">
        <v>1.8</v>
      </c>
      <c r="E28" s="6">
        <v>33.700000000000003</v>
      </c>
      <c r="F28" s="19">
        <f t="shared" si="0"/>
        <v>4.1465296333198919E-2</v>
      </c>
      <c r="G28">
        <f t="shared" si="1"/>
        <v>7.3963769293333348</v>
      </c>
      <c r="H28" s="20">
        <f t="shared" si="2"/>
        <v>0.14126138939799876</v>
      </c>
      <c r="I28">
        <v>0</v>
      </c>
      <c r="J28">
        <f t="shared" si="3"/>
        <v>0.14126138939799876</v>
      </c>
      <c r="K28">
        <f t="shared" si="4"/>
        <v>7.5376383187313332</v>
      </c>
      <c r="L28" s="18">
        <f t="shared" si="5"/>
        <v>2.8930278152158684E-5</v>
      </c>
      <c r="M28" s="42"/>
      <c r="N28" s="45"/>
    </row>
    <row r="29" spans="1:14">
      <c r="A29" s="28" t="s">
        <v>41</v>
      </c>
      <c r="B29" s="12">
        <v>3.3</v>
      </c>
      <c r="C29" s="12">
        <v>1.2</v>
      </c>
      <c r="D29" s="12">
        <v>1.8</v>
      </c>
      <c r="E29" s="13">
        <v>33.700000000000003</v>
      </c>
      <c r="F29" s="19">
        <f t="shared" si="0"/>
        <v>4.1465296333198919E-2</v>
      </c>
      <c r="G29">
        <f t="shared" si="1"/>
        <v>7.3963769293333348</v>
      </c>
      <c r="H29" s="20">
        <f t="shared" si="2"/>
        <v>0.14126138939799876</v>
      </c>
      <c r="I29">
        <v>0</v>
      </c>
      <c r="J29">
        <f t="shared" si="3"/>
        <v>0.14126138939799876</v>
      </c>
      <c r="K29">
        <f t="shared" si="4"/>
        <v>7.5376383187313332</v>
      </c>
      <c r="L29" s="18">
        <f t="shared" si="5"/>
        <v>2.8930278152158684E-5</v>
      </c>
      <c r="M29" s="42"/>
      <c r="N29" s="39"/>
    </row>
  </sheetData>
  <mergeCells count="11">
    <mergeCell ref="K4:K5"/>
    <mergeCell ref="L4:L5"/>
    <mergeCell ref="M4:M5"/>
    <mergeCell ref="M6:M29"/>
    <mergeCell ref="N4:N5"/>
    <mergeCell ref="N6:N29"/>
    <mergeCell ref="A3:E3"/>
    <mergeCell ref="H4:J4"/>
    <mergeCell ref="A4:A5"/>
    <mergeCell ref="F4:F5"/>
    <mergeCell ref="G4:G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34"/>
  <sheetViews>
    <sheetView tabSelected="1" topLeftCell="A10" workbookViewId="0">
      <selection activeCell="N34" sqref="N34"/>
    </sheetView>
  </sheetViews>
  <sheetFormatPr defaultColWidth="9" defaultRowHeight="15"/>
  <cols>
    <col min="5" max="6" width="12.85546875"/>
  </cols>
  <sheetData>
    <row r="1" spans="1:14">
      <c r="A1" t="s">
        <v>0</v>
      </c>
      <c r="C1">
        <v>500</v>
      </c>
      <c r="D1" t="s">
        <v>1</v>
      </c>
      <c r="E1" s="1">
        <f>C1*1000</f>
        <v>500000</v>
      </c>
    </row>
    <row r="2" spans="1:14">
      <c r="A2" t="s">
        <v>3</v>
      </c>
      <c r="C2">
        <v>7</v>
      </c>
      <c r="D2" t="s">
        <v>4</v>
      </c>
    </row>
    <row r="3" spans="1:14">
      <c r="A3" s="30" t="s">
        <v>48</v>
      </c>
      <c r="B3" s="30"/>
      <c r="C3" s="30"/>
      <c r="D3" s="30"/>
      <c r="E3" s="30"/>
    </row>
    <row r="4" spans="1:14">
      <c r="A4" s="3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31" t="s">
        <v>11</v>
      </c>
      <c r="G4" s="31"/>
      <c r="H4" s="31"/>
      <c r="I4" s="31"/>
      <c r="J4" s="31"/>
      <c r="K4" s="37"/>
      <c r="L4" s="38" t="s">
        <v>12</v>
      </c>
      <c r="M4" s="40" t="s">
        <v>13</v>
      </c>
      <c r="N4" s="43" t="s">
        <v>14</v>
      </c>
    </row>
    <row r="5" spans="1:14" ht="15.75">
      <c r="A5" s="33"/>
      <c r="B5" s="3" t="s">
        <v>15</v>
      </c>
      <c r="C5" s="3" t="s">
        <v>15</v>
      </c>
      <c r="D5" s="3" t="s">
        <v>15</v>
      </c>
      <c r="E5" s="3" t="s">
        <v>16</v>
      </c>
      <c r="F5" s="36"/>
      <c r="G5" s="36"/>
      <c r="H5" s="4"/>
      <c r="I5" s="4"/>
      <c r="J5" s="17"/>
      <c r="K5" s="36"/>
      <c r="L5" s="39"/>
      <c r="M5" s="39"/>
      <c r="N5" s="44"/>
    </row>
    <row r="6" spans="1:14">
      <c r="A6" s="27" t="s">
        <v>17</v>
      </c>
      <c r="B6" s="5">
        <v>114.6</v>
      </c>
      <c r="C6" s="5">
        <v>124.5</v>
      </c>
      <c r="D6" s="5">
        <v>117.9</v>
      </c>
      <c r="E6" s="6">
        <v>69.650000000000006</v>
      </c>
      <c r="F6" s="7">
        <f>(SUM(B6:D6)/($E$1/(SQRT(3)*380)))</f>
        <v>0.46994002510958777</v>
      </c>
      <c r="G6" s="8">
        <f>(((1+(F6^2*5))/(1+5))*0.8)*55</f>
        <v>15.430932997333336</v>
      </c>
      <c r="H6" s="9">
        <f>(1*(F6^1.6)*23)</f>
        <v>6.8706168986160892</v>
      </c>
      <c r="I6" s="8">
        <v>0</v>
      </c>
      <c r="J6" s="8">
        <f>H6-I6</f>
        <v>6.8706168986160892</v>
      </c>
      <c r="K6" s="8">
        <f>G6+J6</f>
        <v>22.301549895949424</v>
      </c>
      <c r="L6" s="16">
        <f>2^((K6-98)/6)</f>
        <v>1.5925117629628523E-4</v>
      </c>
      <c r="M6" s="41">
        <f>SUM(L6:L29)</f>
        <v>8.2758038143540859E-3</v>
      </c>
      <c r="N6" s="40">
        <f>((8760-(M6-365))/8760)*(30-7)</f>
        <v>23.958311604624683</v>
      </c>
    </row>
    <row r="7" spans="1:14">
      <c r="A7" s="27" t="s">
        <v>18</v>
      </c>
      <c r="B7" s="5">
        <v>128.4</v>
      </c>
      <c r="C7" s="5">
        <v>139.4</v>
      </c>
      <c r="D7" s="5">
        <v>132</v>
      </c>
      <c r="E7" s="6">
        <v>73.89</v>
      </c>
      <c r="F7" s="7">
        <f t="shared" ref="F7:F29" si="0">(SUM(B7:D7)/($E$1/(SQRT(3)*380)))</f>
        <v>0.52628017377818814</v>
      </c>
      <c r="G7" s="10">
        <f t="shared" ref="G7:G29" si="1">(((1+(F7^2*5))/(1+5))*0.8)*55</f>
        <v>17.488930114773332</v>
      </c>
      <c r="H7" s="11">
        <f t="shared" ref="H7:H29" si="2">(1*(F7^1.6)*23)</f>
        <v>8.235217069603662</v>
      </c>
      <c r="I7" s="10">
        <v>0</v>
      </c>
      <c r="J7" s="10">
        <f t="shared" ref="J7:J29" si="3">H7-I7</f>
        <v>8.235217069603662</v>
      </c>
      <c r="K7" s="10">
        <f t="shared" ref="K7:K29" si="4">G7+J7</f>
        <v>25.724147184376996</v>
      </c>
      <c r="L7" s="18">
        <f t="shared" ref="L7:L29" si="5">2^((K7-98)/6)</f>
        <v>2.364830710876392E-4</v>
      </c>
      <c r="M7" s="49"/>
      <c r="N7" s="45"/>
    </row>
    <row r="8" spans="1:14">
      <c r="A8" s="27" t="s">
        <v>19</v>
      </c>
      <c r="B8" s="5">
        <v>128.4</v>
      </c>
      <c r="C8" s="5">
        <v>139.4</v>
      </c>
      <c r="D8" s="5">
        <v>132</v>
      </c>
      <c r="E8" s="6">
        <v>73.89</v>
      </c>
      <c r="F8" s="7">
        <f t="shared" si="0"/>
        <v>0.52628017377818814</v>
      </c>
      <c r="G8" s="10">
        <f t="shared" si="1"/>
        <v>17.488930114773332</v>
      </c>
      <c r="H8" s="11">
        <f t="shared" si="2"/>
        <v>8.235217069603662</v>
      </c>
      <c r="I8" s="10">
        <v>0</v>
      </c>
      <c r="J8" s="10">
        <f t="shared" si="3"/>
        <v>8.235217069603662</v>
      </c>
      <c r="K8" s="10">
        <f t="shared" si="4"/>
        <v>25.724147184376996</v>
      </c>
      <c r="L8" s="18">
        <f t="shared" si="5"/>
        <v>2.364830710876392E-4</v>
      </c>
      <c r="M8" s="49"/>
      <c r="N8" s="45"/>
    </row>
    <row r="9" spans="1:14">
      <c r="A9" s="27" t="s">
        <v>20</v>
      </c>
      <c r="B9" s="5">
        <v>128.4</v>
      </c>
      <c r="C9" s="5">
        <v>139.4</v>
      </c>
      <c r="D9" s="5">
        <v>132</v>
      </c>
      <c r="E9" s="6">
        <v>73.89</v>
      </c>
      <c r="F9" s="7">
        <f t="shared" si="0"/>
        <v>0.52628017377818814</v>
      </c>
      <c r="G9" s="10">
        <f t="shared" si="1"/>
        <v>17.488930114773332</v>
      </c>
      <c r="H9" s="11">
        <f t="shared" si="2"/>
        <v>8.235217069603662</v>
      </c>
      <c r="I9" s="10">
        <v>0</v>
      </c>
      <c r="J9" s="10">
        <f t="shared" si="3"/>
        <v>8.235217069603662</v>
      </c>
      <c r="K9" s="10">
        <f t="shared" si="4"/>
        <v>25.724147184376996</v>
      </c>
      <c r="L9" s="18">
        <f t="shared" si="5"/>
        <v>2.364830710876392E-4</v>
      </c>
      <c r="M9" s="49"/>
      <c r="N9" s="45"/>
    </row>
    <row r="10" spans="1:14">
      <c r="A10" s="27" t="s">
        <v>21</v>
      </c>
      <c r="B10" s="5">
        <v>128.4</v>
      </c>
      <c r="C10" s="5">
        <v>139.4</v>
      </c>
      <c r="D10" s="5">
        <v>132</v>
      </c>
      <c r="E10" s="6">
        <v>51.01</v>
      </c>
      <c r="F10" s="7">
        <f t="shared" si="0"/>
        <v>0.52628017377818814</v>
      </c>
      <c r="G10" s="10">
        <f t="shared" si="1"/>
        <v>17.488930114773332</v>
      </c>
      <c r="H10" s="11">
        <f t="shared" si="2"/>
        <v>8.235217069603662</v>
      </c>
      <c r="I10" s="10">
        <v>0</v>
      </c>
      <c r="J10" s="10">
        <f t="shared" si="3"/>
        <v>8.235217069603662</v>
      </c>
      <c r="K10" s="10">
        <f t="shared" si="4"/>
        <v>25.724147184376996</v>
      </c>
      <c r="L10" s="18">
        <f t="shared" si="5"/>
        <v>2.364830710876392E-4</v>
      </c>
      <c r="M10" s="49"/>
      <c r="N10" s="45"/>
    </row>
    <row r="11" spans="1:14">
      <c r="A11" s="27" t="s">
        <v>22</v>
      </c>
      <c r="B11" s="5">
        <v>45.8</v>
      </c>
      <c r="C11" s="5">
        <v>49.8</v>
      </c>
      <c r="D11" s="5">
        <v>47.2</v>
      </c>
      <c r="E11" s="6">
        <v>51.01</v>
      </c>
      <c r="F11" s="7">
        <f t="shared" si="0"/>
        <v>0.1879760100438351</v>
      </c>
      <c r="G11" s="10">
        <f t="shared" si="1"/>
        <v>8.6289492795733338</v>
      </c>
      <c r="H11" s="11">
        <f t="shared" si="2"/>
        <v>1.5859581365052706</v>
      </c>
      <c r="I11" s="10">
        <v>0</v>
      </c>
      <c r="J11" s="10">
        <f t="shared" si="3"/>
        <v>1.5859581365052706</v>
      </c>
      <c r="K11" s="10">
        <f t="shared" si="4"/>
        <v>10.214907416078605</v>
      </c>
      <c r="L11" s="18">
        <f t="shared" si="5"/>
        <v>3.9416282328601012E-5</v>
      </c>
      <c r="M11" s="49"/>
      <c r="N11" s="45"/>
    </row>
    <row r="12" spans="1:14">
      <c r="A12" s="27" t="s">
        <v>23</v>
      </c>
      <c r="B12" s="5">
        <v>45.8</v>
      </c>
      <c r="C12" s="5">
        <v>49.8</v>
      </c>
      <c r="D12" s="5">
        <v>47.2</v>
      </c>
      <c r="E12" s="6">
        <v>51.01</v>
      </c>
      <c r="F12" s="7">
        <f t="shared" si="0"/>
        <v>0.1879760100438351</v>
      </c>
      <c r="G12" s="10">
        <f t="shared" si="1"/>
        <v>8.6289492795733338</v>
      </c>
      <c r="H12" s="11">
        <f t="shared" si="2"/>
        <v>1.5859581365052706</v>
      </c>
      <c r="I12" s="10">
        <v>0</v>
      </c>
      <c r="J12" s="10">
        <f t="shared" si="3"/>
        <v>1.5859581365052706</v>
      </c>
      <c r="K12" s="10">
        <f t="shared" si="4"/>
        <v>10.214907416078605</v>
      </c>
      <c r="L12" s="18">
        <f t="shared" si="5"/>
        <v>3.9416282328601012E-5</v>
      </c>
      <c r="M12" s="49"/>
      <c r="N12" s="45"/>
    </row>
    <row r="13" spans="1:14">
      <c r="A13" s="27" t="s">
        <v>24</v>
      </c>
      <c r="B13" s="5">
        <v>45.8</v>
      </c>
      <c r="C13" s="5">
        <v>49.8</v>
      </c>
      <c r="D13" s="5">
        <v>47.2</v>
      </c>
      <c r="E13" s="6">
        <v>51.01</v>
      </c>
      <c r="F13" s="7">
        <f t="shared" si="0"/>
        <v>0.1879760100438351</v>
      </c>
      <c r="G13" s="10">
        <f t="shared" si="1"/>
        <v>8.6289492795733338</v>
      </c>
      <c r="H13" s="11">
        <f t="shared" si="2"/>
        <v>1.5859581365052706</v>
      </c>
      <c r="I13" s="10">
        <v>0</v>
      </c>
      <c r="J13" s="10">
        <f t="shared" si="3"/>
        <v>1.5859581365052706</v>
      </c>
      <c r="K13" s="10">
        <f t="shared" si="4"/>
        <v>10.214907416078605</v>
      </c>
      <c r="L13" s="18">
        <f t="shared" si="5"/>
        <v>3.9416282328601012E-5</v>
      </c>
      <c r="M13" s="49"/>
      <c r="N13" s="45"/>
    </row>
    <row r="14" spans="1:14">
      <c r="A14" s="27" t="s">
        <v>25</v>
      </c>
      <c r="B14" s="5">
        <v>45.8</v>
      </c>
      <c r="C14" s="5">
        <v>49.8</v>
      </c>
      <c r="D14" s="5">
        <v>47.2</v>
      </c>
      <c r="E14" s="6">
        <v>51.01</v>
      </c>
      <c r="F14" s="7">
        <f t="shared" si="0"/>
        <v>0.1879760100438351</v>
      </c>
      <c r="G14" s="10">
        <f t="shared" si="1"/>
        <v>8.6289492795733338</v>
      </c>
      <c r="H14" s="11">
        <f t="shared" si="2"/>
        <v>1.5859581365052706</v>
      </c>
      <c r="I14" s="10">
        <v>0</v>
      </c>
      <c r="J14" s="10">
        <f t="shared" si="3"/>
        <v>1.5859581365052706</v>
      </c>
      <c r="K14" s="10">
        <f t="shared" si="4"/>
        <v>10.214907416078605</v>
      </c>
      <c r="L14" s="18">
        <f t="shared" si="5"/>
        <v>3.9416282328601012E-5</v>
      </c>
      <c r="M14" s="49"/>
      <c r="N14" s="45"/>
    </row>
    <row r="15" spans="1:14">
      <c r="A15" s="27" t="s">
        <v>26</v>
      </c>
      <c r="B15" s="5">
        <v>45.8</v>
      </c>
      <c r="C15" s="5">
        <v>49.8</v>
      </c>
      <c r="D15" s="5">
        <v>47.2</v>
      </c>
      <c r="E15" s="6">
        <v>51.01</v>
      </c>
      <c r="F15" s="7">
        <f t="shared" si="0"/>
        <v>0.1879760100438351</v>
      </c>
      <c r="G15" s="10">
        <f t="shared" si="1"/>
        <v>8.6289492795733338</v>
      </c>
      <c r="H15" s="11">
        <f t="shared" si="2"/>
        <v>1.5859581365052706</v>
      </c>
      <c r="I15" s="10">
        <v>0</v>
      </c>
      <c r="J15" s="10">
        <f t="shared" si="3"/>
        <v>1.5859581365052706</v>
      </c>
      <c r="K15" s="10">
        <f t="shared" si="4"/>
        <v>10.214907416078605</v>
      </c>
      <c r="L15" s="18">
        <f t="shared" si="5"/>
        <v>3.9416282328601012E-5</v>
      </c>
      <c r="M15" s="49"/>
      <c r="N15" s="45"/>
    </row>
    <row r="16" spans="1:14">
      <c r="A16" s="27" t="s">
        <v>27</v>
      </c>
      <c r="B16" s="5">
        <v>48.9</v>
      </c>
      <c r="C16" s="5">
        <v>53.1</v>
      </c>
      <c r="D16" s="5">
        <v>50.3</v>
      </c>
      <c r="E16" s="6">
        <v>51.01</v>
      </c>
      <c r="F16" s="7">
        <f t="shared" si="0"/>
        <v>0.2004814168744824</v>
      </c>
      <c r="G16" s="10">
        <f t="shared" si="1"/>
        <v>8.8070692787733336</v>
      </c>
      <c r="H16" s="11">
        <f t="shared" si="2"/>
        <v>1.7581115731613388</v>
      </c>
      <c r="I16" s="10">
        <v>0</v>
      </c>
      <c r="J16" s="10">
        <f t="shared" si="3"/>
        <v>1.7581115731613388</v>
      </c>
      <c r="K16" s="10">
        <f t="shared" si="4"/>
        <v>10.565180851934672</v>
      </c>
      <c r="L16" s="18">
        <f t="shared" si="5"/>
        <v>4.104397948166943E-5</v>
      </c>
      <c r="M16" s="49"/>
      <c r="N16" s="45"/>
    </row>
    <row r="17" spans="1:14">
      <c r="A17" s="27" t="s">
        <v>28</v>
      </c>
      <c r="B17" s="5">
        <v>48.9</v>
      </c>
      <c r="C17" s="5">
        <v>53.1</v>
      </c>
      <c r="D17" s="5">
        <v>50.3</v>
      </c>
      <c r="E17" s="6">
        <v>51.01</v>
      </c>
      <c r="F17" s="7">
        <f t="shared" si="0"/>
        <v>0.2004814168744824</v>
      </c>
      <c r="G17" s="10">
        <f t="shared" si="1"/>
        <v>8.8070692787733336</v>
      </c>
      <c r="H17" s="11">
        <f t="shared" si="2"/>
        <v>1.7581115731613388</v>
      </c>
      <c r="I17" s="10">
        <v>0</v>
      </c>
      <c r="J17" s="10">
        <f t="shared" si="3"/>
        <v>1.7581115731613388</v>
      </c>
      <c r="K17" s="10">
        <f t="shared" si="4"/>
        <v>10.565180851934672</v>
      </c>
      <c r="L17" s="18">
        <f t="shared" si="5"/>
        <v>4.104397948166943E-5</v>
      </c>
      <c r="M17" s="49"/>
      <c r="N17" s="45"/>
    </row>
    <row r="18" spans="1:14">
      <c r="A18" s="27" t="s">
        <v>29</v>
      </c>
      <c r="B18" s="5">
        <v>48.9</v>
      </c>
      <c r="C18" s="5">
        <v>53.1</v>
      </c>
      <c r="D18" s="5">
        <v>50.3</v>
      </c>
      <c r="E18" s="6">
        <v>51.01</v>
      </c>
      <c r="F18" s="7">
        <f t="shared" si="0"/>
        <v>0.2004814168744824</v>
      </c>
      <c r="G18" s="10">
        <f t="shared" si="1"/>
        <v>8.8070692787733336</v>
      </c>
      <c r="H18" s="11">
        <f t="shared" si="2"/>
        <v>1.7581115731613388</v>
      </c>
      <c r="I18" s="10">
        <v>0</v>
      </c>
      <c r="J18" s="10">
        <f t="shared" si="3"/>
        <v>1.7581115731613388</v>
      </c>
      <c r="K18" s="10">
        <f t="shared" si="4"/>
        <v>10.565180851934672</v>
      </c>
      <c r="L18" s="18">
        <f t="shared" si="5"/>
        <v>4.104397948166943E-5</v>
      </c>
      <c r="M18" s="49"/>
      <c r="N18" s="45"/>
    </row>
    <row r="19" spans="1:14">
      <c r="A19" s="27" t="s">
        <v>30</v>
      </c>
      <c r="B19" s="5">
        <v>48.9</v>
      </c>
      <c r="C19" s="5">
        <v>53.1</v>
      </c>
      <c r="D19" s="5">
        <v>50.3</v>
      </c>
      <c r="E19" s="6">
        <v>51.01</v>
      </c>
      <c r="F19" s="7">
        <f t="shared" si="0"/>
        <v>0.2004814168744824</v>
      </c>
      <c r="G19" s="10">
        <f t="shared" si="1"/>
        <v>8.8070692787733336</v>
      </c>
      <c r="H19" s="11">
        <f t="shared" si="2"/>
        <v>1.7581115731613388</v>
      </c>
      <c r="I19" s="10">
        <v>0</v>
      </c>
      <c r="J19" s="10">
        <f t="shared" si="3"/>
        <v>1.7581115731613388</v>
      </c>
      <c r="K19" s="10">
        <f t="shared" si="4"/>
        <v>10.565180851934672</v>
      </c>
      <c r="L19" s="18">
        <f t="shared" si="5"/>
        <v>4.104397948166943E-5</v>
      </c>
      <c r="M19" s="49"/>
      <c r="N19" s="45"/>
    </row>
    <row r="20" spans="1:14">
      <c r="A20" s="27" t="s">
        <v>31</v>
      </c>
      <c r="B20" s="5">
        <v>48.9</v>
      </c>
      <c r="C20" s="5">
        <v>53.1</v>
      </c>
      <c r="D20" s="5">
        <v>50.3</v>
      </c>
      <c r="E20" s="6">
        <v>51.01</v>
      </c>
      <c r="F20" s="7">
        <f t="shared" si="0"/>
        <v>0.2004814168744824</v>
      </c>
      <c r="G20" s="10">
        <f t="shared" si="1"/>
        <v>8.8070692787733336</v>
      </c>
      <c r="H20" s="11">
        <f t="shared" si="2"/>
        <v>1.7581115731613388</v>
      </c>
      <c r="I20" s="10">
        <v>0</v>
      </c>
      <c r="J20" s="10">
        <f t="shared" si="3"/>
        <v>1.7581115731613388</v>
      </c>
      <c r="K20" s="10">
        <f t="shared" si="4"/>
        <v>10.565180851934672</v>
      </c>
      <c r="L20" s="18">
        <f t="shared" si="5"/>
        <v>4.104397948166943E-5</v>
      </c>
      <c r="M20" s="49"/>
      <c r="N20" s="45"/>
    </row>
    <row r="21" spans="1:14">
      <c r="A21" s="27" t="s">
        <v>32</v>
      </c>
      <c r="B21" s="5">
        <v>48.9</v>
      </c>
      <c r="C21" s="5">
        <v>53.1</v>
      </c>
      <c r="D21" s="5">
        <v>50.3</v>
      </c>
      <c r="E21" s="6">
        <v>71.709999999999994</v>
      </c>
      <c r="F21" s="7">
        <f t="shared" si="0"/>
        <v>0.2004814168744824</v>
      </c>
      <c r="G21" s="10">
        <f t="shared" si="1"/>
        <v>8.8070692787733336</v>
      </c>
      <c r="H21" s="11">
        <f t="shared" si="2"/>
        <v>1.7581115731613388</v>
      </c>
      <c r="I21" s="10">
        <v>0</v>
      </c>
      <c r="J21" s="10">
        <f t="shared" si="3"/>
        <v>1.7581115731613388</v>
      </c>
      <c r="K21" s="10">
        <f t="shared" si="4"/>
        <v>10.565180851934672</v>
      </c>
      <c r="L21" s="18">
        <f t="shared" si="5"/>
        <v>4.104397948166943E-5</v>
      </c>
      <c r="M21" s="49"/>
      <c r="N21" s="45"/>
    </row>
    <row r="22" spans="1:14">
      <c r="A22" s="27" t="s">
        <v>33</v>
      </c>
      <c r="B22" s="5">
        <v>155.30000000000001</v>
      </c>
      <c r="C22" s="5">
        <v>168.6</v>
      </c>
      <c r="D22" s="5">
        <v>159.69999999999999</v>
      </c>
      <c r="E22" s="6">
        <v>71.709999999999994</v>
      </c>
      <c r="F22" s="7">
        <f t="shared" si="0"/>
        <v>0.63659102561063474</v>
      </c>
      <c r="G22" s="10">
        <f t="shared" si="1"/>
        <v>22.192431575893327</v>
      </c>
      <c r="H22" s="11">
        <f t="shared" si="2"/>
        <v>11.166180784209665</v>
      </c>
      <c r="I22" s="10">
        <v>0</v>
      </c>
      <c r="J22" s="10">
        <f t="shared" si="3"/>
        <v>11.166180784209665</v>
      </c>
      <c r="K22" s="10">
        <f t="shared" si="4"/>
        <v>33.358612360102995</v>
      </c>
      <c r="L22" s="18">
        <f t="shared" si="5"/>
        <v>5.7126010211793333E-4</v>
      </c>
      <c r="M22" s="49"/>
      <c r="N22" s="45"/>
    </row>
    <row r="23" spans="1:14">
      <c r="A23" s="27" t="s">
        <v>34</v>
      </c>
      <c r="B23" s="5">
        <v>155.30000000000001</v>
      </c>
      <c r="C23" s="5">
        <v>168.6</v>
      </c>
      <c r="D23" s="5">
        <v>159.69999999999999</v>
      </c>
      <c r="E23" s="6">
        <v>71.709999999999994</v>
      </c>
      <c r="F23" s="7">
        <f t="shared" si="0"/>
        <v>0.63659102561063474</v>
      </c>
      <c r="G23" s="10">
        <f t="shared" si="1"/>
        <v>22.192431575893327</v>
      </c>
      <c r="H23" s="11">
        <f t="shared" si="2"/>
        <v>11.166180784209665</v>
      </c>
      <c r="I23" s="10">
        <v>0</v>
      </c>
      <c r="J23" s="10">
        <f t="shared" si="3"/>
        <v>11.166180784209665</v>
      </c>
      <c r="K23" s="10">
        <f t="shared" si="4"/>
        <v>33.358612360102995</v>
      </c>
      <c r="L23" s="18">
        <f t="shared" si="5"/>
        <v>5.7126010211793333E-4</v>
      </c>
      <c r="M23" s="49"/>
      <c r="N23" s="45"/>
    </row>
    <row r="24" spans="1:14">
      <c r="A24" s="27" t="s">
        <v>35</v>
      </c>
      <c r="B24" s="5">
        <v>155.30000000000001</v>
      </c>
      <c r="C24" s="5">
        <v>168.6</v>
      </c>
      <c r="D24" s="5">
        <v>159.69999999999999</v>
      </c>
      <c r="E24" s="6">
        <v>71.709999999999994</v>
      </c>
      <c r="F24" s="7">
        <f t="shared" si="0"/>
        <v>0.63659102561063474</v>
      </c>
      <c r="G24" s="10">
        <f t="shared" si="1"/>
        <v>22.192431575893327</v>
      </c>
      <c r="H24" s="11">
        <f t="shared" si="2"/>
        <v>11.166180784209665</v>
      </c>
      <c r="I24" s="10">
        <v>0</v>
      </c>
      <c r="J24" s="10">
        <f t="shared" si="3"/>
        <v>11.166180784209665</v>
      </c>
      <c r="K24" s="10">
        <f t="shared" si="4"/>
        <v>33.358612360102995</v>
      </c>
      <c r="L24" s="18">
        <f t="shared" si="5"/>
        <v>5.7126010211793333E-4</v>
      </c>
      <c r="M24" s="49"/>
      <c r="N24" s="45"/>
    </row>
    <row r="25" spans="1:14">
      <c r="A25" s="27" t="s">
        <v>36</v>
      </c>
      <c r="B25" s="5">
        <v>155.30000000000001</v>
      </c>
      <c r="C25" s="5">
        <v>168.6</v>
      </c>
      <c r="D25" s="5">
        <v>159.69999999999999</v>
      </c>
      <c r="E25" s="6">
        <v>92.99</v>
      </c>
      <c r="F25" s="7">
        <f t="shared" si="0"/>
        <v>0.63659102561063474</v>
      </c>
      <c r="G25" s="10">
        <f t="shared" si="1"/>
        <v>22.192431575893327</v>
      </c>
      <c r="H25" s="11">
        <f t="shared" si="2"/>
        <v>11.166180784209665</v>
      </c>
      <c r="I25" s="10">
        <v>0</v>
      </c>
      <c r="J25" s="10">
        <f t="shared" si="3"/>
        <v>11.166180784209665</v>
      </c>
      <c r="K25" s="10">
        <f t="shared" si="4"/>
        <v>33.358612360102995</v>
      </c>
      <c r="L25" s="18">
        <f t="shared" si="5"/>
        <v>5.7126010211793333E-4</v>
      </c>
      <c r="M25" s="49"/>
      <c r="N25" s="45"/>
    </row>
    <row r="26" spans="1:14">
      <c r="A26" s="27" t="s">
        <v>38</v>
      </c>
      <c r="B26" s="5">
        <v>178.8</v>
      </c>
      <c r="C26" s="5">
        <v>194.1</v>
      </c>
      <c r="D26" s="5">
        <v>183.9</v>
      </c>
      <c r="E26" s="6">
        <v>89.46</v>
      </c>
      <c r="F26" s="7">
        <f t="shared" si="0"/>
        <v>0.73294847613730651</v>
      </c>
      <c r="G26" s="10">
        <f t="shared" si="1"/>
        <v>27.031160517973326</v>
      </c>
      <c r="H26" s="11">
        <f t="shared" si="2"/>
        <v>13.990890255734197</v>
      </c>
      <c r="I26" s="10">
        <v>0</v>
      </c>
      <c r="J26" s="10">
        <f t="shared" si="3"/>
        <v>13.990890255734197</v>
      </c>
      <c r="K26" s="10">
        <f t="shared" si="4"/>
        <v>41.02205077370752</v>
      </c>
      <c r="L26" s="18">
        <f t="shared" si="5"/>
        <v>1.3845905566055344E-3</v>
      </c>
      <c r="M26" s="49"/>
      <c r="N26" s="45"/>
    </row>
    <row r="27" spans="1:14">
      <c r="A27" s="27" t="s">
        <v>39</v>
      </c>
      <c r="B27" s="5">
        <v>187.9</v>
      </c>
      <c r="C27" s="5">
        <v>204.1</v>
      </c>
      <c r="D27" s="5">
        <v>193.3</v>
      </c>
      <c r="E27" s="6">
        <v>92.29</v>
      </c>
      <c r="F27" s="7">
        <f t="shared" si="0"/>
        <v>0.77046469662924844</v>
      </c>
      <c r="G27" s="10">
        <f t="shared" si="1"/>
        <v>29.099247787573326</v>
      </c>
      <c r="H27" s="11">
        <f t="shared" si="2"/>
        <v>15.154172482835191</v>
      </c>
      <c r="I27" s="10">
        <v>0</v>
      </c>
      <c r="J27" s="10">
        <f t="shared" si="3"/>
        <v>15.154172482835191</v>
      </c>
      <c r="K27" s="10">
        <f t="shared" si="4"/>
        <v>44.253420270408519</v>
      </c>
      <c r="L27" s="18">
        <f t="shared" si="5"/>
        <v>2.0111504300493184E-3</v>
      </c>
      <c r="M27" s="49"/>
      <c r="N27" s="45"/>
    </row>
    <row r="28" spans="1:14">
      <c r="A28" s="27" t="s">
        <v>40</v>
      </c>
      <c r="B28" s="5">
        <v>167.3</v>
      </c>
      <c r="C28" s="5">
        <v>181.7</v>
      </c>
      <c r="D28" s="5">
        <v>172.1</v>
      </c>
      <c r="E28" s="6">
        <v>85.92</v>
      </c>
      <c r="F28" s="7">
        <f t="shared" si="0"/>
        <v>0.68595447362634787</v>
      </c>
      <c r="G28" s="10">
        <f t="shared" si="1"/>
        <v>24.586229795893335</v>
      </c>
      <c r="H28" s="11">
        <f t="shared" si="2"/>
        <v>12.583466709908432</v>
      </c>
      <c r="I28" s="10">
        <v>0</v>
      </c>
      <c r="J28" s="10">
        <f t="shared" si="3"/>
        <v>12.583466709908432</v>
      </c>
      <c r="K28" s="10">
        <f t="shared" si="4"/>
        <v>37.169696505801767</v>
      </c>
      <c r="L28" s="18">
        <f t="shared" si="5"/>
        <v>8.8724249375134894E-4</v>
      </c>
      <c r="M28" s="49"/>
      <c r="N28" s="45"/>
    </row>
    <row r="29" spans="1:14">
      <c r="A29" s="28" t="s">
        <v>41</v>
      </c>
      <c r="B29" s="12">
        <v>114.6</v>
      </c>
      <c r="C29" s="12">
        <v>124.5</v>
      </c>
      <c r="D29" s="12">
        <v>117.9</v>
      </c>
      <c r="E29" s="13">
        <v>69.650000000000006</v>
      </c>
      <c r="F29" s="7">
        <f t="shared" si="0"/>
        <v>0.46994002510958777</v>
      </c>
      <c r="G29" s="14">
        <f t="shared" si="1"/>
        <v>15.430932997333336</v>
      </c>
      <c r="H29" s="15">
        <f t="shared" si="2"/>
        <v>6.8706168986160892</v>
      </c>
      <c r="I29" s="14">
        <v>0</v>
      </c>
      <c r="J29" s="14">
        <f t="shared" si="3"/>
        <v>6.8706168986160892</v>
      </c>
      <c r="K29" s="14">
        <f t="shared" si="4"/>
        <v>22.301549895949424</v>
      </c>
      <c r="L29" s="17">
        <f t="shared" si="5"/>
        <v>1.5925117629628523E-4</v>
      </c>
      <c r="M29" s="50"/>
      <c r="N29" s="39"/>
    </row>
    <row r="34" spans="14:14">
      <c r="N34" t="s">
        <v>49</v>
      </c>
    </row>
  </sheetData>
  <mergeCells count="11">
    <mergeCell ref="K4:K5"/>
    <mergeCell ref="L4:L5"/>
    <mergeCell ref="M4:M5"/>
    <mergeCell ref="M6:M29"/>
    <mergeCell ref="N4:N5"/>
    <mergeCell ref="N6:N29"/>
    <mergeCell ref="A3:E3"/>
    <mergeCell ref="H4:J4"/>
    <mergeCell ref="A4:A5"/>
    <mergeCell ref="F4:F5"/>
    <mergeCell ref="G4:G5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TR-1 fix</vt:lpstr>
      <vt:lpstr>TR-2 fix</vt:lpstr>
      <vt:lpstr>TR-3 fix</vt:lpstr>
      <vt:lpstr>TR-4 fix</vt:lpstr>
      <vt:lpstr>TR-5 fix</vt:lpstr>
      <vt:lpstr>TR-6 fix</vt:lpstr>
      <vt:lpstr>TR-7 fix</vt:lpstr>
      <vt:lpstr>TR-8 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Novie Elok</dc:creator>
  <cp:lastModifiedBy>toro</cp:lastModifiedBy>
  <dcterms:created xsi:type="dcterms:W3CDTF">2021-01-20T03:06:00Z</dcterms:created>
  <dcterms:modified xsi:type="dcterms:W3CDTF">2021-12-25T00:39:41Z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