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40" yWindow="90" windowWidth="20115" windowHeight="9270" activeTab="1"/>
  </bookViews>
  <sheets>
    <sheet name="Conductor Details" sheetId="1" r:id="rId1"/>
    <sheet name="CURRENT CARRYING CAPACITY" sheetId="2" r:id="rId2"/>
  </sheets>
  <definedNames>
    <definedName name="_xlnm.Print_Area" localSheetId="0">'Conductor Details'!$A$1:$G$93</definedName>
    <definedName name="_xlnm.Print_Area" localSheetId="1">'CURRENT CARRYING CAPACITY'!$A$1:$G$114</definedName>
  </definedNames>
  <calcPr calcId="144525"/>
</workbook>
</file>

<file path=xl/calcChain.xml><?xml version="1.0" encoding="utf-8"?>
<calcChain xmlns="http://schemas.openxmlformats.org/spreadsheetml/2006/main">
  <c r="E90" i="2" l="1"/>
  <c r="E89" i="2"/>
  <c r="E76" i="2"/>
  <c r="E75" i="2"/>
  <c r="E56" i="2"/>
  <c r="E47" i="2"/>
  <c r="E35" i="2"/>
  <c r="E36" i="2" s="1"/>
  <c r="E44" i="2" s="1"/>
  <c r="E25" i="2"/>
  <c r="E24" i="2"/>
  <c r="E77" i="2" s="1"/>
  <c r="E23" i="2"/>
  <c r="E57" i="2" s="1"/>
  <c r="E22" i="2"/>
  <c r="E55" i="2" s="1"/>
  <c r="E58" i="2" s="1"/>
  <c r="E101" i="2" s="1"/>
  <c r="E21" i="2"/>
  <c r="E20" i="2"/>
  <c r="E45" i="2" s="1"/>
  <c r="E19" i="2"/>
  <c r="E92" i="2" s="1"/>
  <c r="E18" i="2"/>
  <c r="E79" i="2" s="1"/>
  <c r="E17" i="2"/>
  <c r="E16" i="2"/>
  <c r="E108" i="2" s="1"/>
  <c r="E15" i="2"/>
  <c r="E80" i="2" l="1"/>
  <c r="E99" i="2" s="1"/>
  <c r="E46" i="2"/>
  <c r="E48" i="2"/>
  <c r="E91" i="2"/>
  <c r="E88" i="2" s="1"/>
  <c r="E87" i="2" s="1"/>
  <c r="E93" i="2" s="1"/>
  <c r="E100" i="2" s="1"/>
  <c r="E78" i="2"/>
  <c r="E103" i="2" l="1"/>
  <c r="E107" i="2" s="1"/>
  <c r="E109" i="2" s="1"/>
  <c r="G109" i="2" s="1"/>
  <c r="E49" i="2"/>
  <c r="E102" i="2" s="1"/>
</calcChain>
</file>

<file path=xl/sharedStrings.xml><?xml version="1.0" encoding="utf-8"?>
<sst xmlns="http://schemas.openxmlformats.org/spreadsheetml/2006/main" count="479" uniqueCount="225">
  <si>
    <t>PESTECH SDN BHD &amp; HIGH LINE ENGINEERING SDN BHD</t>
  </si>
  <si>
    <t>Project :</t>
  </si>
  <si>
    <t>Revision</t>
  </si>
  <si>
    <t xml:space="preserve">Sheet </t>
  </si>
  <si>
    <t>&lt;Simple Instruction&gt;</t>
  </si>
  <si>
    <t>MURUM JUNCTION 275/33kV SUBSTATION</t>
  </si>
  <si>
    <t>C</t>
  </si>
  <si>
    <t>1. The entire worksheet is protected with password except the highlighted column</t>
  </si>
  <si>
    <t xml:space="preserve">Substation : </t>
  </si>
  <si>
    <t>Design by:</t>
  </si>
  <si>
    <t xml:space="preserve">Cont   </t>
  </si>
  <si>
    <t>2. Change the type of conductor in orange column</t>
  </si>
  <si>
    <t>FAIZ</t>
  </si>
  <si>
    <t xml:space="preserve">3. Fill in the data in yellow column and the calculation will be done automatically. </t>
  </si>
  <si>
    <t>Description :</t>
  </si>
  <si>
    <t>Check by</t>
  </si>
  <si>
    <t>Date</t>
  </si>
  <si>
    <t xml:space="preserve">4. Change the conclusion base on the data obtained. </t>
  </si>
  <si>
    <r>
      <t xml:space="preserve">275kV, 2000A CONDUCTOR SIZING CALCULATION </t>
    </r>
    <r>
      <rPr>
        <b/>
        <sz val="8"/>
        <rFont val="Arial"/>
        <family val="2"/>
      </rPr>
      <t>(CONDUCTOR DETAILS)</t>
    </r>
  </si>
  <si>
    <t>CHONG</t>
  </si>
  <si>
    <t>Drawing Number:</t>
  </si>
  <si>
    <t>Approved by</t>
  </si>
  <si>
    <t xml:space="preserve">Year   </t>
  </si>
  <si>
    <t>PLS090054-E-CAL-CO-0001-1</t>
  </si>
  <si>
    <t>LHS</t>
  </si>
  <si>
    <t xml:space="preserve">1. Introduction </t>
  </si>
  <si>
    <t xml:space="preserve">This technical calculation contains the conductor dimensioning details which include the following:- </t>
  </si>
  <si>
    <t xml:space="preserve">i. </t>
  </si>
  <si>
    <t xml:space="preserve">Continuous Current Carrying Capacity </t>
  </si>
  <si>
    <t xml:space="preserve">ii. </t>
  </si>
  <si>
    <t xml:space="preserve">Corona Effect </t>
  </si>
  <si>
    <t>iii.</t>
  </si>
  <si>
    <t xml:space="preserve">Thermal Short Time Rating </t>
  </si>
  <si>
    <t xml:space="preserve">2. Standard- </t>
  </si>
  <si>
    <t>IEC 1597:1995 Calculation methods for Stranded bare conductors</t>
  </si>
  <si>
    <t>IEC 60865- Short Circuit Currents Calculation of effects</t>
  </si>
  <si>
    <t xml:space="preserve">ABB Handbook on Switchgear Manual </t>
  </si>
  <si>
    <t>3. System Parameter and Requirement</t>
  </si>
  <si>
    <t>U</t>
  </si>
  <si>
    <t>Rated voltage in kVrms</t>
  </si>
  <si>
    <t>=</t>
  </si>
  <si>
    <t>kVrms</t>
  </si>
  <si>
    <t>Short-circuit X/R ratio</t>
  </si>
  <si>
    <t>ratio</t>
  </si>
  <si>
    <t xml:space="preserve">(X/R ratio is provided by SEB) </t>
  </si>
  <si>
    <r>
      <t>I</t>
    </r>
    <r>
      <rPr>
        <i/>
        <vertAlign val="subscript"/>
        <sz val="10"/>
        <rFont val="Arial"/>
        <family val="2"/>
      </rPr>
      <t>k3</t>
    </r>
    <r>
      <rPr>
        <i/>
        <sz val="10"/>
        <rFont val="Arial"/>
        <family val="2"/>
      </rPr>
      <t>"</t>
    </r>
  </si>
  <si>
    <t>Initial Symmetrical Short-circuit current</t>
  </si>
  <si>
    <t>kA</t>
  </si>
  <si>
    <r>
      <t>I</t>
    </r>
    <r>
      <rPr>
        <i/>
        <vertAlign val="subscript"/>
        <sz val="10"/>
        <rFont val="Arial"/>
        <family val="2"/>
      </rPr>
      <t>k</t>
    </r>
  </si>
  <si>
    <t>Steady-state Symmetrical Short-circuit current</t>
  </si>
  <si>
    <r>
      <t>T</t>
    </r>
    <r>
      <rPr>
        <i/>
        <vertAlign val="subscript"/>
        <sz val="10"/>
        <rFont val="Arial"/>
        <family val="2"/>
      </rPr>
      <t>k</t>
    </r>
  </si>
  <si>
    <t xml:space="preserve">Duration of the short circuit current </t>
  </si>
  <si>
    <t>s</t>
  </si>
  <si>
    <r>
      <t>T</t>
    </r>
    <r>
      <rPr>
        <i/>
        <vertAlign val="subscript"/>
        <sz val="10"/>
        <rFont val="Arial"/>
        <family val="2"/>
      </rPr>
      <t>kr</t>
    </r>
  </si>
  <si>
    <t xml:space="preserve">Duration of the rated short circuit current </t>
  </si>
  <si>
    <t>f</t>
  </si>
  <si>
    <t xml:space="preserve">System frequency </t>
  </si>
  <si>
    <t>Hz</t>
  </si>
  <si>
    <t>Calculation for 275kV Transformer/ Skeleton Bay (below 2000A stranded connection)</t>
  </si>
  <si>
    <t>Required Conductor Current Rating</t>
  </si>
  <si>
    <t>A</t>
  </si>
  <si>
    <t>n</t>
  </si>
  <si>
    <t>Number of // wires</t>
  </si>
  <si>
    <t>l</t>
  </si>
  <si>
    <t>Span length</t>
  </si>
  <si>
    <t>m</t>
  </si>
  <si>
    <r>
      <t>h</t>
    </r>
    <r>
      <rPr>
        <i/>
        <vertAlign val="subscript"/>
        <sz val="10"/>
        <rFont val="Arial"/>
        <family val="2"/>
      </rPr>
      <t>s</t>
    </r>
  </si>
  <si>
    <t xml:space="preserve">Height of conductor </t>
  </si>
  <si>
    <r>
      <t>a</t>
    </r>
    <r>
      <rPr>
        <i/>
        <vertAlign val="subscript"/>
        <sz val="10"/>
        <rFont val="Arial"/>
        <family val="2"/>
      </rPr>
      <t>m</t>
    </r>
  </si>
  <si>
    <t>Inter-phase spacing</t>
  </si>
  <si>
    <t>Allowable Conductor Surface Voltage Gradient</t>
  </si>
  <si>
    <t>kV/cm</t>
  </si>
  <si>
    <t>App.B1</t>
  </si>
  <si>
    <t>(Refer Appendix B1- Chapter 4.3.3, ABB Switchgear Manual- Calculation of electrical surface field strength:" There is no specification for the permissible surface field strength for outdoor installation. In general for overhead lines up to 19kV/cm, in individual cases up to 21kV/cm are approved". However, a more stringent value, 18kV/cm, is considered as maximum conductor surface voltage gradient in this calculation)</t>
  </si>
  <si>
    <t>4. AAC Conductor Details</t>
  </si>
  <si>
    <t>Make</t>
  </si>
  <si>
    <t>LEADER</t>
  </si>
  <si>
    <t>Country of Origin</t>
  </si>
  <si>
    <t>MALAYSIA</t>
  </si>
  <si>
    <t>Material property</t>
  </si>
  <si>
    <t>Type of Alloy</t>
  </si>
  <si>
    <t>AAC</t>
  </si>
  <si>
    <t>Conductor Code Name</t>
  </si>
  <si>
    <t>CICADA</t>
  </si>
  <si>
    <t>App.B6</t>
  </si>
  <si>
    <r>
      <t>R</t>
    </r>
    <r>
      <rPr>
        <i/>
        <vertAlign val="subscript"/>
        <sz val="10"/>
        <rFont val="Arial"/>
        <family val="2"/>
      </rPr>
      <t>dc20</t>
    </r>
  </si>
  <si>
    <r>
      <t>Electrical DC resistance of conductor at 20</t>
    </r>
    <r>
      <rPr>
        <vertAlign val="superscript"/>
        <sz val="10"/>
        <rFont val="Arial"/>
        <family val="2"/>
      </rPr>
      <t>0</t>
    </r>
    <r>
      <rPr>
        <sz val="10"/>
        <rFont val="Arial"/>
        <family val="2"/>
      </rPr>
      <t>C</t>
    </r>
  </si>
  <si>
    <t>Ω/km</t>
  </si>
  <si>
    <t>Refer Appendix B6- Conductor Technical Datasheet</t>
  </si>
  <si>
    <t>c</t>
  </si>
  <si>
    <t>Specific heat of conductor material</t>
  </si>
  <si>
    <t>J/kg/C</t>
  </si>
  <si>
    <t>App.B3</t>
  </si>
  <si>
    <t>r</t>
  </si>
  <si>
    <t>Density of conductor material</t>
  </si>
  <si>
    <r>
      <t>kg/m</t>
    </r>
    <r>
      <rPr>
        <vertAlign val="superscript"/>
        <sz val="10"/>
        <rFont val="Arial"/>
        <family val="2"/>
      </rPr>
      <t>3</t>
    </r>
  </si>
  <si>
    <r>
      <t>k</t>
    </r>
    <r>
      <rPr>
        <i/>
        <vertAlign val="subscript"/>
        <sz val="10"/>
        <rFont val="Symbol"/>
        <family val="1"/>
        <charset val="2"/>
      </rPr>
      <t>2</t>
    </r>
    <r>
      <rPr>
        <i/>
        <vertAlign val="subscript"/>
        <sz val="10"/>
        <rFont val="Arial"/>
        <family val="2"/>
      </rPr>
      <t>0</t>
    </r>
  </si>
  <si>
    <t>Conductivity of Material</t>
  </si>
  <si>
    <t>1/Ωm</t>
  </si>
  <si>
    <r>
      <t>a</t>
    </r>
    <r>
      <rPr>
        <i/>
        <vertAlign val="subscript"/>
        <sz val="10"/>
        <rFont val="Symbol"/>
        <family val="1"/>
        <charset val="2"/>
      </rPr>
      <t>20</t>
    </r>
  </si>
  <si>
    <r>
      <t>Temperature Coefficient of resistance at 20</t>
    </r>
    <r>
      <rPr>
        <vertAlign val="superscript"/>
        <sz val="10"/>
        <rFont val="Arial"/>
        <family val="2"/>
      </rPr>
      <t>0</t>
    </r>
    <r>
      <rPr>
        <sz val="10"/>
        <rFont val="Arial"/>
        <family val="2"/>
      </rPr>
      <t>C</t>
    </r>
  </si>
  <si>
    <t>Ω/K</t>
  </si>
  <si>
    <t xml:space="preserve">Material property refer Appendix B2- Leader Cable's Aluminium Rod and Cables Catalogue &amp; Appendix B3 - Chapter A.9 Figure 13 of IEC60865-1. </t>
  </si>
  <si>
    <t>Mechanical details</t>
  </si>
  <si>
    <t>Conductor cross section</t>
  </si>
  <si>
    <r>
      <t>mm</t>
    </r>
    <r>
      <rPr>
        <vertAlign val="superscript"/>
        <sz val="10"/>
        <rFont val="Arial"/>
        <family val="2"/>
      </rPr>
      <t>2</t>
    </r>
  </si>
  <si>
    <t>D</t>
  </si>
  <si>
    <t>Overall Diameter</t>
  </si>
  <si>
    <t xml:space="preserve">mm </t>
  </si>
  <si>
    <t>Distance between sub-conductor centres</t>
  </si>
  <si>
    <t>mm</t>
  </si>
  <si>
    <t>m'</t>
  </si>
  <si>
    <t xml:space="preserve">Mass per unit length  </t>
  </si>
  <si>
    <t>kg/m</t>
  </si>
  <si>
    <t>Environmental details</t>
  </si>
  <si>
    <t>t</t>
  </si>
  <si>
    <t>Ambient temperature</t>
  </si>
  <si>
    <r>
      <t>0</t>
    </r>
    <r>
      <rPr>
        <sz val="10"/>
        <rFont val="Arial"/>
      </rPr>
      <t>C</t>
    </r>
  </si>
  <si>
    <t>q</t>
  </si>
  <si>
    <t>Final conductor temperature</t>
  </si>
  <si>
    <r>
      <t>q</t>
    </r>
    <r>
      <rPr>
        <i/>
        <vertAlign val="subscript"/>
        <sz val="10"/>
        <rFont val="Arial"/>
        <family val="2"/>
      </rPr>
      <t>b</t>
    </r>
  </si>
  <si>
    <t xml:space="preserve">Conductor temperature at the beginning of the short circuit </t>
  </si>
  <si>
    <r>
      <t>q</t>
    </r>
    <r>
      <rPr>
        <i/>
        <vertAlign val="subscript"/>
        <sz val="10"/>
        <rFont val="Arial"/>
        <family val="2"/>
      </rPr>
      <t>c</t>
    </r>
  </si>
  <si>
    <t xml:space="preserve">Conductor temperature at the end of the short circuit </t>
  </si>
  <si>
    <t>v</t>
  </si>
  <si>
    <t xml:space="preserve">Convection wind speed </t>
  </si>
  <si>
    <t>m/s</t>
  </si>
  <si>
    <t>g</t>
  </si>
  <si>
    <t>Solar radiation absorption coefficient</t>
  </si>
  <si>
    <t>App.B4</t>
  </si>
  <si>
    <r>
      <t>S</t>
    </r>
    <r>
      <rPr>
        <i/>
        <vertAlign val="subscript"/>
        <sz val="10"/>
        <rFont val="Arial"/>
        <family val="2"/>
      </rPr>
      <t>i</t>
    </r>
  </si>
  <si>
    <t xml:space="preserve">Intensity of solar radiation </t>
  </si>
  <si>
    <r>
      <t>W/m</t>
    </r>
    <r>
      <rPr>
        <vertAlign val="superscript"/>
        <sz val="10"/>
        <rFont val="Arial"/>
        <family val="2"/>
      </rPr>
      <t>2</t>
    </r>
  </si>
  <si>
    <r>
      <t>K</t>
    </r>
    <r>
      <rPr>
        <i/>
        <vertAlign val="subscript"/>
        <sz val="10"/>
        <rFont val="Arial"/>
        <family val="2"/>
      </rPr>
      <t>e</t>
    </r>
  </si>
  <si>
    <t>Emissivity coefficient in respect to black body</t>
  </si>
  <si>
    <t>Appendix B4- Clause 3.10 of IEC 1597 gives the CCC of conductor sizes under certain conditions. The value of solar radiation absorption coefficient, emissivity coefficient of black body, and other parameters are chosen base on IEC sample calculation</t>
  </si>
  <si>
    <t>E</t>
  </si>
  <si>
    <t xml:space="preserve">Young's modulus of elasticity </t>
  </si>
  <si>
    <r>
      <t>N/m</t>
    </r>
    <r>
      <rPr>
        <vertAlign val="superscript"/>
        <sz val="10"/>
        <rFont val="Arial"/>
        <family val="2"/>
      </rPr>
      <t>2</t>
    </r>
  </si>
  <si>
    <t>App.B5</t>
  </si>
  <si>
    <t>Young's Modulus value refer to Appendix B5-Table 1.17, ABB Switchgear Manual</t>
  </si>
  <si>
    <r>
      <t xml:space="preserve">275kV, 2000A CONDUCTOR SIZING CALCULATION </t>
    </r>
    <r>
      <rPr>
        <b/>
        <sz val="8"/>
        <rFont val="Arial"/>
        <family val="2"/>
      </rPr>
      <t>(CURRENT CARRYING CAPACITY)</t>
    </r>
  </si>
  <si>
    <t>The purpose of this technical calculation is to calculate the current carrying capacity for the selected conductor</t>
  </si>
  <si>
    <t>base on &lt;IEC 1597:1995- Calculation methods for Stranded bare conductors&gt;</t>
  </si>
  <si>
    <t>&lt;1&gt;</t>
  </si>
  <si>
    <t>Input data</t>
  </si>
  <si>
    <t>Required Busbar Conductor Current Rating</t>
  </si>
  <si>
    <r>
      <t>Electrical DC resistance of conductor at 20</t>
    </r>
    <r>
      <rPr>
        <vertAlign val="superscript"/>
        <sz val="10"/>
        <rFont val="Arial"/>
        <family val="2"/>
      </rPr>
      <t>0</t>
    </r>
    <r>
      <rPr>
        <sz val="10"/>
        <rFont val="Arial"/>
      </rPr>
      <t>C</t>
    </r>
  </si>
  <si>
    <r>
      <t>Temperature coefficient of resistance at 20</t>
    </r>
    <r>
      <rPr>
        <vertAlign val="superscript"/>
        <sz val="10"/>
        <rFont val="Arial"/>
        <family val="2"/>
      </rPr>
      <t>0</t>
    </r>
    <r>
      <rPr>
        <sz val="10"/>
        <rFont val="Arial"/>
      </rPr>
      <t xml:space="preserve">C  </t>
    </r>
  </si>
  <si>
    <t>&lt;2&gt;</t>
  </si>
  <si>
    <t>Calculate the skin effect factor</t>
  </si>
  <si>
    <t>(eq 1)</t>
  </si>
  <si>
    <t>(Leader Catalogue, Pg.27)</t>
  </si>
  <si>
    <t xml:space="preserve">     (eq 2)</t>
  </si>
  <si>
    <t>x</t>
  </si>
  <si>
    <t>Skin effect Constant</t>
  </si>
  <si>
    <r>
      <t>r</t>
    </r>
    <r>
      <rPr>
        <i/>
        <vertAlign val="subscript"/>
        <sz val="10"/>
        <rFont val="Arial"/>
        <family val="2"/>
      </rPr>
      <t>se</t>
    </r>
  </si>
  <si>
    <t xml:space="preserve">Skin effect factor </t>
  </si>
  <si>
    <t>&lt;3&gt;</t>
  </si>
  <si>
    <r>
      <t>Calculate electrical Resistance of conductor at final conductor temperature R</t>
    </r>
    <r>
      <rPr>
        <b/>
        <i/>
        <vertAlign val="subscript"/>
        <sz val="10"/>
        <rFont val="Arial"/>
        <family val="2"/>
      </rPr>
      <t>ac</t>
    </r>
    <r>
      <rPr>
        <b/>
        <i/>
        <vertAlign val="subscript"/>
        <sz val="10"/>
        <rFont val="Symbol"/>
        <family val="1"/>
        <charset val="2"/>
      </rPr>
      <t>q</t>
    </r>
    <r>
      <rPr>
        <b/>
        <i/>
        <sz val="10"/>
        <rFont val="Arial"/>
        <family val="2"/>
      </rPr>
      <t xml:space="preserve"> (Ω)</t>
    </r>
  </si>
  <si>
    <r>
      <t>R</t>
    </r>
    <r>
      <rPr>
        <i/>
        <vertAlign val="subscript"/>
        <sz val="12"/>
        <rFont val="Arial"/>
        <family val="2"/>
      </rPr>
      <t>ac20</t>
    </r>
    <r>
      <rPr>
        <i/>
        <sz val="12"/>
        <rFont val="Arial"/>
        <family val="2"/>
      </rPr>
      <t xml:space="preserve"> = r</t>
    </r>
    <r>
      <rPr>
        <i/>
        <vertAlign val="subscript"/>
        <sz val="12"/>
        <rFont val="Arial"/>
        <family val="2"/>
      </rPr>
      <t>se</t>
    </r>
    <r>
      <rPr>
        <i/>
        <sz val="12"/>
        <rFont val="Arial"/>
        <family val="2"/>
      </rPr>
      <t xml:space="preserve"> R</t>
    </r>
    <r>
      <rPr>
        <i/>
        <vertAlign val="subscript"/>
        <sz val="12"/>
        <rFont val="Arial"/>
        <family val="2"/>
      </rPr>
      <t>dc20</t>
    </r>
  </si>
  <si>
    <t>(eq 3)</t>
  </si>
  <si>
    <r>
      <t>R</t>
    </r>
    <r>
      <rPr>
        <i/>
        <vertAlign val="subscript"/>
        <sz val="12"/>
        <rFont val="Arial"/>
        <family val="2"/>
      </rPr>
      <t>ac</t>
    </r>
    <r>
      <rPr>
        <i/>
        <vertAlign val="subscript"/>
        <sz val="12"/>
        <rFont val="Symbol"/>
        <family val="1"/>
        <charset val="2"/>
      </rPr>
      <t>q</t>
    </r>
    <r>
      <rPr>
        <i/>
        <sz val="12"/>
        <rFont val="Arial"/>
        <family val="2"/>
      </rPr>
      <t xml:space="preserve"> = R</t>
    </r>
    <r>
      <rPr>
        <i/>
        <vertAlign val="subscript"/>
        <sz val="12"/>
        <rFont val="Arial"/>
        <family val="2"/>
      </rPr>
      <t xml:space="preserve">ac20 </t>
    </r>
    <r>
      <rPr>
        <i/>
        <sz val="12"/>
        <rFont val="Arial"/>
        <family val="2"/>
      </rPr>
      <t xml:space="preserve">[1 + </t>
    </r>
    <r>
      <rPr>
        <i/>
        <sz val="12"/>
        <rFont val="Symbol"/>
        <family val="1"/>
        <charset val="2"/>
      </rPr>
      <t>a</t>
    </r>
    <r>
      <rPr>
        <i/>
        <vertAlign val="subscript"/>
        <sz val="12"/>
        <rFont val="Symbol"/>
        <family val="1"/>
        <charset val="2"/>
      </rPr>
      <t>20</t>
    </r>
    <r>
      <rPr>
        <i/>
        <sz val="12"/>
        <rFont val="Symbol"/>
        <family val="1"/>
        <charset val="2"/>
      </rPr>
      <t xml:space="preserve"> (q </t>
    </r>
    <r>
      <rPr>
        <i/>
        <sz val="12"/>
        <rFont val="Arial"/>
        <family val="2"/>
      </rPr>
      <t>- 20) ]</t>
    </r>
  </si>
  <si>
    <t xml:space="preserve">     (eq 4)</t>
  </si>
  <si>
    <t>(IEC 61597, Eq.9, Pg.21)</t>
  </si>
  <si>
    <t>Skin effect factor</t>
  </si>
  <si>
    <r>
      <t>R</t>
    </r>
    <r>
      <rPr>
        <i/>
        <vertAlign val="subscript"/>
        <sz val="10"/>
        <rFont val="Arial"/>
        <family val="2"/>
      </rPr>
      <t>ac20</t>
    </r>
  </si>
  <si>
    <r>
      <t>Electrical AC resistance of conductor at 20</t>
    </r>
    <r>
      <rPr>
        <vertAlign val="superscript"/>
        <sz val="10"/>
        <rFont val="Arial"/>
        <family val="2"/>
      </rPr>
      <t>0</t>
    </r>
    <r>
      <rPr>
        <sz val="10"/>
        <rFont val="Arial"/>
      </rPr>
      <t xml:space="preserve">C          </t>
    </r>
  </si>
  <si>
    <r>
      <t>Temperature coefficient of resistance at 20</t>
    </r>
    <r>
      <rPr>
        <vertAlign val="superscript"/>
        <sz val="10"/>
        <rFont val="Arial"/>
        <family val="2"/>
      </rPr>
      <t>0</t>
    </r>
    <r>
      <rPr>
        <sz val="10"/>
        <rFont val="Arial"/>
      </rPr>
      <t xml:space="preserve">C  </t>
    </r>
  </si>
  <si>
    <t>(eq 4)</t>
  </si>
  <si>
    <r>
      <t>R</t>
    </r>
    <r>
      <rPr>
        <i/>
        <vertAlign val="subscript"/>
        <sz val="10"/>
        <rFont val="Arial"/>
        <family val="2"/>
      </rPr>
      <t>ac</t>
    </r>
    <r>
      <rPr>
        <i/>
        <vertAlign val="subscript"/>
        <sz val="10"/>
        <rFont val="Symbol"/>
        <family val="1"/>
        <charset val="2"/>
      </rPr>
      <t>q</t>
    </r>
  </si>
  <si>
    <t>Electrical Resistance of conductor at final conductor temperature</t>
  </si>
  <si>
    <t>&lt;4&gt;</t>
  </si>
  <si>
    <r>
      <t>Calculate solar heat gain, P</t>
    </r>
    <r>
      <rPr>
        <b/>
        <i/>
        <vertAlign val="subscript"/>
        <sz val="10"/>
        <rFont val="Arial"/>
        <family val="2"/>
      </rPr>
      <t>sol</t>
    </r>
    <r>
      <rPr>
        <b/>
        <i/>
        <sz val="10"/>
        <rFont val="Arial"/>
        <family val="2"/>
      </rPr>
      <t xml:space="preserve"> (W/m)</t>
    </r>
  </si>
  <si>
    <r>
      <t>P</t>
    </r>
    <r>
      <rPr>
        <i/>
        <vertAlign val="subscript"/>
        <sz val="12"/>
        <rFont val="Arial"/>
        <family val="2"/>
      </rPr>
      <t>sol</t>
    </r>
    <r>
      <rPr>
        <i/>
        <sz val="12"/>
        <rFont val="Arial"/>
        <family val="2"/>
      </rPr>
      <t xml:space="preserve"> = </t>
    </r>
    <r>
      <rPr>
        <i/>
        <sz val="12"/>
        <rFont val="Symbol"/>
        <family val="1"/>
        <charset val="2"/>
      </rPr>
      <t>g</t>
    </r>
    <r>
      <rPr>
        <i/>
        <sz val="12"/>
        <rFont val="Arial"/>
        <family val="2"/>
      </rPr>
      <t xml:space="preserve"> D S</t>
    </r>
    <r>
      <rPr>
        <i/>
        <vertAlign val="subscript"/>
        <sz val="12"/>
        <rFont val="Arial"/>
        <family val="2"/>
      </rPr>
      <t>i</t>
    </r>
  </si>
  <si>
    <t xml:space="preserve">     (eq 5)</t>
  </si>
  <si>
    <t>(IEC 61597, Eq.3, Pg.17)</t>
  </si>
  <si>
    <t>Overall Diameter, in m</t>
  </si>
  <si>
    <t>(eq 5)</t>
  </si>
  <si>
    <r>
      <t>P</t>
    </r>
    <r>
      <rPr>
        <i/>
        <vertAlign val="subscript"/>
        <sz val="10"/>
        <rFont val="Arial"/>
        <family val="2"/>
      </rPr>
      <t>sol</t>
    </r>
  </si>
  <si>
    <t xml:space="preserve">Solar Heat Gain </t>
  </si>
  <si>
    <t>W/m</t>
  </si>
  <si>
    <t>&lt;5&gt;</t>
  </si>
  <si>
    <r>
      <t>Calculate radiated heat loss, P</t>
    </r>
    <r>
      <rPr>
        <b/>
        <i/>
        <vertAlign val="subscript"/>
        <sz val="10"/>
        <rFont val="Arial"/>
        <family val="2"/>
      </rPr>
      <t>rad</t>
    </r>
    <r>
      <rPr>
        <b/>
        <i/>
        <sz val="10"/>
        <rFont val="Arial"/>
        <family val="2"/>
      </rPr>
      <t xml:space="preserve"> (W/m)</t>
    </r>
  </si>
  <si>
    <r>
      <t>P</t>
    </r>
    <r>
      <rPr>
        <i/>
        <vertAlign val="subscript"/>
        <sz val="12"/>
        <rFont val="Arial"/>
        <family val="2"/>
      </rPr>
      <t>rad</t>
    </r>
    <r>
      <rPr>
        <i/>
        <sz val="12"/>
        <rFont val="Arial"/>
        <family val="2"/>
      </rPr>
      <t xml:space="preserve"> = s</t>
    </r>
    <r>
      <rPr>
        <i/>
        <sz val="12"/>
        <rFont val="Symbol"/>
        <family val="1"/>
        <charset val="2"/>
      </rPr>
      <t>p</t>
    </r>
    <r>
      <rPr>
        <i/>
        <sz val="12"/>
        <rFont val="Arial"/>
        <family val="2"/>
      </rPr>
      <t>DK</t>
    </r>
    <r>
      <rPr>
        <i/>
        <vertAlign val="subscript"/>
        <sz val="12"/>
        <rFont val="Arial"/>
        <family val="2"/>
      </rPr>
      <t xml:space="preserve">e </t>
    </r>
    <r>
      <rPr>
        <i/>
        <sz val="12"/>
        <rFont val="Arial"/>
        <family val="2"/>
      </rPr>
      <t>{(</t>
    </r>
    <r>
      <rPr>
        <i/>
        <sz val="12"/>
        <rFont val="Symbol"/>
        <family val="1"/>
        <charset val="2"/>
      </rPr>
      <t>q</t>
    </r>
    <r>
      <rPr>
        <i/>
        <sz val="12"/>
        <rFont val="Arial"/>
        <family val="2"/>
      </rPr>
      <t xml:space="preserve"> + 273)</t>
    </r>
    <r>
      <rPr>
        <i/>
        <vertAlign val="superscript"/>
        <sz val="12"/>
        <rFont val="Arial"/>
        <family val="2"/>
      </rPr>
      <t>4</t>
    </r>
    <r>
      <rPr>
        <i/>
        <sz val="12"/>
        <rFont val="Arial"/>
        <family val="2"/>
      </rPr>
      <t>-(t + 273)</t>
    </r>
    <r>
      <rPr>
        <i/>
        <vertAlign val="superscript"/>
        <sz val="12"/>
        <rFont val="Arial"/>
        <family val="2"/>
      </rPr>
      <t>4</t>
    </r>
    <r>
      <rPr>
        <i/>
        <sz val="12"/>
        <rFont val="Arial"/>
        <family val="2"/>
      </rPr>
      <t>)}</t>
    </r>
  </si>
  <si>
    <t xml:space="preserve">     (eq 6)</t>
  </si>
  <si>
    <t>(IEC 61597, Eq.4, Pg.17)</t>
  </si>
  <si>
    <r>
      <t>Stefan Boltzmann constant, 5.6704x10</t>
    </r>
    <r>
      <rPr>
        <vertAlign val="superscript"/>
        <sz val="10"/>
        <rFont val="Arial"/>
        <family val="2"/>
      </rPr>
      <t>-8</t>
    </r>
  </si>
  <si>
    <r>
      <t>W/m</t>
    </r>
    <r>
      <rPr>
        <vertAlign val="superscript"/>
        <sz val="10"/>
        <rFont val="Arial"/>
        <family val="2"/>
      </rPr>
      <t>2</t>
    </r>
    <r>
      <rPr>
        <sz val="10"/>
        <rFont val="Arial"/>
        <family val="2"/>
      </rPr>
      <t>.</t>
    </r>
    <r>
      <rPr>
        <vertAlign val="superscript"/>
        <sz val="10"/>
        <rFont val="Arial"/>
        <family val="2"/>
      </rPr>
      <t>0</t>
    </r>
    <r>
      <rPr>
        <sz val="10"/>
        <rFont val="Arial"/>
        <family val="2"/>
      </rPr>
      <t>C</t>
    </r>
    <r>
      <rPr>
        <vertAlign val="superscript"/>
        <sz val="10"/>
        <rFont val="Arial"/>
        <family val="2"/>
      </rPr>
      <t>4</t>
    </r>
  </si>
  <si>
    <r>
      <t>0</t>
    </r>
    <r>
      <rPr>
        <sz val="10"/>
        <rFont val="Arial"/>
        <family val="2"/>
      </rPr>
      <t>C</t>
    </r>
  </si>
  <si>
    <t>(eq 6)</t>
  </si>
  <si>
    <r>
      <t>P</t>
    </r>
    <r>
      <rPr>
        <i/>
        <vertAlign val="subscript"/>
        <sz val="10"/>
        <rFont val="Arial"/>
        <family val="2"/>
      </rPr>
      <t>rad</t>
    </r>
  </si>
  <si>
    <t>Radiated heat loss</t>
  </si>
  <si>
    <t>&lt;6&gt;</t>
  </si>
  <si>
    <r>
      <t>Calculate convection heat loss, P</t>
    </r>
    <r>
      <rPr>
        <b/>
        <i/>
        <vertAlign val="subscript"/>
        <sz val="10"/>
        <rFont val="Arial"/>
        <family val="2"/>
      </rPr>
      <t>conv</t>
    </r>
    <r>
      <rPr>
        <b/>
        <i/>
        <sz val="10"/>
        <rFont val="Arial"/>
        <family val="2"/>
      </rPr>
      <t xml:space="preserve"> (W/m)</t>
    </r>
  </si>
  <si>
    <r>
      <t>P</t>
    </r>
    <r>
      <rPr>
        <i/>
        <vertAlign val="subscript"/>
        <sz val="12"/>
        <rFont val="Arial"/>
        <family val="2"/>
      </rPr>
      <t>conv</t>
    </r>
    <r>
      <rPr>
        <i/>
        <sz val="12"/>
        <rFont val="Arial"/>
        <family val="2"/>
      </rPr>
      <t xml:space="preserve"> = </t>
    </r>
    <r>
      <rPr>
        <i/>
        <sz val="12"/>
        <rFont val="Symbol"/>
        <family val="1"/>
        <charset val="2"/>
      </rPr>
      <t>l</t>
    </r>
    <r>
      <rPr>
        <i/>
        <sz val="12"/>
        <rFont val="Arial"/>
        <family val="2"/>
      </rPr>
      <t xml:space="preserve"> N</t>
    </r>
    <r>
      <rPr>
        <i/>
        <vertAlign val="subscript"/>
        <sz val="12"/>
        <rFont val="Arial"/>
        <family val="2"/>
      </rPr>
      <t>u</t>
    </r>
    <r>
      <rPr>
        <i/>
        <sz val="12"/>
        <rFont val="Arial"/>
        <family val="2"/>
      </rPr>
      <t xml:space="preserve"> ∆</t>
    </r>
    <r>
      <rPr>
        <i/>
        <sz val="12"/>
        <rFont val="Symbol"/>
        <family val="1"/>
        <charset val="2"/>
      </rPr>
      <t>q p</t>
    </r>
  </si>
  <si>
    <t xml:space="preserve">     (eq 7)</t>
  </si>
  <si>
    <t>(IEC 61597, Eq.5, Pg.17)</t>
  </si>
  <si>
    <t>Thermal conductivity of the air film in contact with the conductor</t>
  </si>
  <si>
    <t>Nu</t>
  </si>
  <si>
    <r>
      <t xml:space="preserve">Nusselt number,                                                          </t>
    </r>
    <r>
      <rPr>
        <i/>
        <sz val="10"/>
        <rFont val="Arial"/>
        <family val="2"/>
      </rPr>
      <t>Nu = 0.65 Re</t>
    </r>
    <r>
      <rPr>
        <i/>
        <vertAlign val="superscript"/>
        <sz val="10"/>
        <rFont val="Arial"/>
        <family val="2"/>
      </rPr>
      <t>0.2</t>
    </r>
    <r>
      <rPr>
        <i/>
        <sz val="10"/>
        <rFont val="Arial"/>
        <family val="2"/>
      </rPr>
      <t xml:space="preserve"> + 0.23 Re</t>
    </r>
    <r>
      <rPr>
        <i/>
        <vertAlign val="superscript"/>
        <sz val="10"/>
        <rFont val="Arial"/>
        <family val="2"/>
      </rPr>
      <t>0.61</t>
    </r>
  </si>
  <si>
    <t>Re</t>
  </si>
  <si>
    <r>
      <t xml:space="preserve">Reynolds number,                                                             Re = </t>
    </r>
    <r>
      <rPr>
        <i/>
        <sz val="10"/>
        <rFont val="Arial"/>
        <family val="2"/>
      </rPr>
      <t>1.644x10</t>
    </r>
    <r>
      <rPr>
        <i/>
        <vertAlign val="superscript"/>
        <sz val="10"/>
        <rFont val="Arial"/>
        <family val="2"/>
      </rPr>
      <t>9</t>
    </r>
    <r>
      <rPr>
        <i/>
        <sz val="10"/>
        <rFont val="Arial"/>
        <family val="2"/>
      </rPr>
      <t xml:space="preserve"> (vD) [(</t>
    </r>
    <r>
      <rPr>
        <i/>
        <sz val="10"/>
        <rFont val="Arial"/>
        <family val="2"/>
      </rPr>
      <t>t</t>
    </r>
    <r>
      <rPr>
        <i/>
        <sz val="10"/>
        <rFont val="Arial"/>
        <family val="2"/>
      </rPr>
      <t>+273)+ 0.5∆</t>
    </r>
    <r>
      <rPr>
        <i/>
        <sz val="10"/>
        <rFont val="Symbol"/>
        <family val="1"/>
        <charset val="2"/>
      </rPr>
      <t>q</t>
    </r>
    <r>
      <rPr>
        <i/>
        <sz val="10"/>
        <rFont val="Arial"/>
        <family val="2"/>
      </rPr>
      <t>]</t>
    </r>
    <r>
      <rPr>
        <i/>
        <vertAlign val="superscript"/>
        <sz val="10"/>
        <rFont val="Arial"/>
        <family val="2"/>
      </rPr>
      <t>-1.78</t>
    </r>
  </si>
  <si>
    <t xml:space="preserve">Wind speed </t>
  </si>
  <si>
    <t xml:space="preserve">m </t>
  </si>
  <si>
    <r>
      <t>0</t>
    </r>
    <r>
      <rPr>
        <sz val="10"/>
        <rFont val="Arial"/>
      </rPr>
      <t>C</t>
    </r>
  </si>
  <si>
    <r>
      <t>∆</t>
    </r>
    <r>
      <rPr>
        <i/>
        <sz val="10"/>
        <rFont val="Symbol"/>
        <family val="1"/>
        <charset val="2"/>
      </rPr>
      <t>q</t>
    </r>
  </si>
  <si>
    <t>Temperature rise</t>
  </si>
  <si>
    <t>(eq 7)</t>
  </si>
  <si>
    <r>
      <t>P</t>
    </r>
    <r>
      <rPr>
        <i/>
        <vertAlign val="subscript"/>
        <sz val="10"/>
        <rFont val="Arial"/>
        <family val="2"/>
      </rPr>
      <t>conv</t>
    </r>
  </si>
  <si>
    <t>Convection heat loss</t>
  </si>
  <si>
    <t>&lt;7&gt;</t>
  </si>
  <si>
    <t>The steady state current carrying capacity can be calculated by equation below</t>
  </si>
  <si>
    <r>
      <t>I</t>
    </r>
    <r>
      <rPr>
        <i/>
        <vertAlign val="subscript"/>
        <sz val="12"/>
        <rFont val="Arial"/>
        <family val="2"/>
      </rPr>
      <t>max</t>
    </r>
    <r>
      <rPr>
        <i/>
        <sz val="12"/>
        <rFont val="Arial"/>
        <family val="2"/>
      </rPr>
      <t xml:space="preserve"> = [ (P</t>
    </r>
    <r>
      <rPr>
        <i/>
        <vertAlign val="subscript"/>
        <sz val="12"/>
        <rFont val="Arial"/>
        <family val="2"/>
      </rPr>
      <t>rad</t>
    </r>
    <r>
      <rPr>
        <i/>
        <sz val="12"/>
        <rFont val="Arial"/>
        <family val="2"/>
      </rPr>
      <t xml:space="preserve"> + P</t>
    </r>
    <r>
      <rPr>
        <i/>
        <vertAlign val="subscript"/>
        <sz val="12"/>
        <rFont val="Arial"/>
        <family val="2"/>
      </rPr>
      <t>conv</t>
    </r>
    <r>
      <rPr>
        <i/>
        <sz val="12"/>
        <rFont val="Arial"/>
        <family val="2"/>
      </rPr>
      <t xml:space="preserve"> - P</t>
    </r>
    <r>
      <rPr>
        <i/>
        <vertAlign val="subscript"/>
        <sz val="12"/>
        <rFont val="Arial"/>
        <family val="2"/>
      </rPr>
      <t>sol</t>
    </r>
    <r>
      <rPr>
        <i/>
        <sz val="12"/>
        <rFont val="Arial"/>
        <family val="2"/>
      </rPr>
      <t>) / R</t>
    </r>
    <r>
      <rPr>
        <i/>
        <vertAlign val="subscript"/>
        <sz val="12"/>
        <rFont val="Arial"/>
        <family val="2"/>
      </rPr>
      <t>ac</t>
    </r>
    <r>
      <rPr>
        <i/>
        <vertAlign val="subscript"/>
        <sz val="12"/>
        <rFont val="Symbol"/>
        <family val="1"/>
        <charset val="2"/>
      </rPr>
      <t>q</t>
    </r>
    <r>
      <rPr>
        <i/>
        <sz val="12"/>
        <rFont val="Arial"/>
        <family val="2"/>
      </rPr>
      <t xml:space="preserve"> ] </t>
    </r>
    <r>
      <rPr>
        <i/>
        <vertAlign val="superscript"/>
        <sz val="12"/>
        <rFont val="Arial"/>
        <family val="2"/>
      </rPr>
      <t>0.5</t>
    </r>
  </si>
  <si>
    <t>(eq 8)</t>
  </si>
  <si>
    <t>(IEC 61597, Eq.8, Pg.19)</t>
  </si>
  <si>
    <t>Ω/m</t>
  </si>
  <si>
    <r>
      <t>I</t>
    </r>
    <r>
      <rPr>
        <i/>
        <vertAlign val="subscript"/>
        <sz val="10"/>
        <rFont val="Arial"/>
        <family val="2"/>
      </rPr>
      <t>max</t>
    </r>
  </si>
  <si>
    <t>Current carrying capacity</t>
  </si>
  <si>
    <t xml:space="preserve">&lt;8&gt; </t>
  </si>
  <si>
    <r>
      <t xml:space="preserve">Conclusion - Current Rating for // Wires at </t>
    </r>
    <r>
      <rPr>
        <b/>
        <i/>
        <sz val="10"/>
        <rFont val="Symbol"/>
        <family val="1"/>
        <charset val="2"/>
      </rPr>
      <t>q</t>
    </r>
  </si>
  <si>
    <r>
      <t>I</t>
    </r>
    <r>
      <rPr>
        <i/>
        <vertAlign val="subscript"/>
        <sz val="10"/>
        <rFont val="Arial"/>
        <family val="2"/>
      </rPr>
      <t>maxfinal</t>
    </r>
  </si>
  <si>
    <t>Final Current carrying capacity</t>
  </si>
  <si>
    <r>
      <t xml:space="preserve">Since the calculated rating for selected conductor is </t>
    </r>
    <r>
      <rPr>
        <b/>
        <i/>
        <u/>
        <sz val="10"/>
        <color indexed="10"/>
        <rFont val="Arial"/>
        <family val="2"/>
      </rPr>
      <t>2156.62A</t>
    </r>
    <r>
      <rPr>
        <b/>
        <i/>
        <sz val="10"/>
        <color indexed="10"/>
        <rFont val="Arial"/>
        <family val="2"/>
      </rPr>
      <t>, which &gt;2000A (spec)</t>
    </r>
  </si>
  <si>
    <t xml:space="preserve">Hence, the selection is ok. </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</si>
</sst>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000"/>
    <numFmt numFmtId="165" formatCode="0.00000"/>
    <numFmt numFmtId="166" formatCode="0.000"/>
  </numFmts>
  <fonts count="37" x14ac:knownFonts="1">
    <font>
      <sz val="10"/>
      <name val="Arial"/>
    </font>
    <font>
      <sz val="10"/>
      <name val="Arial"/>
    </font>
    <font>
      <sz val="10"/>
      <name val="Arial Black"/>
      <family val="2"/>
    </font>
    <font>
      <sz val="10"/>
      <name val="Arial"/>
      <family val="2"/>
    </font>
    <font>
      <b/>
      <u/>
      <sz val="10"/>
      <name val="Arial"/>
      <family val="2"/>
    </font>
    <font>
      <b/>
      <sz val="10"/>
      <name val="Arial"/>
      <family val="2"/>
    </font>
    <font>
      <b/>
      <sz val="8"/>
      <name val="Arial"/>
      <family val="2"/>
    </font>
    <font>
      <i/>
      <sz val="10"/>
      <name val="Arial"/>
      <family val="2"/>
    </font>
    <font>
      <b/>
      <sz val="10"/>
      <color rgb="FF0070C0"/>
      <name val="Arial"/>
      <family val="2"/>
    </font>
    <font>
      <i/>
      <sz val="8"/>
      <name val="Arial"/>
      <family val="2"/>
    </font>
    <font>
      <i/>
      <vertAlign val="subscript"/>
      <sz val="10"/>
      <name val="Arial"/>
      <family val="2"/>
    </font>
    <font>
      <b/>
      <sz val="10"/>
      <color indexed="12"/>
      <name val="Arial"/>
      <family val="2"/>
    </font>
    <font>
      <b/>
      <i/>
      <u/>
      <sz val="10"/>
      <name val="Arial"/>
      <family val="2"/>
    </font>
    <font>
      <b/>
      <i/>
      <sz val="10"/>
      <name val="Arial"/>
      <family val="2"/>
    </font>
    <font>
      <i/>
      <sz val="8"/>
      <color rgb="FFFF0000"/>
      <name val="Arial"/>
      <family val="2"/>
    </font>
    <font>
      <sz val="11"/>
      <name val="Comic Sans MS"/>
      <family val="4"/>
    </font>
    <font>
      <i/>
      <u/>
      <sz val="10"/>
      <name val="Arial"/>
      <family val="2"/>
    </font>
    <font>
      <b/>
      <sz val="10"/>
      <color rgb="FFFF0000"/>
      <name val="Arial"/>
      <family val="2"/>
    </font>
    <font>
      <vertAlign val="superscript"/>
      <sz val="10"/>
      <name val="Arial"/>
      <family val="2"/>
    </font>
    <font>
      <i/>
      <sz val="10"/>
      <name val="Symbol"/>
      <family val="1"/>
      <charset val="2"/>
    </font>
    <font>
      <i/>
      <vertAlign val="subscript"/>
      <sz val="10"/>
      <name val="Symbol"/>
      <family val="1"/>
      <charset val="2"/>
    </font>
    <font>
      <sz val="10"/>
      <name val="Comic Sans MS"/>
      <family val="4"/>
    </font>
    <font>
      <i/>
      <sz val="12"/>
      <name val="Symbol"/>
      <family val="1"/>
      <charset val="2"/>
    </font>
    <font>
      <b/>
      <sz val="10"/>
      <color indexed="12"/>
      <name val="Symbol"/>
      <family val="1"/>
      <charset val="2"/>
    </font>
    <font>
      <i/>
      <sz val="12"/>
      <name val="Arial"/>
      <family val="2"/>
    </font>
    <font>
      <b/>
      <i/>
      <sz val="10"/>
      <color rgb="FFFF0000"/>
      <name val="Arial"/>
      <family val="2"/>
    </font>
    <font>
      <i/>
      <sz val="10"/>
      <color rgb="FFFF0000"/>
      <name val="Arial"/>
      <family val="2"/>
    </font>
    <font>
      <b/>
      <i/>
      <vertAlign val="subscript"/>
      <sz val="10"/>
      <name val="Arial"/>
      <family val="2"/>
    </font>
    <font>
      <b/>
      <i/>
      <vertAlign val="subscript"/>
      <sz val="10"/>
      <name val="Symbol"/>
      <family val="1"/>
      <charset val="2"/>
    </font>
    <font>
      <i/>
      <vertAlign val="subscript"/>
      <sz val="12"/>
      <name val="Arial"/>
      <family val="2"/>
    </font>
    <font>
      <i/>
      <vertAlign val="subscript"/>
      <sz val="12"/>
      <name val="Symbol"/>
      <family val="1"/>
      <charset val="2"/>
    </font>
    <font>
      <i/>
      <vertAlign val="superscript"/>
      <sz val="12"/>
      <name val="Arial"/>
      <family val="2"/>
    </font>
    <font>
      <i/>
      <vertAlign val="superscript"/>
      <sz val="10"/>
      <name val="Arial"/>
      <family val="2"/>
    </font>
    <font>
      <b/>
      <sz val="10"/>
      <color indexed="10"/>
      <name val="Arial"/>
      <family val="2"/>
    </font>
    <font>
      <b/>
      <i/>
      <sz val="10"/>
      <name val="Symbol"/>
      <family val="1"/>
      <charset val="2"/>
    </font>
    <font>
      <b/>
      <i/>
      <u/>
      <sz val="10"/>
      <color indexed="10"/>
      <name val="Arial"/>
      <family val="2"/>
    </font>
    <font>
      <b/>
      <i/>
      <sz val="10"/>
      <color indexed="10"/>
      <name val="Arial"/>
      <family val="2"/>
    </font>
  </fonts>
  <fills count="6">
    <fill>
      <patternFill patternType="none"/>
    </fill>
    <fill>
      <patternFill patternType="gray125"/>
    </fill>
    <fill>
      <patternFill patternType="solid">
        <fgColor indexed="22"/>
        <bgColor indexed="64"/>
      </patternFill>
    </fill>
    <fill>
      <patternFill patternType="solid">
        <fgColor indexed="41"/>
        <bgColor indexed="64"/>
      </patternFill>
    </fill>
    <fill>
      <patternFill patternType="solid">
        <fgColor indexed="43"/>
        <bgColor indexed="64"/>
      </patternFill>
    </fill>
    <fill>
      <patternFill patternType="solid">
        <fgColor indexed="47"/>
        <bgColor indexed="64"/>
      </patternFill>
    </fill>
  </fills>
  <borders count="20">
    <border>
      <left/>
      <right/>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diagonal/>
    </border>
    <border>
      <left style="thin">
        <color indexed="64"/>
      </left>
      <right style="thin">
        <color indexed="64"/>
      </right>
      <top/>
      <bottom/>
      <diagonal/>
    </border>
    <border>
      <left style="thin">
        <color indexed="64"/>
      </left>
      <right style="medium">
        <color indexed="64"/>
      </right>
      <top/>
      <bottom/>
      <diagonal/>
    </border>
    <border>
      <left style="medium">
        <color indexed="64"/>
      </left>
      <right/>
      <top/>
      <bottom style="thin">
        <color indexed="64"/>
      </bottom>
      <diagonal/>
    </border>
    <border>
      <left/>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top style="thin">
        <color indexed="64"/>
      </top>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top/>
      <bottom style="medium">
        <color indexed="64"/>
      </bottom>
      <diagonal/>
    </border>
    <border>
      <left/>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41">
    <xf numFmtId="0" fontId="0" fillId="0" borderId="0" xfId="0"/>
    <xf numFmtId="0" fontId="2" fillId="2" borderId="1" xfId="0" applyFont="1" applyFill="1" applyBorder="1" applyAlignment="1">
      <alignment horizontal="center"/>
    </xf>
    <xf numFmtId="0" fontId="2" fillId="2" borderId="2" xfId="0" applyFont="1" applyFill="1" applyBorder="1" applyAlignment="1">
      <alignment horizontal="center"/>
    </xf>
    <xf numFmtId="0" fontId="2" fillId="2" borderId="3" xfId="0" applyFont="1" applyFill="1" applyBorder="1" applyAlignment="1">
      <alignment horizontal="center"/>
    </xf>
    <xf numFmtId="0" fontId="0" fillId="0" borderId="4" xfId="0" applyBorder="1"/>
    <xf numFmtId="0" fontId="0" fillId="0" borderId="0" xfId="0" applyBorder="1" applyAlignment="1">
      <alignment horizontal="center"/>
    </xf>
    <xf numFmtId="0" fontId="0" fillId="0" borderId="0" xfId="0" applyBorder="1"/>
    <xf numFmtId="0" fontId="3" fillId="0" borderId="0" xfId="0" applyFont="1" applyBorder="1" applyAlignment="1">
      <alignment horizontal="left"/>
    </xf>
    <xf numFmtId="0" fontId="0" fillId="0" borderId="0" xfId="0" applyFill="1" applyBorder="1"/>
    <xf numFmtId="0" fontId="3" fillId="0" borderId="5" xfId="0" applyFont="1" applyBorder="1" applyAlignment="1"/>
    <xf numFmtId="0" fontId="0" fillId="0" borderId="6" xfId="0" applyBorder="1" applyAlignment="1"/>
    <xf numFmtId="0" fontId="4" fillId="0" borderId="0" xfId="0" applyFont="1"/>
    <xf numFmtId="0" fontId="5" fillId="3" borderId="7" xfId="0" applyFont="1" applyFill="1" applyBorder="1" applyProtection="1">
      <protection locked="0"/>
    </xf>
    <xf numFmtId="0" fontId="5" fillId="3" borderId="8" xfId="0" applyFont="1" applyFill="1" applyBorder="1" applyAlignment="1" applyProtection="1">
      <alignment horizontal="center"/>
      <protection locked="0"/>
    </xf>
    <xf numFmtId="0" fontId="5" fillId="3" borderId="8" xfId="0" applyFont="1" applyFill="1" applyBorder="1" applyProtection="1">
      <protection locked="0"/>
    </xf>
    <xf numFmtId="0" fontId="3" fillId="3" borderId="8" xfId="0" applyFont="1" applyFill="1" applyBorder="1" applyAlignment="1" applyProtection="1">
      <alignment horizontal="left"/>
      <protection locked="0"/>
    </xf>
    <xf numFmtId="0" fontId="0" fillId="3" borderId="8" xfId="0" applyFill="1" applyBorder="1" applyProtection="1">
      <protection locked="0"/>
    </xf>
    <xf numFmtId="0" fontId="5" fillId="3" borderId="9" xfId="0" applyFont="1" applyFill="1" applyBorder="1" applyAlignment="1" applyProtection="1">
      <protection locked="0"/>
    </xf>
    <xf numFmtId="0" fontId="5" fillId="3" borderId="10" xfId="0" applyFont="1" applyFill="1" applyBorder="1" applyAlignment="1" applyProtection="1">
      <alignment horizontal="left"/>
      <protection locked="0"/>
    </xf>
    <xf numFmtId="0" fontId="0" fillId="0" borderId="11" xfId="0" applyBorder="1" applyProtection="1">
      <protection locked="0"/>
    </xf>
    <xf numFmtId="0" fontId="0" fillId="0" borderId="12" xfId="0" applyBorder="1" applyAlignment="1">
      <alignment horizontal="center"/>
    </xf>
    <xf numFmtId="0" fontId="0" fillId="0" borderId="12" xfId="0" applyBorder="1"/>
    <xf numFmtId="0" fontId="3" fillId="0" borderId="12" xfId="0" applyFont="1" applyBorder="1" applyAlignment="1">
      <alignment horizontal="left"/>
    </xf>
    <xf numFmtId="0" fontId="0" fillId="0" borderId="12" xfId="0" applyFill="1" applyBorder="1"/>
    <xf numFmtId="0" fontId="3" fillId="0" borderId="13" xfId="0" applyFont="1" applyBorder="1" applyAlignment="1"/>
    <xf numFmtId="0" fontId="0" fillId="0" borderId="14" xfId="0" applyBorder="1" applyAlignment="1"/>
    <xf numFmtId="0" fontId="0" fillId="0" borderId="5" xfId="0" applyBorder="1" applyAlignment="1" applyProtection="1">
      <protection locked="0"/>
    </xf>
    <xf numFmtId="0" fontId="0" fillId="0" borderId="14" xfId="0" applyBorder="1" applyAlignment="1">
      <alignment horizontal="left"/>
    </xf>
    <xf numFmtId="0" fontId="0" fillId="3" borderId="8" xfId="0" applyFill="1" applyBorder="1" applyAlignment="1" applyProtection="1">
      <alignment horizontal="center"/>
      <protection locked="0"/>
    </xf>
    <xf numFmtId="0" fontId="3" fillId="3" borderId="0" xfId="0" applyFont="1" applyFill="1" applyBorder="1" applyAlignment="1" applyProtection="1">
      <alignment horizontal="left"/>
      <protection locked="0"/>
    </xf>
    <xf numFmtId="0" fontId="0" fillId="3" borderId="0" xfId="0" applyFill="1" applyBorder="1" applyProtection="1">
      <protection locked="0"/>
    </xf>
    <xf numFmtId="16" fontId="5" fillId="3" borderId="10" xfId="0" applyNumberFormat="1" applyFont="1" applyFill="1" applyBorder="1" applyAlignment="1" applyProtection="1">
      <alignment horizontal="left"/>
      <protection locked="0"/>
    </xf>
    <xf numFmtId="0" fontId="5" fillId="3" borderId="15" xfId="0" applyFont="1" applyFill="1" applyBorder="1" applyProtection="1">
      <protection locked="0"/>
    </xf>
    <xf numFmtId="0" fontId="0" fillId="3" borderId="16" xfId="0" applyFill="1" applyBorder="1" applyAlignment="1" applyProtection="1">
      <alignment horizontal="center"/>
      <protection locked="0"/>
    </xf>
    <xf numFmtId="0" fontId="0" fillId="3" borderId="16" xfId="0" applyFill="1" applyBorder="1" applyProtection="1">
      <protection locked="0"/>
    </xf>
    <xf numFmtId="0" fontId="3" fillId="3" borderId="16" xfId="0" applyFont="1" applyFill="1" applyBorder="1" applyAlignment="1" applyProtection="1">
      <alignment horizontal="left"/>
      <protection locked="0"/>
    </xf>
    <xf numFmtId="0" fontId="5" fillId="3" borderId="17" xfId="0" applyFont="1" applyFill="1" applyBorder="1" applyAlignment="1" applyProtection="1">
      <protection locked="0"/>
    </xf>
    <xf numFmtId="0" fontId="5" fillId="3" borderId="18" xfId="0" applyFont="1" applyFill="1" applyBorder="1" applyAlignment="1" applyProtection="1">
      <alignment horizontal="left"/>
      <protection locked="0"/>
    </xf>
    <xf numFmtId="0" fontId="5" fillId="0" borderId="0" xfId="0" applyFont="1" applyFill="1" applyBorder="1" applyProtection="1">
      <protection locked="0"/>
    </xf>
    <xf numFmtId="0" fontId="0" fillId="0" borderId="0" xfId="0" applyFill="1" applyBorder="1" applyAlignment="1" applyProtection="1">
      <alignment horizontal="center"/>
      <protection locked="0"/>
    </xf>
    <xf numFmtId="0" fontId="0" fillId="0" borderId="0" xfId="0" applyFill="1" applyBorder="1" applyProtection="1">
      <protection locked="0"/>
    </xf>
    <xf numFmtId="0" fontId="3" fillId="0" borderId="0" xfId="0" applyFont="1" applyFill="1" applyBorder="1" applyAlignment="1" applyProtection="1">
      <alignment horizontal="left"/>
      <protection locked="0"/>
    </xf>
    <xf numFmtId="0" fontId="5" fillId="0" borderId="0" xfId="0" applyFont="1" applyFill="1" applyBorder="1" applyAlignment="1" applyProtection="1">
      <alignment horizontal="center"/>
      <protection locked="0"/>
    </xf>
    <xf numFmtId="0" fontId="0" fillId="0" borderId="0" xfId="0" applyFill="1"/>
    <xf numFmtId="0" fontId="4" fillId="0" borderId="0" xfId="0" applyFont="1" applyFill="1" applyBorder="1" applyProtection="1">
      <protection locked="0"/>
    </xf>
    <xf numFmtId="0" fontId="0" fillId="0" borderId="0" xfId="0" applyAlignment="1">
      <alignment horizontal="center"/>
    </xf>
    <xf numFmtId="0" fontId="3" fillId="0" borderId="0" xfId="0" applyFont="1" applyAlignment="1">
      <alignment horizontal="left"/>
    </xf>
    <xf numFmtId="0" fontId="0" fillId="0" borderId="0" xfId="0" applyFill="1" applyAlignment="1">
      <alignment horizontal="left"/>
    </xf>
    <xf numFmtId="0" fontId="3" fillId="0" borderId="0" xfId="0" applyFont="1" applyAlignment="1">
      <alignment horizontal="center"/>
    </xf>
    <xf numFmtId="0" fontId="3" fillId="0" borderId="0" xfId="0" applyFont="1" applyBorder="1"/>
    <xf numFmtId="0" fontId="0" fillId="0" borderId="0" xfId="0" applyFill="1" applyAlignment="1">
      <alignment horizontal="center"/>
    </xf>
    <xf numFmtId="0" fontId="3" fillId="0" borderId="0" xfId="0" applyFont="1" applyFill="1" applyAlignment="1">
      <alignment horizontal="left"/>
    </xf>
    <xf numFmtId="0" fontId="3" fillId="0" borderId="0" xfId="0" applyFont="1" applyFill="1" applyAlignment="1">
      <alignment horizontal="center"/>
    </xf>
    <xf numFmtId="0" fontId="3" fillId="0" borderId="0" xfId="0" applyFont="1"/>
    <xf numFmtId="0" fontId="3" fillId="0" borderId="0" xfId="0" applyFont="1" applyBorder="1" applyProtection="1"/>
    <xf numFmtId="0" fontId="3" fillId="0" borderId="0" xfId="0" applyFont="1" applyAlignment="1" applyProtection="1">
      <alignment horizontal="center"/>
    </xf>
    <xf numFmtId="0" fontId="3" fillId="0" borderId="0" xfId="0" applyFont="1" applyProtection="1"/>
    <xf numFmtId="0" fontId="3" fillId="0" borderId="0" xfId="0" applyFont="1" applyAlignment="1" applyProtection="1">
      <alignment horizontal="left"/>
    </xf>
    <xf numFmtId="0" fontId="3" fillId="0" borderId="0" xfId="0" applyFont="1" applyFill="1" applyAlignment="1" applyProtection="1">
      <alignment horizontal="left"/>
    </xf>
    <xf numFmtId="0" fontId="0" fillId="0" borderId="0" xfId="0" applyProtection="1"/>
    <xf numFmtId="0" fontId="4" fillId="0" borderId="0" xfId="0" applyFont="1" applyFill="1" applyBorder="1" applyAlignment="1">
      <alignment horizontal="left"/>
    </xf>
    <xf numFmtId="0" fontId="5" fillId="0" borderId="0" xfId="0" applyFont="1" applyBorder="1" applyAlignment="1">
      <alignment horizontal="center"/>
    </xf>
    <xf numFmtId="0" fontId="3" fillId="0" borderId="0" xfId="0" applyFont="1" applyFill="1" applyBorder="1" applyAlignment="1">
      <alignment horizontal="left"/>
    </xf>
    <xf numFmtId="0" fontId="5" fillId="0" borderId="0" xfId="0" applyFont="1" applyFill="1" applyBorder="1" applyAlignment="1">
      <alignment horizontal="left"/>
    </xf>
    <xf numFmtId="0" fontId="5" fillId="0" borderId="0" xfId="0" applyFont="1" applyAlignment="1">
      <alignment horizontal="center"/>
    </xf>
    <xf numFmtId="0" fontId="5" fillId="0" borderId="0" xfId="0" applyFont="1"/>
    <xf numFmtId="0" fontId="3" fillId="0" borderId="0" xfId="0" applyFont="1" applyAlignment="1" applyProtection="1">
      <alignment horizontal="right"/>
    </xf>
    <xf numFmtId="0" fontId="7" fillId="0" borderId="0" xfId="0" applyFont="1" applyBorder="1" applyAlignment="1" applyProtection="1">
      <alignment horizontal="center"/>
    </xf>
    <xf numFmtId="0" fontId="3" fillId="0" borderId="0" xfId="0" quotePrefix="1" applyFont="1" applyBorder="1" applyAlignment="1" applyProtection="1">
      <alignment horizontal="left" vertical="top" wrapText="1"/>
    </xf>
    <xf numFmtId="0" fontId="8" fillId="4" borderId="19" xfId="0" applyFont="1" applyFill="1" applyBorder="1" applyAlignment="1" applyProtection="1">
      <alignment horizontal="center"/>
      <protection locked="0"/>
    </xf>
    <xf numFmtId="0" fontId="3" fillId="0" borderId="0" xfId="0" applyFont="1" applyBorder="1" applyAlignment="1" applyProtection="1">
      <alignment horizontal="center"/>
    </xf>
    <xf numFmtId="0" fontId="3" fillId="0" borderId="0" xfId="0" applyFont="1" applyBorder="1" applyAlignment="1">
      <alignment horizontal="center"/>
    </xf>
    <xf numFmtId="0" fontId="3" fillId="0" borderId="0" xfId="0" applyFont="1" applyBorder="1" applyAlignment="1">
      <alignment horizontal="left" vertical="center"/>
    </xf>
    <xf numFmtId="0" fontId="3" fillId="0" borderId="0" xfId="0" quotePrefix="1" applyFont="1" applyFill="1" applyBorder="1" applyAlignment="1">
      <alignment horizontal="left"/>
    </xf>
    <xf numFmtId="0" fontId="8" fillId="4" borderId="19" xfId="0" applyFont="1" applyFill="1" applyBorder="1" applyAlignment="1">
      <alignment horizontal="center"/>
    </xf>
    <xf numFmtId="0" fontId="9" fillId="0" borderId="0" xfId="0" applyFont="1" applyBorder="1" applyAlignment="1">
      <alignment horizontal="left" vertical="center" wrapText="1"/>
    </xf>
    <xf numFmtId="0" fontId="7" fillId="0" borderId="0" xfId="0" applyFont="1" applyBorder="1" applyAlignment="1">
      <alignment horizontal="center"/>
    </xf>
    <xf numFmtId="0" fontId="11" fillId="4" borderId="19" xfId="0" applyFont="1" applyFill="1" applyBorder="1" applyAlignment="1">
      <alignment horizontal="center"/>
    </xf>
    <xf numFmtId="0" fontId="3" fillId="0" borderId="0" xfId="0" applyFont="1" applyBorder="1" applyAlignment="1" applyProtection="1">
      <alignment vertical="top" wrapText="1"/>
    </xf>
    <xf numFmtId="0" fontId="0" fillId="0" borderId="0" xfId="0" applyAlignment="1" applyProtection="1">
      <alignment vertical="top" wrapText="1"/>
    </xf>
    <xf numFmtId="0" fontId="7" fillId="0" borderId="0" xfId="0" applyFont="1" applyBorder="1" applyAlignment="1" applyProtection="1">
      <alignment horizontal="center" vertical="top" wrapText="1"/>
    </xf>
    <xf numFmtId="0" fontId="11" fillId="4" borderId="19" xfId="0" applyFont="1" applyFill="1" applyBorder="1" applyAlignment="1" applyProtection="1">
      <alignment horizontal="center" vertical="top" wrapText="1"/>
    </xf>
    <xf numFmtId="0" fontId="3" fillId="0" borderId="0" xfId="0" applyFont="1" applyFill="1" applyBorder="1" applyAlignment="1" applyProtection="1">
      <alignment horizontal="center" vertical="top" wrapText="1"/>
    </xf>
    <xf numFmtId="0" fontId="0" fillId="0" borderId="0" xfId="0" applyBorder="1" applyAlignment="1" applyProtection="1">
      <alignment horizontal="center" vertical="top" wrapText="1"/>
    </xf>
    <xf numFmtId="0" fontId="11" fillId="0" borderId="0" xfId="0" applyFont="1" applyFill="1" applyBorder="1" applyAlignment="1" applyProtection="1">
      <alignment horizontal="center" vertical="top" wrapText="1"/>
    </xf>
    <xf numFmtId="0" fontId="12" fillId="0" borderId="0" xfId="0" applyFont="1" applyBorder="1" applyAlignment="1" applyProtection="1">
      <alignment horizontal="left" vertical="top"/>
    </xf>
    <xf numFmtId="0" fontId="3" fillId="0" borderId="0" xfId="0" applyFont="1" applyFill="1" applyBorder="1"/>
    <xf numFmtId="3" fontId="11" fillId="4" borderId="19" xfId="0" applyNumberFormat="1" applyFont="1" applyFill="1" applyBorder="1" applyAlignment="1">
      <alignment horizontal="center"/>
    </xf>
    <xf numFmtId="0" fontId="7" fillId="0" borderId="0" xfId="0" applyFont="1" applyFill="1" applyBorder="1" applyAlignment="1">
      <alignment horizontal="center"/>
    </xf>
    <xf numFmtId="0" fontId="0" fillId="0" borderId="0" xfId="0" quotePrefix="1" applyFill="1" applyBorder="1" applyAlignment="1">
      <alignment vertical="top" wrapText="1"/>
    </xf>
    <xf numFmtId="0" fontId="0" fillId="0" borderId="0" xfId="0" quotePrefix="1" applyBorder="1" applyAlignment="1" applyProtection="1">
      <alignment horizontal="left" vertical="top" wrapText="1"/>
    </xf>
    <xf numFmtId="0" fontId="11" fillId="4" borderId="19" xfId="0" applyFont="1" applyFill="1" applyBorder="1" applyAlignment="1" applyProtection="1">
      <alignment horizontal="center" vertical="top" wrapText="1"/>
      <protection locked="0"/>
    </xf>
    <xf numFmtId="0" fontId="5" fillId="0" borderId="0" xfId="0" applyFont="1" applyFill="1" applyBorder="1" applyAlignment="1" applyProtection="1">
      <alignment horizontal="left"/>
    </xf>
    <xf numFmtId="0" fontId="3" fillId="0" borderId="0" xfId="0" quotePrefix="1" applyFont="1" applyFill="1" applyBorder="1" applyAlignment="1" applyProtection="1">
      <alignment horizontal="left"/>
    </xf>
    <xf numFmtId="2" fontId="11" fillId="4" borderId="19" xfId="0" applyNumberFormat="1" applyFont="1" applyFill="1" applyBorder="1" applyAlignment="1" applyProtection="1">
      <alignment horizontal="center"/>
      <protection locked="0"/>
    </xf>
    <xf numFmtId="0" fontId="5" fillId="0" borderId="0" xfId="0" applyFont="1" applyAlignment="1" applyProtection="1">
      <alignment horizontal="center"/>
    </xf>
    <xf numFmtId="0" fontId="5" fillId="0" borderId="0" xfId="0" applyFont="1" applyProtection="1"/>
    <xf numFmtId="0" fontId="13" fillId="0" borderId="0" xfId="0" applyFont="1" applyBorder="1" applyAlignment="1">
      <alignment horizontal="center"/>
    </xf>
    <xf numFmtId="0" fontId="14" fillId="0" borderId="0" xfId="0" applyFont="1" applyAlignment="1" applyProtection="1">
      <alignment horizontal="center"/>
    </xf>
    <xf numFmtId="0" fontId="3" fillId="0" borderId="0" xfId="0" applyFont="1" applyFill="1" applyBorder="1" applyProtection="1">
      <protection locked="0"/>
    </xf>
    <xf numFmtId="0" fontId="4" fillId="0" borderId="0" xfId="0" applyFont="1" applyAlignment="1">
      <alignment horizontal="left"/>
    </xf>
    <xf numFmtId="0" fontId="3" fillId="0" borderId="0" xfId="0" applyFont="1" applyAlignment="1">
      <alignment horizontal="right"/>
    </xf>
    <xf numFmtId="0" fontId="3" fillId="0" borderId="0" xfId="0" applyFont="1" applyBorder="1" applyAlignment="1">
      <alignment vertical="center"/>
    </xf>
    <xf numFmtId="0" fontId="3" fillId="0" borderId="0" xfId="0" quotePrefix="1" applyFont="1" applyBorder="1" applyAlignment="1">
      <alignment horizontal="left" vertical="top" wrapText="1"/>
    </xf>
    <xf numFmtId="0" fontId="11" fillId="4" borderId="19" xfId="0" applyFont="1" applyFill="1" applyBorder="1" applyAlignment="1" applyProtection="1">
      <alignment horizontal="center"/>
      <protection locked="0"/>
    </xf>
    <xf numFmtId="0" fontId="3" fillId="0" borderId="0" xfId="0" applyFont="1" applyFill="1" applyBorder="1" applyAlignment="1">
      <alignment horizontal="center"/>
    </xf>
    <xf numFmtId="0" fontId="15" fillId="0" borderId="0" xfId="0" applyFont="1" applyBorder="1" applyAlignment="1">
      <alignment horizontal="center" vertical="center" wrapText="1"/>
    </xf>
    <xf numFmtId="0" fontId="15" fillId="0" borderId="0" xfId="0" applyFont="1" applyBorder="1" applyAlignment="1">
      <alignment horizontal="left" vertical="center"/>
    </xf>
    <xf numFmtId="0" fontId="11" fillId="0" borderId="0" xfId="0" applyFont="1" applyFill="1" applyBorder="1" applyAlignment="1" applyProtection="1">
      <alignment horizontal="center"/>
      <protection locked="0"/>
    </xf>
    <xf numFmtId="0" fontId="16" fillId="0" borderId="0" xfId="0" applyFont="1" applyBorder="1" applyAlignment="1">
      <alignment horizontal="left"/>
    </xf>
    <xf numFmtId="0" fontId="13" fillId="0" borderId="0" xfId="0" applyFont="1" applyFill="1" applyBorder="1" applyAlignment="1">
      <alignment horizontal="center"/>
    </xf>
    <xf numFmtId="0" fontId="15" fillId="0" borderId="0" xfId="0" applyFont="1" applyBorder="1" applyAlignment="1">
      <alignment vertical="center"/>
    </xf>
    <xf numFmtId="0" fontId="17" fillId="4" borderId="19" xfId="0" applyFont="1" applyFill="1" applyBorder="1" applyAlignment="1" applyProtection="1">
      <alignment horizontal="center"/>
      <protection locked="0"/>
    </xf>
    <xf numFmtId="0" fontId="7" fillId="0" borderId="0" xfId="0" applyFont="1" applyFill="1" applyBorder="1" applyAlignment="1">
      <alignment horizontal="center" vertical="top" wrapText="1"/>
    </xf>
    <xf numFmtId="0" fontId="3" fillId="0" borderId="0" xfId="0" applyFont="1" applyFill="1" applyBorder="1" applyAlignment="1">
      <alignment vertical="top" wrapText="1"/>
    </xf>
    <xf numFmtId="164" fontId="17" fillId="4" borderId="19" xfId="0" applyNumberFormat="1" applyFont="1" applyFill="1" applyBorder="1" applyAlignment="1" applyProtection="1">
      <alignment horizontal="center" vertical="top" wrapText="1"/>
      <protection locked="0"/>
    </xf>
    <xf numFmtId="0" fontId="0" fillId="0" borderId="0" xfId="0" applyFill="1" applyBorder="1" applyAlignment="1">
      <alignment horizontal="center" vertical="top" wrapText="1"/>
    </xf>
    <xf numFmtId="0" fontId="0" fillId="0" borderId="0" xfId="0" applyAlignment="1" applyProtection="1">
      <alignment vertical="top"/>
    </xf>
    <xf numFmtId="0" fontId="19" fillId="0" borderId="0" xfId="0" applyFont="1" applyBorder="1" applyAlignment="1" applyProtection="1">
      <alignment horizontal="center" vertical="top"/>
    </xf>
    <xf numFmtId="0" fontId="14" fillId="0" borderId="0" xfId="0" applyFont="1" applyBorder="1" applyAlignment="1">
      <alignment horizontal="left" vertical="center" wrapText="1"/>
    </xf>
    <xf numFmtId="0" fontId="3" fillId="0" borderId="0" xfId="0" quotePrefix="1" applyFont="1" applyBorder="1" applyAlignment="1" applyProtection="1">
      <alignment horizontal="left" vertical="top"/>
    </xf>
    <xf numFmtId="0" fontId="3" fillId="0" borderId="0" xfId="0" applyFont="1" applyBorder="1" applyAlignment="1" applyProtection="1">
      <alignment horizontal="center" vertical="top" wrapText="1"/>
    </xf>
    <xf numFmtId="0" fontId="0" fillId="0" borderId="0" xfId="0" applyBorder="1" applyAlignment="1" applyProtection="1">
      <alignment horizontal="center" vertical="top"/>
    </xf>
    <xf numFmtId="0" fontId="19" fillId="0" borderId="0" xfId="0" applyFont="1" applyBorder="1" applyAlignment="1" applyProtection="1">
      <alignment horizontal="center" vertical="top" wrapText="1"/>
    </xf>
    <xf numFmtId="0" fontId="3" fillId="0" borderId="0" xfId="0" applyFont="1" applyBorder="1" applyAlignment="1" applyProtection="1">
      <alignment vertical="top"/>
    </xf>
    <xf numFmtId="165" fontId="11" fillId="4" borderId="19" xfId="0" applyNumberFormat="1" applyFont="1" applyFill="1" applyBorder="1" applyAlignment="1" applyProtection="1">
      <alignment horizontal="center" vertical="top"/>
    </xf>
    <xf numFmtId="165" fontId="11" fillId="0" borderId="0" xfId="0" applyNumberFormat="1" applyFont="1" applyFill="1" applyBorder="1" applyAlignment="1" applyProtection="1">
      <alignment horizontal="center" vertical="top"/>
    </xf>
    <xf numFmtId="166" fontId="11" fillId="0" borderId="0" xfId="0" applyNumberFormat="1" applyFont="1" applyFill="1" applyBorder="1" applyAlignment="1" applyProtection="1">
      <alignment horizontal="center" vertical="top"/>
    </xf>
    <xf numFmtId="0" fontId="3" fillId="0" borderId="0" xfId="0" applyFont="1" applyFill="1" applyBorder="1" applyAlignment="1">
      <alignment horizontal="center" vertical="center"/>
    </xf>
    <xf numFmtId="0" fontId="21" fillId="0" borderId="0" xfId="0" applyFont="1" applyBorder="1"/>
    <xf numFmtId="0" fontId="15" fillId="0" borderId="0" xfId="0" applyFont="1" applyBorder="1"/>
    <xf numFmtId="1" fontId="11" fillId="4" borderId="19" xfId="0" applyNumberFormat="1" applyFont="1" applyFill="1" applyBorder="1" applyAlignment="1" applyProtection="1">
      <alignment horizontal="center" vertical="top" wrapText="1"/>
      <protection locked="0"/>
    </xf>
    <xf numFmtId="0" fontId="3" fillId="0" borderId="0" xfId="0" applyFont="1" applyFill="1" applyBorder="1" applyAlignment="1" applyProtection="1">
      <alignment horizontal="center"/>
    </xf>
    <xf numFmtId="0" fontId="0" fillId="0" borderId="0" xfId="0" applyBorder="1" applyAlignment="1" applyProtection="1">
      <alignment horizontal="center"/>
    </xf>
    <xf numFmtId="0" fontId="17" fillId="4" borderId="19" xfId="0" applyFont="1" applyFill="1" applyBorder="1" applyAlignment="1" applyProtection="1">
      <alignment horizontal="center" vertical="top" wrapText="1"/>
      <protection locked="0"/>
    </xf>
    <xf numFmtId="1" fontId="11" fillId="0" borderId="0" xfId="0" applyNumberFormat="1" applyFont="1" applyFill="1" applyBorder="1" applyAlignment="1" applyProtection="1">
      <alignment horizontal="center" vertical="top" wrapText="1"/>
      <protection locked="0"/>
    </xf>
    <xf numFmtId="0" fontId="16" fillId="0" borderId="0" xfId="0" applyFont="1" applyBorder="1" applyAlignment="1" applyProtection="1">
      <alignment horizontal="left" vertical="top"/>
    </xf>
    <xf numFmtId="0" fontId="11" fillId="0" borderId="0" xfId="0" applyFont="1" applyFill="1" applyBorder="1" applyAlignment="1" applyProtection="1">
      <alignment horizontal="center" vertical="top" wrapText="1"/>
      <protection locked="0"/>
    </xf>
    <xf numFmtId="0" fontId="3" fillId="0" borderId="0" xfId="0" quotePrefix="1" applyFont="1" applyBorder="1" applyAlignment="1">
      <alignment horizontal="left"/>
    </xf>
    <xf numFmtId="0" fontId="18" fillId="0" borderId="0" xfId="0" applyFont="1" applyBorder="1" applyAlignment="1">
      <alignment horizontal="center"/>
    </xf>
    <xf numFmtId="0" fontId="19" fillId="0" borderId="0" xfId="0" applyFont="1" applyBorder="1" applyAlignment="1">
      <alignment horizontal="center"/>
    </xf>
    <xf numFmtId="0" fontId="1" fillId="0" borderId="0" xfId="0" applyFont="1" applyAlignment="1" applyProtection="1">
      <alignment vertical="top" wrapText="1"/>
    </xf>
    <xf numFmtId="0" fontId="18" fillId="0" borderId="0" xfId="0" applyFont="1" applyBorder="1" applyAlignment="1" applyProtection="1">
      <alignment horizontal="center" vertical="top" wrapText="1"/>
    </xf>
    <xf numFmtId="0" fontId="3" fillId="0" borderId="0" xfId="0" applyFont="1" applyAlignment="1" applyProtection="1">
      <alignment vertical="top" wrapText="1"/>
    </xf>
    <xf numFmtId="0" fontId="3" fillId="0" borderId="0" xfId="0" quotePrefix="1" applyFont="1" applyFill="1" applyBorder="1" applyAlignment="1">
      <alignment horizontal="left" vertical="top" wrapText="1"/>
    </xf>
    <xf numFmtId="0" fontId="3" fillId="0" borderId="0" xfId="0" applyFont="1" applyFill="1" applyBorder="1" applyAlignment="1">
      <alignment horizontal="center" vertical="top" wrapText="1"/>
    </xf>
    <xf numFmtId="0" fontId="22" fillId="0" borderId="0" xfId="0" applyFont="1" applyFill="1" applyBorder="1" applyAlignment="1">
      <alignment horizontal="center"/>
    </xf>
    <xf numFmtId="0" fontId="3" fillId="0" borderId="0" xfId="0" applyFont="1" applyFill="1" applyAlignment="1" applyProtection="1">
      <alignment horizontal="right"/>
    </xf>
    <xf numFmtId="0" fontId="19" fillId="0" borderId="0" xfId="0" applyFont="1" applyFill="1" applyBorder="1" applyAlignment="1" applyProtection="1">
      <alignment horizontal="center" vertical="top" wrapText="1"/>
    </xf>
    <xf numFmtId="0" fontId="3" fillId="0" borderId="0" xfId="0" applyFont="1" applyFill="1" applyBorder="1" applyAlignment="1" applyProtection="1">
      <alignment vertical="top" wrapText="1"/>
    </xf>
    <xf numFmtId="0" fontId="3" fillId="0" borderId="0" xfId="0" quotePrefix="1" applyFont="1" applyFill="1" applyBorder="1" applyAlignment="1" applyProtection="1">
      <alignment horizontal="left" vertical="top" wrapText="1"/>
    </xf>
    <xf numFmtId="11" fontId="11" fillId="4" borderId="19" xfId="0" applyNumberFormat="1" applyFont="1" applyFill="1" applyBorder="1" applyAlignment="1" applyProtection="1">
      <alignment horizontal="center" vertical="top" wrapText="1"/>
      <protection locked="0"/>
    </xf>
    <xf numFmtId="0" fontId="3" fillId="0" borderId="0" xfId="0" applyFont="1" applyFill="1" applyProtection="1"/>
    <xf numFmtId="0" fontId="0" fillId="0" borderId="0" xfId="0" applyFill="1" applyProtection="1"/>
    <xf numFmtId="0" fontId="0" fillId="0" borderId="0" xfId="0" applyAlignment="1">
      <alignment horizontal="left"/>
    </xf>
    <xf numFmtId="0" fontId="13" fillId="0" borderId="0" xfId="0" applyFont="1" applyAlignment="1">
      <alignment horizontal="right"/>
    </xf>
    <xf numFmtId="0" fontId="13" fillId="0" borderId="0" xfId="0" applyFont="1"/>
    <xf numFmtId="0" fontId="7" fillId="0" borderId="0" xfId="0" applyFont="1"/>
    <xf numFmtId="0" fontId="7" fillId="0" borderId="0" xfId="0" applyFont="1" applyAlignment="1">
      <alignment horizontal="left"/>
    </xf>
    <xf numFmtId="0" fontId="7" fillId="0" borderId="0" xfId="0" applyFont="1" applyAlignment="1">
      <alignment horizontal="center"/>
    </xf>
    <xf numFmtId="0" fontId="0" fillId="0" borderId="0" xfId="0" quotePrefix="1" applyBorder="1" applyAlignment="1">
      <alignment vertical="top" wrapText="1"/>
    </xf>
    <xf numFmtId="3" fontId="11" fillId="0" borderId="13" xfId="0" applyNumberFormat="1" applyFont="1" applyFill="1" applyBorder="1" applyAlignment="1" applyProtection="1">
      <alignment horizontal="center"/>
      <protection locked="0"/>
    </xf>
    <xf numFmtId="0" fontId="11" fillId="0" borderId="19" xfId="0" applyFont="1" applyFill="1" applyBorder="1" applyAlignment="1">
      <alignment horizontal="center"/>
    </xf>
    <xf numFmtId="0" fontId="11" fillId="0" borderId="9" xfId="0" applyFont="1" applyFill="1" applyBorder="1" applyAlignment="1" applyProtection="1">
      <alignment horizontal="center"/>
      <protection locked="0"/>
    </xf>
    <xf numFmtId="0" fontId="0" fillId="0" borderId="0" xfId="0" quotePrefix="1" applyBorder="1"/>
    <xf numFmtId="0" fontId="11" fillId="0" borderId="19" xfId="0" applyFont="1" applyFill="1" applyBorder="1" applyAlignment="1" applyProtection="1">
      <alignment horizontal="center"/>
      <protection locked="0"/>
    </xf>
    <xf numFmtId="0" fontId="11" fillId="0" borderId="13" xfId="0" applyFont="1" applyFill="1" applyBorder="1" applyAlignment="1" applyProtection="1">
      <alignment horizontal="center"/>
      <protection locked="0"/>
    </xf>
    <xf numFmtId="0" fontId="0" fillId="0" borderId="0" xfId="0" applyFill="1" applyBorder="1" applyAlignment="1">
      <alignment vertical="top" wrapText="1"/>
    </xf>
    <xf numFmtId="164" fontId="11" fillId="0" borderId="19" xfId="0" applyNumberFormat="1" applyFont="1" applyFill="1" applyBorder="1" applyAlignment="1" applyProtection="1">
      <alignment horizontal="center" vertical="top" wrapText="1"/>
      <protection locked="0"/>
    </xf>
    <xf numFmtId="0" fontId="19" fillId="0" borderId="0" xfId="0" applyFont="1" applyFill="1" applyBorder="1" applyAlignment="1" applyProtection="1">
      <alignment horizontal="center" vertical="top"/>
    </xf>
    <xf numFmtId="165" fontId="11" fillId="0" borderId="19" xfId="0" applyNumberFormat="1" applyFont="1" applyFill="1" applyBorder="1" applyAlignment="1" applyProtection="1">
      <alignment horizontal="center" vertical="top" wrapText="1"/>
      <protection locked="0"/>
    </xf>
    <xf numFmtId="0" fontId="18" fillId="0" borderId="0" xfId="0" applyFont="1" applyBorder="1" applyAlignment="1">
      <alignment horizontal="center" vertical="top" wrapText="1"/>
    </xf>
    <xf numFmtId="0" fontId="17" fillId="0" borderId="9" xfId="0" applyFont="1" applyFill="1" applyBorder="1" applyAlignment="1" applyProtection="1">
      <alignment horizontal="center"/>
      <protection locked="0"/>
    </xf>
    <xf numFmtId="0" fontId="17" fillId="0" borderId="19" xfId="0" applyFont="1" applyFill="1" applyBorder="1" applyAlignment="1" applyProtection="1">
      <alignment horizontal="center"/>
      <protection locked="0"/>
    </xf>
    <xf numFmtId="0" fontId="11" fillId="0" borderId="19" xfId="0" applyFont="1" applyFill="1" applyBorder="1" applyAlignment="1" applyProtection="1">
      <alignment horizontal="center" vertical="top" wrapText="1"/>
      <protection locked="0"/>
    </xf>
    <xf numFmtId="0" fontId="3" fillId="0" borderId="0" xfId="0" applyFont="1" applyBorder="1" applyAlignment="1">
      <alignment horizontal="center" vertical="top" wrapText="1"/>
    </xf>
    <xf numFmtId="164" fontId="23" fillId="0" borderId="0" xfId="0" applyNumberFormat="1" applyFont="1" applyFill="1" applyBorder="1" applyAlignment="1" applyProtection="1">
      <alignment horizontal="center" vertical="top" wrapText="1"/>
      <protection locked="0"/>
    </xf>
    <xf numFmtId="0" fontId="0" fillId="0" borderId="0" xfId="0" applyFill="1" applyBorder="1" applyAlignment="1">
      <alignment horizontal="center"/>
    </xf>
    <xf numFmtId="0" fontId="9" fillId="0" borderId="0" xfId="0" applyFont="1"/>
    <xf numFmtId="0" fontId="24" fillId="0" borderId="0" xfId="0" applyFont="1"/>
    <xf numFmtId="0" fontId="7" fillId="0" borderId="19" xfId="0" applyFont="1" applyBorder="1" applyAlignment="1">
      <alignment horizontal="center" vertical="top" wrapText="1"/>
    </xf>
    <xf numFmtId="0" fontId="3" fillId="0" borderId="19" xfId="0" applyFont="1" applyFill="1" applyBorder="1" applyAlignment="1">
      <alignment vertical="center" wrapText="1"/>
    </xf>
    <xf numFmtId="0" fontId="3" fillId="0" borderId="19" xfId="0" quotePrefix="1" applyFont="1" applyBorder="1" applyAlignment="1">
      <alignment vertical="top" wrapText="1"/>
    </xf>
    <xf numFmtId="164" fontId="3" fillId="0" borderId="19" xfId="0" applyNumberFormat="1" applyFont="1" applyFill="1" applyBorder="1" applyAlignment="1" applyProtection="1">
      <alignment horizontal="center" vertical="top" wrapText="1"/>
      <protection locked="0"/>
    </xf>
    <xf numFmtId="0" fontId="3" fillId="0" borderId="19" xfId="0" applyFont="1" applyBorder="1" applyAlignment="1">
      <alignment vertical="top" wrapText="1"/>
    </xf>
    <xf numFmtId="0" fontId="7" fillId="0" borderId="19" xfId="0" applyFont="1" applyFill="1" applyBorder="1" applyAlignment="1">
      <alignment horizontal="center" vertical="top" wrapText="1"/>
    </xf>
    <xf numFmtId="164" fontId="3" fillId="0" borderId="19" xfId="0" applyNumberFormat="1" applyFont="1" applyFill="1" applyBorder="1" applyAlignment="1">
      <alignment horizontal="center" vertical="top" wrapText="1"/>
    </xf>
    <xf numFmtId="0" fontId="3" fillId="0" borderId="19" xfId="0" applyFont="1" applyBorder="1" applyAlignment="1">
      <alignment horizontal="center" vertical="top" wrapText="1"/>
    </xf>
    <xf numFmtId="0" fontId="25" fillId="0" borderId="0" xfId="0" applyFont="1" applyAlignment="1">
      <alignment horizontal="right"/>
    </xf>
    <xf numFmtId="0" fontId="25" fillId="0" borderId="0" xfId="0" applyFont="1"/>
    <xf numFmtId="0" fontId="26" fillId="0" borderId="0" xfId="0" applyFont="1"/>
    <xf numFmtId="0" fontId="26" fillId="0" borderId="0" xfId="0" applyFont="1" applyAlignment="1">
      <alignment horizontal="left"/>
    </xf>
    <xf numFmtId="0" fontId="26" fillId="0" borderId="0" xfId="0" applyFont="1" applyAlignment="1">
      <alignment horizontal="center"/>
    </xf>
    <xf numFmtId="0" fontId="26" fillId="0" borderId="0" xfId="0" applyFont="1" applyBorder="1" applyAlignment="1">
      <alignment horizontal="center"/>
    </xf>
    <xf numFmtId="0" fontId="9" fillId="0" borderId="0" xfId="0" applyFont="1" applyAlignment="1">
      <alignment horizontal="center"/>
    </xf>
    <xf numFmtId="0" fontId="9" fillId="0" borderId="0" xfId="0" applyFont="1" applyAlignment="1" applyProtection="1"/>
    <xf numFmtId="0" fontId="0" fillId="0" borderId="19" xfId="0" applyBorder="1" applyAlignment="1">
      <alignment vertical="top" wrapText="1"/>
    </xf>
    <xf numFmtId="0" fontId="0" fillId="0" borderId="19" xfId="0" quotePrefix="1" applyBorder="1" applyAlignment="1">
      <alignment vertical="top" wrapText="1"/>
    </xf>
    <xf numFmtId="164" fontId="0" fillId="0" borderId="19" xfId="0" applyNumberFormat="1" applyFill="1" applyBorder="1" applyAlignment="1" applyProtection="1">
      <alignment horizontal="center" vertical="top" wrapText="1"/>
      <protection locked="0"/>
    </xf>
    <xf numFmtId="164" fontId="0" fillId="0" borderId="19" xfId="0" applyNumberFormat="1" applyFill="1" applyBorder="1" applyAlignment="1">
      <alignment horizontal="center" vertical="top" wrapText="1"/>
    </xf>
    <xf numFmtId="0" fontId="0" fillId="0" borderId="19" xfId="0" applyBorder="1" applyAlignment="1">
      <alignment horizontal="center" vertical="top" wrapText="1"/>
    </xf>
    <xf numFmtId="0" fontId="19" fillId="0" borderId="19" xfId="0" applyFont="1" applyFill="1" applyBorder="1" applyAlignment="1" applyProtection="1">
      <alignment horizontal="center" vertical="top"/>
    </xf>
    <xf numFmtId="0" fontId="18" fillId="0" borderId="19" xfId="0" applyFont="1" applyBorder="1" applyAlignment="1">
      <alignment horizontal="center" vertical="top" wrapText="1"/>
    </xf>
    <xf numFmtId="0" fontId="0" fillId="0" borderId="0" xfId="0" applyAlignment="1" applyProtection="1"/>
    <xf numFmtId="0" fontId="19" fillId="0" borderId="19" xfId="0" applyFont="1" applyBorder="1" applyAlignment="1">
      <alignment horizontal="center"/>
    </xf>
    <xf numFmtId="0" fontId="0" fillId="0" borderId="19" xfId="0" applyBorder="1"/>
    <xf numFmtId="1" fontId="3" fillId="0" borderId="19" xfId="0" applyNumberFormat="1" applyFont="1" applyFill="1" applyBorder="1" applyAlignment="1">
      <alignment horizontal="center" vertical="top" wrapText="1"/>
    </xf>
    <xf numFmtId="0" fontId="22" fillId="0" borderId="19" xfId="0" applyFont="1" applyBorder="1" applyAlignment="1">
      <alignment horizontal="center"/>
    </xf>
    <xf numFmtId="0" fontId="0" fillId="0" borderId="19" xfId="0" quotePrefix="1" applyBorder="1"/>
    <xf numFmtId="0" fontId="0" fillId="0" borderId="19" xfId="0" applyFill="1" applyBorder="1" applyAlignment="1">
      <alignment horizontal="center"/>
    </xf>
    <xf numFmtId="0" fontId="0" fillId="0" borderId="19" xfId="0" applyBorder="1" applyAlignment="1">
      <alignment horizontal="center"/>
    </xf>
    <xf numFmtId="0" fontId="7" fillId="0" borderId="19" xfId="0" applyFont="1" applyBorder="1" applyAlignment="1">
      <alignment horizontal="center"/>
    </xf>
    <xf numFmtId="0" fontId="13" fillId="0" borderId="0" xfId="0" applyFont="1" applyAlignment="1">
      <alignment horizontal="left"/>
    </xf>
    <xf numFmtId="0" fontId="13" fillId="0" borderId="0" xfId="0" applyFont="1" applyAlignment="1">
      <alignment horizontal="center"/>
    </xf>
    <xf numFmtId="0" fontId="3" fillId="0" borderId="19" xfId="0" applyFont="1" applyBorder="1"/>
    <xf numFmtId="0" fontId="3" fillId="0" borderId="19" xfId="0" quotePrefix="1" applyFont="1" applyBorder="1"/>
    <xf numFmtId="0" fontId="3" fillId="0" borderId="19" xfId="0" applyFont="1" applyBorder="1" applyAlignment="1" applyProtection="1">
      <alignment horizontal="center"/>
    </xf>
    <xf numFmtId="0" fontId="3" fillId="0" borderId="19" xfId="0" applyFont="1" applyBorder="1" applyAlignment="1">
      <alignment horizontal="center"/>
    </xf>
    <xf numFmtId="0" fontId="3" fillId="0" borderId="19" xfId="0" applyFont="1" applyFill="1" applyBorder="1" applyAlignment="1">
      <alignment horizontal="center"/>
    </xf>
    <xf numFmtId="0" fontId="18" fillId="0" borderId="19" xfId="0" applyFont="1" applyBorder="1" applyAlignment="1">
      <alignment horizontal="center"/>
    </xf>
    <xf numFmtId="2" fontId="3" fillId="0" borderId="19" xfId="0" applyNumberFormat="1" applyFont="1" applyBorder="1" applyAlignment="1">
      <alignment horizontal="center"/>
    </xf>
    <xf numFmtId="0" fontId="19" fillId="0" borderId="19" xfId="0" applyFont="1" applyBorder="1" applyAlignment="1">
      <alignment horizontal="center" vertical="top" wrapText="1"/>
    </xf>
    <xf numFmtId="2" fontId="0" fillId="0" borderId="19" xfId="0" applyNumberFormat="1" applyBorder="1" applyAlignment="1">
      <alignment horizontal="center" vertical="top" wrapText="1"/>
    </xf>
    <xf numFmtId="2" fontId="0" fillId="0" borderId="19" xfId="0" applyNumberFormat="1" applyBorder="1" applyAlignment="1">
      <alignment horizontal="center"/>
    </xf>
    <xf numFmtId="11" fontId="0" fillId="0" borderId="19" xfId="0" applyNumberFormat="1" applyBorder="1" applyAlignment="1">
      <alignment horizontal="center" vertical="top" wrapText="1"/>
    </xf>
    <xf numFmtId="0" fontId="7" fillId="0" borderId="19" xfId="0" applyFont="1" applyFill="1" applyBorder="1" applyAlignment="1">
      <alignment horizontal="center"/>
    </xf>
    <xf numFmtId="2" fontId="3" fillId="0" borderId="19" xfId="0" applyNumberFormat="1" applyFont="1" applyFill="1" applyBorder="1" applyAlignment="1">
      <alignment horizontal="center"/>
    </xf>
    <xf numFmtId="0" fontId="33" fillId="0" borderId="0" xfId="0" applyFont="1" applyAlignment="1">
      <alignment horizontal="center"/>
    </xf>
    <xf numFmtId="0" fontId="13" fillId="0" borderId="0" xfId="0" applyFont="1" applyFill="1" applyBorder="1" applyAlignment="1">
      <alignment horizontal="left"/>
    </xf>
    <xf numFmtId="0" fontId="0" fillId="0" borderId="0" xfId="0" applyAlignment="1">
      <alignment horizontal="right"/>
    </xf>
    <xf numFmtId="0" fontId="0" fillId="0" borderId="0" xfId="0" applyFill="1" applyBorder="1" applyAlignment="1">
      <alignment horizontal="left"/>
    </xf>
    <xf numFmtId="2" fontId="5" fillId="5" borderId="19" xfId="0" applyNumberFormat="1" applyFont="1" applyFill="1" applyBorder="1" applyAlignment="1">
      <alignment horizontal="center"/>
    </xf>
    <xf numFmtId="2" fontId="5" fillId="0" borderId="0" xfId="0" applyNumberFormat="1" applyFont="1" applyFill="1" applyBorder="1" applyAlignment="1">
      <alignment horizontal="center"/>
    </xf>
    <xf numFmtId="0" fontId="25" fillId="4" borderId="0" xfId="0" applyFont="1" applyFill="1" applyBorder="1" applyAlignment="1" applyProtection="1">
      <alignment horizontal="left"/>
      <protection locked="0"/>
    </xf>
    <xf numFmtId="0" fontId="13" fillId="4" borderId="0" xfId="0" applyFont="1" applyFill="1"/>
    <xf numFmtId="0" fontId="13" fillId="4" borderId="0" xfId="0" applyFont="1" applyFill="1" applyAlignment="1">
      <alignment horizontal="left"/>
    </xf>
    <xf numFmtId="0" fontId="13" fillId="4" borderId="0" xfId="0" applyFont="1" applyFill="1" applyAlignment="1">
      <alignment horizontal="center"/>
    </xf>
    <xf numFmtId="0" fontId="13" fillId="4" borderId="0" xfId="0" applyFont="1" applyFill="1" applyBorder="1" applyAlignment="1" applyProtection="1">
      <alignment horizontal="left"/>
      <protection locked="0"/>
    </xf>
    <xf numFmtId="0" fontId="0" fillId="4" borderId="0" xfId="0" applyFill="1"/>
    <xf numFmtId="0" fontId="0" fillId="4" borderId="0" xfId="0" applyFill="1" applyAlignment="1">
      <alignment horizontal="left"/>
    </xf>
    <xf numFmtId="0" fontId="0" fillId="4" borderId="0" xfId="0" applyFill="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vmlDrawing1.v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142875</xdr:colOff>
          <xdr:row>28</xdr:row>
          <xdr:rowOff>114300</xdr:rowOff>
        </xdr:from>
        <xdr:to>
          <xdr:col>2</xdr:col>
          <xdr:colOff>1019175</xdr:colOff>
          <xdr:row>31</xdr:row>
          <xdr:rowOff>66675</xdr:rowOff>
        </xdr:to>
        <xdr:sp macro="" textlink="">
          <xdr:nvSpPr>
            <xdr:cNvPr id="1025" name="Object 1" hidden="1">
              <a:extLst>
                <a:ext uri="{63B3BB69-23CF-44E3-9099-C40C66FF867C}">
                  <a14:compatExt spid="_x0000_s102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152400</xdr:colOff>
          <xdr:row>32</xdr:row>
          <xdr:rowOff>0</xdr:rowOff>
        </xdr:from>
        <xdr:to>
          <xdr:col>3</xdr:col>
          <xdr:colOff>142875</xdr:colOff>
          <xdr:row>33</xdr:row>
          <xdr:rowOff>66675</xdr:rowOff>
        </xdr:to>
        <xdr:sp macro="" textlink="">
          <xdr:nvSpPr>
            <xdr:cNvPr id="1026" name="Object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7" Type="http://schemas.openxmlformats.org/officeDocument/2006/relationships/image" Target="../media/image2.emf"/><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oleObject" Target="../embeddings/oleObject2.bin"/><Relationship Id="rId5" Type="http://schemas.openxmlformats.org/officeDocument/2006/relationships/image" Target="../media/image1.emf"/><Relationship Id="rId4" Type="http://schemas.openxmlformats.org/officeDocument/2006/relationships/oleObject" Target="../embeddings/oleObject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3"/>
  <sheetViews>
    <sheetView view="pageBreakPreview" topLeftCell="A37" zoomScale="145" zoomScaleNormal="130" zoomScaleSheetLayoutView="145" workbookViewId="0">
      <selection activeCell="C78" sqref="C78"/>
    </sheetView>
  </sheetViews>
  <sheetFormatPr defaultRowHeight="12.75" x14ac:dyDescent="0.2"/>
  <cols>
    <col min="1" max="1" width="8.140625" customWidth="1"/>
    <col min="2" max="2" width="7.42578125" style="45" customWidth="1"/>
    <col min="3" max="3" width="42.7109375" customWidth="1"/>
    <col min="4" max="4" width="3.140625" style="46" customWidth="1"/>
    <col min="5" max="5" width="11.7109375" style="47" customWidth="1"/>
    <col min="6" max="6" width="10.7109375" style="48" customWidth="1"/>
    <col min="7" max="7" width="7.140625" style="45" customWidth="1"/>
    <col min="9" max="9" width="70.28515625" customWidth="1"/>
  </cols>
  <sheetData>
    <row r="1" spans="1:9" ht="16.5" customHeight="1" x14ac:dyDescent="0.3">
      <c r="A1" s="1" t="s">
        <v>0</v>
      </c>
      <c r="B1" s="2"/>
      <c r="C1" s="2"/>
      <c r="D1" s="2"/>
      <c r="E1" s="2"/>
      <c r="F1" s="2"/>
      <c r="G1" s="3"/>
    </row>
    <row r="2" spans="1:9" x14ac:dyDescent="0.2">
      <c r="A2" s="4" t="s">
        <v>1</v>
      </c>
      <c r="B2" s="5"/>
      <c r="C2" s="6"/>
      <c r="D2" s="7"/>
      <c r="E2" s="8"/>
      <c r="F2" s="9" t="s">
        <v>2</v>
      </c>
      <c r="G2" s="10" t="s">
        <v>3</v>
      </c>
      <c r="I2" s="11" t="s">
        <v>4</v>
      </c>
    </row>
    <row r="3" spans="1:9" x14ac:dyDescent="0.2">
      <c r="A3" s="12" t="s">
        <v>5</v>
      </c>
      <c r="B3" s="13"/>
      <c r="C3" s="14"/>
      <c r="D3" s="15"/>
      <c r="E3" s="16"/>
      <c r="F3" s="17" t="s">
        <v>6</v>
      </c>
      <c r="G3" s="18">
        <v>1</v>
      </c>
      <c r="I3" t="s">
        <v>7</v>
      </c>
    </row>
    <row r="4" spans="1:9" x14ac:dyDescent="0.2">
      <c r="A4" s="19" t="s">
        <v>8</v>
      </c>
      <c r="B4" s="20"/>
      <c r="C4" s="21"/>
      <c r="D4" s="22"/>
      <c r="E4" s="23"/>
      <c r="F4" s="24" t="s">
        <v>9</v>
      </c>
      <c r="G4" s="25" t="s">
        <v>10</v>
      </c>
      <c r="I4" t="s">
        <v>11</v>
      </c>
    </row>
    <row r="5" spans="1:9" x14ac:dyDescent="0.2">
      <c r="A5" s="12" t="s">
        <v>5</v>
      </c>
      <c r="B5" s="13"/>
      <c r="C5" s="14"/>
      <c r="D5" s="15"/>
      <c r="E5" s="16"/>
      <c r="F5" s="17" t="s">
        <v>12</v>
      </c>
      <c r="G5" s="18">
        <v>2</v>
      </c>
      <c r="I5" t="s">
        <v>13</v>
      </c>
    </row>
    <row r="6" spans="1:9" x14ac:dyDescent="0.2">
      <c r="A6" s="19" t="s">
        <v>14</v>
      </c>
      <c r="B6" s="20"/>
      <c r="C6" s="21"/>
      <c r="D6" s="7"/>
      <c r="E6" s="8"/>
      <c r="F6" s="26" t="s">
        <v>15</v>
      </c>
      <c r="G6" s="27" t="s">
        <v>16</v>
      </c>
      <c r="I6" t="s">
        <v>17</v>
      </c>
    </row>
    <row r="7" spans="1:9" x14ac:dyDescent="0.2">
      <c r="A7" s="12" t="s">
        <v>18</v>
      </c>
      <c r="B7" s="28"/>
      <c r="C7" s="16"/>
      <c r="D7" s="29"/>
      <c r="E7" s="30"/>
      <c r="F7" s="17" t="s">
        <v>19</v>
      </c>
      <c r="G7" s="31">
        <v>41263</v>
      </c>
    </row>
    <row r="8" spans="1:9" x14ac:dyDescent="0.2">
      <c r="A8" s="19" t="s">
        <v>20</v>
      </c>
      <c r="B8" s="20"/>
      <c r="C8" s="21"/>
      <c r="D8" s="22"/>
      <c r="E8" s="23"/>
      <c r="F8" s="26" t="s">
        <v>21</v>
      </c>
      <c r="G8" s="27" t="s">
        <v>22</v>
      </c>
    </row>
    <row r="9" spans="1:9" ht="13.5" thickBot="1" x14ac:dyDescent="0.25">
      <c r="A9" s="32" t="s">
        <v>23</v>
      </c>
      <c r="B9" s="33"/>
      <c r="C9" s="34"/>
      <c r="D9" s="35"/>
      <c r="E9" s="34"/>
      <c r="F9" s="36" t="s">
        <v>24</v>
      </c>
      <c r="G9" s="37">
        <v>2012</v>
      </c>
    </row>
    <row r="10" spans="1:9" s="43" customFormat="1" x14ac:dyDescent="0.2">
      <c r="A10" s="38"/>
      <c r="B10" s="39"/>
      <c r="C10" s="40"/>
      <c r="D10" s="41"/>
      <c r="E10" s="40"/>
      <c r="F10" s="42"/>
      <c r="G10" s="42"/>
    </row>
    <row r="11" spans="1:9" x14ac:dyDescent="0.2">
      <c r="A11" s="44" t="s">
        <v>25</v>
      </c>
    </row>
    <row r="12" spans="1:9" x14ac:dyDescent="0.2">
      <c r="A12" s="44"/>
    </row>
    <row r="13" spans="1:9" x14ac:dyDescent="0.2">
      <c r="A13" s="49" t="s">
        <v>26</v>
      </c>
    </row>
    <row r="14" spans="1:9" x14ac:dyDescent="0.2">
      <c r="A14" s="49"/>
      <c r="B14" s="45" t="s">
        <v>27</v>
      </c>
      <c r="C14" t="s">
        <v>28</v>
      </c>
    </row>
    <row r="15" spans="1:9" x14ac:dyDescent="0.2">
      <c r="A15" s="49"/>
      <c r="B15" s="45" t="s">
        <v>29</v>
      </c>
      <c r="C15" t="s">
        <v>30</v>
      </c>
    </row>
    <row r="16" spans="1:9" x14ac:dyDescent="0.2">
      <c r="A16" s="49"/>
      <c r="B16" s="45" t="s">
        <v>31</v>
      </c>
      <c r="C16" t="s">
        <v>32</v>
      </c>
    </row>
    <row r="17" spans="1:9" x14ac:dyDescent="0.2">
      <c r="A17" s="49"/>
    </row>
    <row r="18" spans="1:9" s="43" customFormat="1" x14ac:dyDescent="0.2">
      <c r="A18" s="44" t="s">
        <v>33</v>
      </c>
      <c r="B18" s="50"/>
      <c r="D18" s="51"/>
      <c r="E18" s="47"/>
      <c r="F18" s="52"/>
      <c r="G18" s="50"/>
    </row>
    <row r="19" spans="1:9" s="43" customFormat="1" x14ac:dyDescent="0.2">
      <c r="A19" s="44"/>
      <c r="B19" s="50"/>
      <c r="D19" s="51"/>
      <c r="E19" s="47"/>
      <c r="F19" s="52"/>
      <c r="G19" s="50"/>
    </row>
    <row r="20" spans="1:9" s="53" customFormat="1" x14ac:dyDescent="0.2">
      <c r="A20" s="49"/>
      <c r="B20" s="48" t="s">
        <v>27</v>
      </c>
      <c r="C20" s="53" t="s">
        <v>34</v>
      </c>
      <c r="D20" s="46"/>
      <c r="E20" s="51"/>
      <c r="F20" s="48"/>
      <c r="G20" s="48"/>
      <c r="I20"/>
    </row>
    <row r="21" spans="1:9" s="53" customFormat="1" x14ac:dyDescent="0.2">
      <c r="A21" s="49"/>
      <c r="B21" s="48" t="s">
        <v>29</v>
      </c>
      <c r="C21" s="53" t="s">
        <v>35</v>
      </c>
      <c r="D21" s="46"/>
      <c r="E21" s="51"/>
      <c r="F21" s="48"/>
      <c r="G21" s="48"/>
      <c r="I21"/>
    </row>
    <row r="22" spans="1:9" s="56" customFormat="1" x14ac:dyDescent="0.2">
      <c r="A22" s="54"/>
      <c r="B22" s="55" t="s">
        <v>31</v>
      </c>
      <c r="C22" s="56" t="s">
        <v>36</v>
      </c>
      <c r="D22" s="57"/>
      <c r="E22" s="58"/>
      <c r="F22" s="55"/>
      <c r="G22" s="55"/>
      <c r="I22" s="59"/>
    </row>
    <row r="23" spans="1:9" s="53" customFormat="1" x14ac:dyDescent="0.2">
      <c r="A23" s="49"/>
      <c r="B23" s="48"/>
      <c r="D23" s="46"/>
      <c r="E23" s="51"/>
      <c r="F23" s="48"/>
      <c r="G23" s="48"/>
      <c r="I23"/>
    </row>
    <row r="24" spans="1:9" s="53" customFormat="1" x14ac:dyDescent="0.2">
      <c r="A24" s="49"/>
      <c r="B24" s="48"/>
      <c r="D24" s="46"/>
      <c r="E24" s="51"/>
      <c r="F24" s="48"/>
      <c r="G24" s="48"/>
      <c r="I24"/>
    </row>
    <row r="25" spans="1:9" s="65" customFormat="1" x14ac:dyDescent="0.2">
      <c r="A25" s="60" t="s">
        <v>37</v>
      </c>
      <c r="B25" s="61"/>
      <c r="C25" s="42"/>
      <c r="D25" s="62"/>
      <c r="E25" s="63"/>
      <c r="F25" s="64"/>
      <c r="G25" s="64"/>
      <c r="I25"/>
    </row>
    <row r="26" spans="1:9" s="65" customFormat="1" x14ac:dyDescent="0.2">
      <c r="A26" s="60"/>
      <c r="B26" s="61"/>
      <c r="C26" s="42"/>
      <c r="D26" s="62"/>
      <c r="E26" s="63"/>
      <c r="F26" s="64"/>
      <c r="G26" s="64"/>
      <c r="I26"/>
    </row>
    <row r="27" spans="1:9" s="56" customFormat="1" x14ac:dyDescent="0.2">
      <c r="A27" s="66"/>
      <c r="B27" s="67" t="s">
        <v>38</v>
      </c>
      <c r="C27" s="54" t="s">
        <v>39</v>
      </c>
      <c r="D27" s="68" t="s">
        <v>40</v>
      </c>
      <c r="E27" s="69">
        <v>300</v>
      </c>
      <c r="F27" s="70" t="s">
        <v>41</v>
      </c>
      <c r="G27" s="55"/>
      <c r="I27" s="59"/>
    </row>
    <row r="28" spans="1:9" s="65" customFormat="1" x14ac:dyDescent="0.2">
      <c r="A28" s="63"/>
      <c r="B28" s="71"/>
      <c r="C28" s="72" t="s">
        <v>42</v>
      </c>
      <c r="D28" s="73" t="s">
        <v>40</v>
      </c>
      <c r="E28" s="74">
        <v>49</v>
      </c>
      <c r="F28" s="71" t="s">
        <v>43</v>
      </c>
      <c r="G28" s="64"/>
      <c r="I28"/>
    </row>
    <row r="29" spans="1:9" s="65" customFormat="1" x14ac:dyDescent="0.2">
      <c r="A29" s="63"/>
      <c r="B29" s="71"/>
      <c r="C29" s="75" t="s">
        <v>44</v>
      </c>
      <c r="D29" s="73"/>
      <c r="E29" s="73"/>
      <c r="F29" s="73"/>
      <c r="G29" s="64"/>
      <c r="I29"/>
    </row>
    <row r="30" spans="1:9" s="65" customFormat="1" ht="15.75" x14ac:dyDescent="0.3">
      <c r="A30" s="63"/>
      <c r="B30" s="76" t="s">
        <v>45</v>
      </c>
      <c r="C30" s="72" t="s">
        <v>46</v>
      </c>
      <c r="D30" s="73" t="s">
        <v>40</v>
      </c>
      <c r="E30" s="77">
        <v>50</v>
      </c>
      <c r="F30" s="71" t="s">
        <v>47</v>
      </c>
      <c r="G30" s="64"/>
      <c r="I30"/>
    </row>
    <row r="31" spans="1:9" s="65" customFormat="1" ht="15.75" x14ac:dyDescent="0.3">
      <c r="A31" s="63"/>
      <c r="B31" s="76" t="s">
        <v>48</v>
      </c>
      <c r="C31" s="72" t="s">
        <v>49</v>
      </c>
      <c r="D31" s="73" t="s">
        <v>40</v>
      </c>
      <c r="E31" s="77">
        <v>50</v>
      </c>
      <c r="F31" s="71" t="s">
        <v>47</v>
      </c>
      <c r="G31" s="64"/>
      <c r="I31"/>
    </row>
    <row r="32" spans="1:9" s="65" customFormat="1" ht="15.75" x14ac:dyDescent="0.3">
      <c r="A32" s="63"/>
      <c r="B32" s="76" t="s">
        <v>50</v>
      </c>
      <c r="C32" s="78" t="s">
        <v>51</v>
      </c>
      <c r="D32" s="73" t="s">
        <v>40</v>
      </c>
      <c r="E32" s="77">
        <v>1</v>
      </c>
      <c r="F32" s="71" t="s">
        <v>52</v>
      </c>
      <c r="G32" s="64"/>
      <c r="I32"/>
    </row>
    <row r="33" spans="1:9" s="79" customFormat="1" ht="15.75" x14ac:dyDescent="0.2">
      <c r="B33" s="80" t="s">
        <v>53</v>
      </c>
      <c r="C33" s="78" t="s">
        <v>54</v>
      </c>
      <c r="D33" s="68" t="s">
        <v>40</v>
      </c>
      <c r="E33" s="81">
        <v>1</v>
      </c>
      <c r="F33" s="82" t="s">
        <v>52</v>
      </c>
      <c r="G33" s="83"/>
    </row>
    <row r="34" spans="1:9" s="79" customFormat="1" x14ac:dyDescent="0.2">
      <c r="B34" s="80" t="s">
        <v>55</v>
      </c>
      <c r="C34" s="78" t="s">
        <v>56</v>
      </c>
      <c r="D34" s="68" t="s">
        <v>40</v>
      </c>
      <c r="E34" s="81">
        <v>50</v>
      </c>
      <c r="F34" s="82" t="s">
        <v>57</v>
      </c>
      <c r="G34" s="83"/>
    </row>
    <row r="35" spans="1:9" s="79" customFormat="1" x14ac:dyDescent="0.2">
      <c r="B35" s="80"/>
      <c r="C35" s="78"/>
      <c r="D35" s="68"/>
      <c r="E35" s="84"/>
      <c r="F35" s="82"/>
      <c r="G35" s="83"/>
    </row>
    <row r="36" spans="1:9" s="79" customFormat="1" x14ac:dyDescent="0.2">
      <c r="B36" s="85" t="s">
        <v>58</v>
      </c>
      <c r="C36" s="85"/>
      <c r="D36" s="68"/>
      <c r="E36" s="84"/>
      <c r="F36" s="82"/>
      <c r="G36" s="83"/>
    </row>
    <row r="37" spans="1:9" s="65" customFormat="1" x14ac:dyDescent="0.2">
      <c r="A37" s="63"/>
      <c r="B37" s="76"/>
      <c r="C37" s="86" t="s">
        <v>59</v>
      </c>
      <c r="D37" s="73" t="s">
        <v>40</v>
      </c>
      <c r="E37" s="87">
        <v>2000</v>
      </c>
      <c r="F37" s="71" t="s">
        <v>60</v>
      </c>
      <c r="G37" s="64"/>
      <c r="I37"/>
    </row>
    <row r="38" spans="1:9" s="53" customFormat="1" ht="15" customHeight="1" x14ac:dyDescent="0.2">
      <c r="B38" s="88" t="s">
        <v>61</v>
      </c>
      <c r="C38" s="86" t="s">
        <v>62</v>
      </c>
      <c r="D38" s="89" t="s">
        <v>40</v>
      </c>
      <c r="E38" s="77">
        <v>2</v>
      </c>
      <c r="F38" s="86"/>
      <c r="G38" s="71"/>
      <c r="I38"/>
    </row>
    <row r="39" spans="1:9" s="79" customFormat="1" x14ac:dyDescent="0.2">
      <c r="B39" s="80" t="s">
        <v>63</v>
      </c>
      <c r="C39" s="78" t="s">
        <v>64</v>
      </c>
      <c r="D39" s="90" t="s">
        <v>40</v>
      </c>
      <c r="E39" s="91">
        <v>50</v>
      </c>
      <c r="F39" s="82" t="s">
        <v>65</v>
      </c>
      <c r="G39" s="83"/>
    </row>
    <row r="40" spans="1:9" s="96" customFormat="1" ht="15.75" x14ac:dyDescent="0.3">
      <c r="A40" s="92"/>
      <c r="B40" s="67" t="s">
        <v>66</v>
      </c>
      <c r="C40" s="54" t="s">
        <v>67</v>
      </c>
      <c r="D40" s="93" t="s">
        <v>40</v>
      </c>
      <c r="E40" s="94">
        <v>16</v>
      </c>
      <c r="F40" s="70" t="s">
        <v>65</v>
      </c>
      <c r="G40" s="95"/>
      <c r="I40" s="59"/>
    </row>
    <row r="41" spans="1:9" s="65" customFormat="1" ht="15.75" x14ac:dyDescent="0.3">
      <c r="A41" s="63"/>
      <c r="B41" s="76" t="s">
        <v>68</v>
      </c>
      <c r="C41" s="49" t="s">
        <v>69</v>
      </c>
      <c r="D41" s="73" t="s">
        <v>40</v>
      </c>
      <c r="E41" s="74">
        <v>4.5</v>
      </c>
      <c r="F41" s="71" t="s">
        <v>65</v>
      </c>
      <c r="G41" s="64"/>
      <c r="I41"/>
    </row>
    <row r="42" spans="1:9" s="65" customFormat="1" x14ac:dyDescent="0.2">
      <c r="A42" s="63"/>
      <c r="B42" s="97"/>
      <c r="C42" s="49" t="s">
        <v>70</v>
      </c>
      <c r="D42" s="73" t="s">
        <v>40</v>
      </c>
      <c r="E42" s="74">
        <v>18</v>
      </c>
      <c r="F42" s="71" t="s">
        <v>71</v>
      </c>
      <c r="G42" s="98" t="s">
        <v>72</v>
      </c>
      <c r="I42"/>
    </row>
    <row r="43" spans="1:9" s="65" customFormat="1" ht="90" x14ac:dyDescent="0.2">
      <c r="A43" s="63"/>
      <c r="B43" s="71"/>
      <c r="C43" s="75" t="s">
        <v>73</v>
      </c>
      <c r="D43" s="73"/>
      <c r="E43" s="73"/>
      <c r="F43" s="73"/>
      <c r="G43" s="64"/>
      <c r="I43"/>
    </row>
    <row r="44" spans="1:9" s="43" customFormat="1" x14ac:dyDescent="0.2">
      <c r="A44" s="38"/>
      <c r="B44" s="39"/>
      <c r="C44" s="40"/>
      <c r="D44" s="41"/>
      <c r="E44" s="40"/>
      <c r="F44" s="42"/>
      <c r="G44" s="42"/>
    </row>
    <row r="45" spans="1:9" s="43" customFormat="1" x14ac:dyDescent="0.2">
      <c r="A45" s="38"/>
      <c r="B45" s="39"/>
      <c r="C45" s="40"/>
      <c r="D45" s="41"/>
      <c r="E45" s="40"/>
      <c r="F45" s="42"/>
      <c r="G45" s="42"/>
    </row>
    <row r="46" spans="1:9" s="43" customFormat="1" x14ac:dyDescent="0.2">
      <c r="A46" s="38"/>
      <c r="B46" s="39"/>
      <c r="C46" s="40"/>
      <c r="D46" s="41"/>
      <c r="E46" s="40"/>
      <c r="F46" s="42"/>
      <c r="G46" s="42"/>
    </row>
    <row r="47" spans="1:9" s="43" customFormat="1" x14ac:dyDescent="0.2">
      <c r="A47" s="38"/>
      <c r="B47" s="39"/>
      <c r="C47" s="40"/>
      <c r="D47" s="41"/>
      <c r="E47" s="40"/>
      <c r="F47" s="42"/>
      <c r="G47" s="42"/>
    </row>
    <row r="48" spans="1:9" s="43" customFormat="1" x14ac:dyDescent="0.2">
      <c r="A48" s="38"/>
      <c r="B48" s="39"/>
      <c r="C48" s="40"/>
      <c r="D48" s="41"/>
      <c r="E48" s="40"/>
      <c r="F48" s="42"/>
      <c r="G48" s="42"/>
    </row>
    <row r="49" spans="1:11" s="43" customFormat="1" ht="13.5" thickBot="1" x14ac:dyDescent="0.25">
      <c r="A49" s="38"/>
      <c r="B49" s="39"/>
      <c r="C49" s="40"/>
      <c r="D49" s="41"/>
      <c r="E49" s="40"/>
      <c r="F49" s="42"/>
      <c r="G49" s="42"/>
    </row>
    <row r="50" spans="1:11" ht="15" x14ac:dyDescent="0.3">
      <c r="A50" s="1" t="s">
        <v>0</v>
      </c>
      <c r="B50" s="2"/>
      <c r="C50" s="2"/>
      <c r="D50" s="2"/>
      <c r="E50" s="2"/>
      <c r="F50" s="2"/>
      <c r="G50" s="3"/>
    </row>
    <row r="51" spans="1:11" x14ac:dyDescent="0.2">
      <c r="A51" s="4" t="s">
        <v>1</v>
      </c>
      <c r="B51" s="5"/>
      <c r="C51" s="6"/>
      <c r="D51" s="7"/>
      <c r="E51" s="8"/>
      <c r="F51" s="9" t="s">
        <v>2</v>
      </c>
      <c r="G51" s="10" t="s">
        <v>3</v>
      </c>
      <c r="I51" s="11"/>
    </row>
    <row r="52" spans="1:11" x14ac:dyDescent="0.2">
      <c r="A52" s="12" t="s">
        <v>5</v>
      </c>
      <c r="B52" s="13"/>
      <c r="C52" s="14"/>
      <c r="D52" s="15"/>
      <c r="E52" s="16"/>
      <c r="F52" s="17" t="s">
        <v>6</v>
      </c>
      <c r="G52" s="18">
        <v>2</v>
      </c>
    </row>
    <row r="53" spans="1:11" x14ac:dyDescent="0.2">
      <c r="A53" s="19" t="s">
        <v>8</v>
      </c>
      <c r="B53" s="20"/>
      <c r="C53" s="21"/>
      <c r="D53" s="22"/>
      <c r="E53" s="23"/>
      <c r="F53" s="24" t="s">
        <v>9</v>
      </c>
      <c r="G53" s="25" t="s">
        <v>10</v>
      </c>
    </row>
    <row r="54" spans="1:11" x14ac:dyDescent="0.2">
      <c r="A54" s="12" t="s">
        <v>5</v>
      </c>
      <c r="B54" s="13"/>
      <c r="C54" s="14"/>
      <c r="D54" s="15"/>
      <c r="E54" s="16"/>
      <c r="F54" s="17" t="s">
        <v>12</v>
      </c>
      <c r="G54" s="18">
        <v>3</v>
      </c>
    </row>
    <row r="55" spans="1:11" x14ac:dyDescent="0.2">
      <c r="A55" s="19" t="s">
        <v>14</v>
      </c>
      <c r="B55" s="20"/>
      <c r="C55" s="21"/>
      <c r="D55" s="7"/>
      <c r="E55" s="8"/>
      <c r="F55" s="26" t="s">
        <v>15</v>
      </c>
      <c r="G55" s="27" t="s">
        <v>16</v>
      </c>
    </row>
    <row r="56" spans="1:11" x14ac:dyDescent="0.2">
      <c r="A56" s="12" t="s">
        <v>18</v>
      </c>
      <c r="B56" s="28"/>
      <c r="C56" s="16"/>
      <c r="D56" s="29"/>
      <c r="E56" s="30"/>
      <c r="F56" s="17" t="s">
        <v>19</v>
      </c>
      <c r="G56" s="31">
        <v>41263</v>
      </c>
    </row>
    <row r="57" spans="1:11" x14ac:dyDescent="0.2">
      <c r="A57" s="19" t="s">
        <v>20</v>
      </c>
      <c r="B57" s="20"/>
      <c r="C57" s="21"/>
      <c r="D57" s="22"/>
      <c r="E57" s="23"/>
      <c r="F57" s="26" t="s">
        <v>21</v>
      </c>
      <c r="G57" s="27" t="s">
        <v>22</v>
      </c>
    </row>
    <row r="58" spans="1:11" ht="13.5" thickBot="1" x14ac:dyDescent="0.25">
      <c r="A58" s="32" t="s">
        <v>23</v>
      </c>
      <c r="B58" s="33"/>
      <c r="C58" s="34"/>
      <c r="D58" s="35"/>
      <c r="E58" s="34"/>
      <c r="F58" s="36" t="s">
        <v>24</v>
      </c>
      <c r="G58" s="37">
        <v>2012</v>
      </c>
    </row>
    <row r="59" spans="1:11" s="43" customFormat="1" x14ac:dyDescent="0.2">
      <c r="A59" s="38"/>
      <c r="B59" s="39"/>
      <c r="C59" s="99"/>
      <c r="D59" s="41"/>
      <c r="E59" s="40"/>
      <c r="F59" s="42"/>
      <c r="G59" s="42"/>
    </row>
    <row r="60" spans="1:11" s="53" customFormat="1" x14ac:dyDescent="0.2">
      <c r="A60" s="100" t="s">
        <v>74</v>
      </c>
      <c r="B60" s="48"/>
      <c r="D60" s="46"/>
      <c r="E60" s="51"/>
      <c r="F60" s="48"/>
      <c r="G60" s="48"/>
      <c r="I60"/>
    </row>
    <row r="61" spans="1:11" s="53" customFormat="1" x14ac:dyDescent="0.2">
      <c r="A61" s="100"/>
      <c r="B61" s="48"/>
      <c r="D61" s="46"/>
      <c r="E61" s="51"/>
      <c r="F61" s="48"/>
      <c r="G61" s="48"/>
      <c r="I61"/>
    </row>
    <row r="62" spans="1:11" s="53" customFormat="1" ht="16.5" x14ac:dyDescent="0.2">
      <c r="A62" s="101"/>
      <c r="B62" s="102"/>
      <c r="C62" s="102" t="s">
        <v>75</v>
      </c>
      <c r="D62" s="103" t="s">
        <v>40</v>
      </c>
      <c r="E62" s="104" t="s">
        <v>76</v>
      </c>
      <c r="F62" s="105"/>
      <c r="G62" s="48"/>
      <c r="H62" s="106"/>
      <c r="I62" s="107"/>
      <c r="J62" s="107"/>
      <c r="K62" s="49"/>
    </row>
    <row r="63" spans="1:11" s="53" customFormat="1" ht="15" customHeight="1" x14ac:dyDescent="0.2">
      <c r="B63" s="102"/>
      <c r="C63" s="102" t="s">
        <v>77</v>
      </c>
      <c r="D63" s="103" t="s">
        <v>40</v>
      </c>
      <c r="E63" s="104" t="s">
        <v>78</v>
      </c>
      <c r="F63" s="105"/>
      <c r="G63" s="71"/>
      <c r="H63" s="106"/>
      <c r="I63" s="107"/>
      <c r="J63" s="107"/>
      <c r="K63" s="49"/>
    </row>
    <row r="64" spans="1:11" s="53" customFormat="1" ht="15" customHeight="1" x14ac:dyDescent="0.2">
      <c r="B64" s="102"/>
      <c r="C64" s="102"/>
      <c r="D64" s="103"/>
      <c r="E64" s="108"/>
      <c r="F64" s="105"/>
      <c r="G64" s="71"/>
      <c r="H64" s="106"/>
      <c r="I64" s="107"/>
      <c r="J64" s="107"/>
      <c r="K64" s="49"/>
    </row>
    <row r="65" spans="1:11" s="53" customFormat="1" ht="15" customHeight="1" x14ac:dyDescent="0.2">
      <c r="B65" s="109" t="s">
        <v>79</v>
      </c>
      <c r="C65" s="102"/>
      <c r="D65" s="103"/>
      <c r="E65" s="108"/>
      <c r="F65" s="71"/>
      <c r="G65" s="71"/>
      <c r="H65" s="106"/>
      <c r="I65" s="107"/>
      <c r="J65" s="107"/>
      <c r="K65" s="49"/>
    </row>
    <row r="66" spans="1:11" s="53" customFormat="1" ht="15" customHeight="1" x14ac:dyDescent="0.2">
      <c r="B66" s="110"/>
      <c r="C66" s="102" t="s">
        <v>80</v>
      </c>
      <c r="D66" s="103" t="s">
        <v>40</v>
      </c>
      <c r="E66" s="104" t="s">
        <v>81</v>
      </c>
      <c r="F66" s="71"/>
      <c r="G66" s="71"/>
      <c r="H66" s="106"/>
      <c r="I66" s="111"/>
      <c r="J66" s="106"/>
      <c r="K66" s="49"/>
    </row>
    <row r="67" spans="1:11" s="53" customFormat="1" ht="15" customHeight="1" x14ac:dyDescent="0.2">
      <c r="B67" s="110"/>
      <c r="C67" s="102" t="s">
        <v>82</v>
      </c>
      <c r="D67" s="103" t="s">
        <v>40</v>
      </c>
      <c r="E67" s="112" t="s">
        <v>83</v>
      </c>
      <c r="F67" s="71"/>
      <c r="G67" s="98" t="s">
        <v>84</v>
      </c>
      <c r="H67" s="106"/>
      <c r="I67" s="111"/>
      <c r="J67" s="106"/>
      <c r="K67" s="49"/>
    </row>
    <row r="68" spans="1:11" ht="15.75" x14ac:dyDescent="0.2">
      <c r="B68" s="113" t="s">
        <v>85</v>
      </c>
      <c r="C68" s="114" t="s">
        <v>86</v>
      </c>
      <c r="D68" s="89" t="s">
        <v>40</v>
      </c>
      <c r="E68" s="115">
        <v>3.2500000000000001E-2</v>
      </c>
      <c r="F68" s="116" t="s">
        <v>87</v>
      </c>
      <c r="G68" s="98" t="s">
        <v>84</v>
      </c>
    </row>
    <row r="69" spans="1:11" s="117" customFormat="1" x14ac:dyDescent="0.2">
      <c r="B69" s="118"/>
      <c r="C69" s="119" t="s">
        <v>88</v>
      </c>
      <c r="D69" s="120"/>
      <c r="E69" s="121"/>
      <c r="F69" s="121"/>
      <c r="G69" s="122"/>
    </row>
    <row r="70" spans="1:11" s="56" customFormat="1" x14ac:dyDescent="0.2">
      <c r="A70" s="66"/>
      <c r="B70" s="80" t="s">
        <v>89</v>
      </c>
      <c r="C70" s="78" t="s">
        <v>90</v>
      </c>
      <c r="D70" s="68" t="s">
        <v>40</v>
      </c>
      <c r="E70" s="81">
        <v>910</v>
      </c>
      <c r="F70" s="121" t="s">
        <v>91</v>
      </c>
      <c r="G70" s="98" t="s">
        <v>92</v>
      </c>
      <c r="I70" s="59"/>
    </row>
    <row r="71" spans="1:11" s="56" customFormat="1" ht="14.25" x14ac:dyDescent="0.2">
      <c r="A71" s="66"/>
      <c r="B71" s="123" t="s">
        <v>93</v>
      </c>
      <c r="C71" s="78" t="s">
        <v>94</v>
      </c>
      <c r="D71" s="68" t="s">
        <v>40</v>
      </c>
      <c r="E71" s="81">
        <v>2700</v>
      </c>
      <c r="F71" s="121" t="s">
        <v>95</v>
      </c>
      <c r="G71" s="98" t="s">
        <v>92</v>
      </c>
      <c r="I71" s="59"/>
    </row>
    <row r="72" spans="1:11" s="56" customFormat="1" ht="15.75" x14ac:dyDescent="0.2">
      <c r="A72" s="66"/>
      <c r="B72" s="123" t="s">
        <v>96</v>
      </c>
      <c r="C72" s="78" t="s">
        <v>97</v>
      </c>
      <c r="D72" s="68" t="s">
        <v>40</v>
      </c>
      <c r="E72" s="81">
        <v>3.4799999999999999E-5</v>
      </c>
      <c r="F72" s="121" t="s">
        <v>98</v>
      </c>
      <c r="G72" s="98" t="s">
        <v>92</v>
      </c>
      <c r="I72" s="59"/>
    </row>
    <row r="73" spans="1:11" s="117" customFormat="1" ht="14.25" x14ac:dyDescent="0.2">
      <c r="B73" s="118" t="s">
        <v>99</v>
      </c>
      <c r="C73" s="124" t="s">
        <v>100</v>
      </c>
      <c r="D73" s="120" t="s">
        <v>40</v>
      </c>
      <c r="E73" s="125">
        <v>4.0299999999999997E-3</v>
      </c>
      <c r="F73" s="121" t="s">
        <v>101</v>
      </c>
      <c r="G73" s="98" t="s">
        <v>92</v>
      </c>
    </row>
    <row r="74" spans="1:11" s="117" customFormat="1" ht="33.75" x14ac:dyDescent="0.2">
      <c r="B74" s="118"/>
      <c r="C74" s="75" t="s">
        <v>102</v>
      </c>
      <c r="D74" s="120"/>
      <c r="E74" s="121"/>
      <c r="F74" s="121"/>
      <c r="G74" s="122"/>
    </row>
    <row r="75" spans="1:11" s="117" customFormat="1" x14ac:dyDescent="0.2">
      <c r="B75" s="118"/>
      <c r="C75" s="124"/>
      <c r="D75" s="120"/>
      <c r="E75" s="126"/>
      <c r="F75" s="121"/>
      <c r="G75" s="122"/>
    </row>
    <row r="76" spans="1:11" s="117" customFormat="1" x14ac:dyDescent="0.2">
      <c r="B76" s="109" t="s">
        <v>103</v>
      </c>
      <c r="C76" s="124"/>
      <c r="D76" s="120"/>
      <c r="E76" s="127"/>
      <c r="F76" s="121"/>
      <c r="G76" s="122"/>
    </row>
    <row r="77" spans="1:11" s="53" customFormat="1" ht="15" customHeight="1" x14ac:dyDescent="0.3">
      <c r="B77" s="88" t="s">
        <v>60</v>
      </c>
      <c r="C77" s="78" t="s">
        <v>104</v>
      </c>
      <c r="D77" s="103" t="s">
        <v>40</v>
      </c>
      <c r="E77" s="112">
        <v>886</v>
      </c>
      <c r="F77" s="128" t="s">
        <v>105</v>
      </c>
      <c r="G77" s="98" t="s">
        <v>84</v>
      </c>
      <c r="I77" s="129"/>
    </row>
    <row r="78" spans="1:11" ht="16.5" x14ac:dyDescent="0.3">
      <c r="B78" s="88" t="s">
        <v>106</v>
      </c>
      <c r="C78" s="49" t="s">
        <v>107</v>
      </c>
      <c r="D78" s="103" t="s">
        <v>40</v>
      </c>
      <c r="E78" s="112">
        <v>38.700000000000003</v>
      </c>
      <c r="F78" s="105" t="s">
        <v>108</v>
      </c>
      <c r="G78" s="98" t="s">
        <v>84</v>
      </c>
      <c r="H78" s="130"/>
      <c r="I78" s="130"/>
      <c r="J78" s="130"/>
      <c r="K78" s="6"/>
    </row>
    <row r="79" spans="1:11" s="59" customFormat="1" x14ac:dyDescent="0.2">
      <c r="B79" s="80" t="s">
        <v>52</v>
      </c>
      <c r="C79" s="78" t="s">
        <v>109</v>
      </c>
      <c r="D79" s="68" t="s">
        <v>40</v>
      </c>
      <c r="E79" s="131">
        <v>100</v>
      </c>
      <c r="F79" s="132" t="s">
        <v>110</v>
      </c>
      <c r="G79" s="133"/>
    </row>
    <row r="80" spans="1:11" s="79" customFormat="1" x14ac:dyDescent="0.2">
      <c r="B80" s="80" t="s">
        <v>111</v>
      </c>
      <c r="C80" s="78" t="s">
        <v>112</v>
      </c>
      <c r="D80" s="68" t="s">
        <v>40</v>
      </c>
      <c r="E80" s="134">
        <v>2.4449999999999998</v>
      </c>
      <c r="F80" s="121" t="s">
        <v>113</v>
      </c>
      <c r="G80" s="98" t="s">
        <v>84</v>
      </c>
    </row>
    <row r="81" spans="1:9" s="59" customFormat="1" x14ac:dyDescent="0.2">
      <c r="B81" s="80"/>
      <c r="C81" s="78"/>
      <c r="D81" s="68"/>
      <c r="E81" s="135"/>
      <c r="F81" s="132"/>
      <c r="G81" s="133"/>
    </row>
    <row r="82" spans="1:9" s="79" customFormat="1" x14ac:dyDescent="0.2">
      <c r="B82" s="136" t="s">
        <v>114</v>
      </c>
      <c r="C82" s="78"/>
      <c r="D82" s="68"/>
      <c r="E82" s="137"/>
      <c r="F82" s="121"/>
      <c r="G82" s="83"/>
    </row>
    <row r="83" spans="1:9" ht="14.25" x14ac:dyDescent="0.2">
      <c r="B83" s="76" t="s">
        <v>115</v>
      </c>
      <c r="C83" s="49" t="s">
        <v>116</v>
      </c>
      <c r="D83" s="138" t="s">
        <v>40</v>
      </c>
      <c r="E83" s="104">
        <v>35</v>
      </c>
      <c r="F83" s="139" t="s">
        <v>117</v>
      </c>
      <c r="G83" s="5"/>
      <c r="I83" s="53"/>
    </row>
    <row r="84" spans="1:9" ht="14.25" x14ac:dyDescent="0.2">
      <c r="B84" s="140" t="s">
        <v>118</v>
      </c>
      <c r="C84" s="49" t="s">
        <v>119</v>
      </c>
      <c r="D84" s="138" t="s">
        <v>40</v>
      </c>
      <c r="E84" s="104">
        <v>85</v>
      </c>
      <c r="F84" s="139" t="s">
        <v>117</v>
      </c>
      <c r="G84" s="5"/>
    </row>
    <row r="85" spans="1:9" s="143" customFormat="1" ht="25.5" x14ac:dyDescent="0.2">
      <c r="A85" s="141"/>
      <c r="B85" s="123" t="s">
        <v>120</v>
      </c>
      <c r="C85" s="78" t="s">
        <v>121</v>
      </c>
      <c r="D85" s="68" t="s">
        <v>40</v>
      </c>
      <c r="E85" s="81">
        <v>85</v>
      </c>
      <c r="F85" s="142" t="s">
        <v>117</v>
      </c>
      <c r="G85" s="121"/>
    </row>
    <row r="86" spans="1:9" s="143" customFormat="1" ht="25.5" x14ac:dyDescent="0.2">
      <c r="B86" s="123" t="s">
        <v>122</v>
      </c>
      <c r="C86" s="78" t="s">
        <v>123</v>
      </c>
      <c r="D86" s="68" t="s">
        <v>40</v>
      </c>
      <c r="E86" s="81">
        <v>200</v>
      </c>
      <c r="F86" s="142" t="s">
        <v>117</v>
      </c>
      <c r="G86" s="121"/>
    </row>
    <row r="87" spans="1:9" s="43" customFormat="1" x14ac:dyDescent="0.2">
      <c r="B87" s="113" t="s">
        <v>124</v>
      </c>
      <c r="C87" s="114" t="s">
        <v>125</v>
      </c>
      <c r="D87" s="144" t="s">
        <v>40</v>
      </c>
      <c r="E87" s="91">
        <v>0.4</v>
      </c>
      <c r="F87" s="145" t="s">
        <v>126</v>
      </c>
      <c r="G87" s="50"/>
    </row>
    <row r="88" spans="1:9" s="43" customFormat="1" ht="15.75" x14ac:dyDescent="0.25">
      <c r="B88" s="146" t="s">
        <v>127</v>
      </c>
      <c r="C88" s="86" t="s">
        <v>128</v>
      </c>
      <c r="D88" s="73" t="s">
        <v>40</v>
      </c>
      <c r="E88" s="112">
        <v>0.5</v>
      </c>
      <c r="F88" s="105"/>
      <c r="G88" s="98" t="s">
        <v>129</v>
      </c>
    </row>
    <row r="89" spans="1:9" s="43" customFormat="1" ht="15.75" x14ac:dyDescent="0.3">
      <c r="B89" s="88" t="s">
        <v>130</v>
      </c>
      <c r="C89" s="86" t="s">
        <v>131</v>
      </c>
      <c r="D89" s="73" t="s">
        <v>40</v>
      </c>
      <c r="E89" s="104">
        <v>1000</v>
      </c>
      <c r="F89" s="105" t="s">
        <v>132</v>
      </c>
      <c r="G89" s="50"/>
    </row>
    <row r="90" spans="1:9" s="43" customFormat="1" ht="15.75" x14ac:dyDescent="0.3">
      <c r="B90" s="88" t="s">
        <v>133</v>
      </c>
      <c r="C90" s="86" t="s">
        <v>134</v>
      </c>
      <c r="D90" s="73" t="s">
        <v>40</v>
      </c>
      <c r="E90" s="112">
        <v>0.6</v>
      </c>
      <c r="F90" s="105"/>
      <c r="G90" s="98" t="s">
        <v>129</v>
      </c>
    </row>
    <row r="91" spans="1:9" ht="56.25" x14ac:dyDescent="0.2">
      <c r="C91" s="119" t="s">
        <v>135</v>
      </c>
    </row>
    <row r="92" spans="1:9" s="152" customFormat="1" ht="14.25" x14ac:dyDescent="0.2">
      <c r="A92" s="147"/>
      <c r="B92" s="148" t="s">
        <v>136</v>
      </c>
      <c r="C92" s="149" t="s">
        <v>137</v>
      </c>
      <c r="D92" s="150" t="s">
        <v>40</v>
      </c>
      <c r="E92" s="151">
        <v>70000000000</v>
      </c>
      <c r="F92" s="82" t="s">
        <v>138</v>
      </c>
      <c r="G92" s="98" t="s">
        <v>139</v>
      </c>
      <c r="I92" s="153"/>
    </row>
    <row r="93" spans="1:9" ht="22.5" x14ac:dyDescent="0.2">
      <c r="C93" s="75" t="s">
        <v>140</v>
      </c>
    </row>
  </sheetData>
  <mergeCells count="2">
    <mergeCell ref="A1:G1"/>
    <mergeCell ref="A50:G50"/>
  </mergeCells>
  <pageMargins left="0.9055118110236221" right="0.74803149606299213" top="0.74803149606299213" bottom="0.51181102362204722" header="0.31496062992125984" footer="0.51181102362204722"/>
  <pageSetup paperSize="9" scale="94" orientation="portrait" r:id="rId1"/>
  <headerFooter alignWithMargins="0"/>
  <rowBreaks count="1" manualBreakCount="1">
    <brk id="49" max="6" man="1"/>
  </rowBreak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112"/>
  <sheetViews>
    <sheetView tabSelected="1" topLeftCell="A76" zoomScaleNormal="100" workbookViewId="0">
      <selection activeCell="C78" sqref="C78"/>
    </sheetView>
  </sheetViews>
  <sheetFormatPr defaultRowHeight="12.75" x14ac:dyDescent="0.2"/>
  <cols>
    <col min="1" max="1" width="8.140625" customWidth="1"/>
    <col min="2" max="2" width="7.42578125" customWidth="1"/>
    <col min="3" max="3" width="42.7109375" customWidth="1"/>
    <col min="4" max="4" width="3.140625" customWidth="1"/>
    <col min="5" max="5" width="11.7109375" style="154" customWidth="1"/>
    <col min="6" max="6" width="10.7109375" style="45" customWidth="1"/>
    <col min="7" max="7" width="7.140625" style="45" customWidth="1"/>
    <col min="9" max="9" width="70.28515625" customWidth="1"/>
  </cols>
  <sheetData>
    <row r="1" spans="1:9" ht="15" x14ac:dyDescent="0.3">
      <c r="A1" s="1" t="s">
        <v>0</v>
      </c>
      <c r="B1" s="2"/>
      <c r="C1" s="2"/>
      <c r="D1" s="2"/>
      <c r="E1" s="2"/>
      <c r="F1" s="2"/>
      <c r="G1" s="3"/>
    </row>
    <row r="2" spans="1:9" x14ac:dyDescent="0.2">
      <c r="A2" s="4" t="s">
        <v>1</v>
      </c>
      <c r="B2" s="5"/>
      <c r="C2" s="6"/>
      <c r="D2" s="7"/>
      <c r="E2" s="8"/>
      <c r="F2" s="9" t="s">
        <v>2</v>
      </c>
      <c r="G2" s="10" t="s">
        <v>3</v>
      </c>
      <c r="I2" s="11" t="s">
        <v>4</v>
      </c>
    </row>
    <row r="3" spans="1:9" x14ac:dyDescent="0.2">
      <c r="A3" s="12" t="s">
        <v>5</v>
      </c>
      <c r="B3" s="13"/>
      <c r="C3" s="14"/>
      <c r="D3" s="15"/>
      <c r="E3" s="16"/>
      <c r="F3" s="17" t="s">
        <v>6</v>
      </c>
      <c r="G3" s="18">
        <v>3</v>
      </c>
      <c r="I3" t="s">
        <v>7</v>
      </c>
    </row>
    <row r="4" spans="1:9" x14ac:dyDescent="0.2">
      <c r="A4" s="19" t="s">
        <v>8</v>
      </c>
      <c r="B4" s="20"/>
      <c r="C4" s="21"/>
      <c r="D4" s="22"/>
      <c r="E4" s="23"/>
      <c r="F4" s="24" t="s">
        <v>9</v>
      </c>
      <c r="G4" s="25" t="s">
        <v>10</v>
      </c>
      <c r="I4" t="s">
        <v>11</v>
      </c>
    </row>
    <row r="5" spans="1:9" x14ac:dyDescent="0.2">
      <c r="A5" s="12" t="s">
        <v>5</v>
      </c>
      <c r="B5" s="13"/>
      <c r="C5" s="14"/>
      <c r="D5" s="15"/>
      <c r="E5" s="16"/>
      <c r="F5" s="17" t="s">
        <v>12</v>
      </c>
      <c r="G5" s="18">
        <v>4</v>
      </c>
      <c r="I5" t="s">
        <v>13</v>
      </c>
    </row>
    <row r="6" spans="1:9" x14ac:dyDescent="0.2">
      <c r="A6" s="19" t="s">
        <v>14</v>
      </c>
      <c r="B6" s="20"/>
      <c r="C6" s="21"/>
      <c r="D6" s="7"/>
      <c r="E6" s="8"/>
      <c r="F6" s="26" t="s">
        <v>15</v>
      </c>
      <c r="G6" s="27" t="s">
        <v>16</v>
      </c>
      <c r="I6" t="s">
        <v>17</v>
      </c>
    </row>
    <row r="7" spans="1:9" x14ac:dyDescent="0.2">
      <c r="A7" s="12" t="s">
        <v>141</v>
      </c>
      <c r="B7" s="28"/>
      <c r="C7" s="16"/>
      <c r="D7" s="29"/>
      <c r="E7" s="30"/>
      <c r="F7" s="17" t="s">
        <v>19</v>
      </c>
      <c r="G7" s="31">
        <v>41263</v>
      </c>
    </row>
    <row r="8" spans="1:9" x14ac:dyDescent="0.2">
      <c r="A8" s="19" t="s">
        <v>20</v>
      </c>
      <c r="B8" s="20"/>
      <c r="C8" s="21"/>
      <c r="D8" s="22"/>
      <c r="E8" s="23"/>
      <c r="F8" s="26" t="s">
        <v>21</v>
      </c>
      <c r="G8" s="27" t="s">
        <v>22</v>
      </c>
    </row>
    <row r="9" spans="1:9" ht="13.5" thickBot="1" x14ac:dyDescent="0.25">
      <c r="A9" s="32" t="s">
        <v>23</v>
      </c>
      <c r="B9" s="33"/>
      <c r="C9" s="34"/>
      <c r="D9" s="35"/>
      <c r="E9" s="34"/>
      <c r="F9" s="36" t="s">
        <v>24</v>
      </c>
      <c r="G9" s="37">
        <v>2012</v>
      </c>
    </row>
    <row r="11" spans="1:9" x14ac:dyDescent="0.2">
      <c r="A11" s="49" t="s">
        <v>142</v>
      </c>
    </row>
    <row r="12" spans="1:9" s="53" customFormat="1" x14ac:dyDescent="0.2">
      <c r="A12" s="49" t="s">
        <v>143</v>
      </c>
      <c r="E12" s="46"/>
      <c r="F12" s="48"/>
      <c r="G12" s="48"/>
      <c r="I12"/>
    </row>
    <row r="13" spans="1:9" x14ac:dyDescent="0.2">
      <c r="A13" s="49"/>
      <c r="I13" s="53"/>
    </row>
    <row r="14" spans="1:9" s="157" customFormat="1" x14ac:dyDescent="0.2">
      <c r="A14" s="155" t="s">
        <v>144</v>
      </c>
      <c r="B14" s="156" t="s">
        <v>145</v>
      </c>
      <c r="E14" s="158"/>
      <c r="F14" s="159"/>
      <c r="G14" s="159"/>
    </row>
    <row r="15" spans="1:9" s="53" customFormat="1" x14ac:dyDescent="0.2">
      <c r="A15" s="101"/>
      <c r="B15" s="88"/>
      <c r="C15" s="86" t="s">
        <v>146</v>
      </c>
      <c r="D15" s="160" t="s">
        <v>40</v>
      </c>
      <c r="E15" s="161">
        <f>'Conductor Details'!E37</f>
        <v>2000</v>
      </c>
      <c r="F15" s="71" t="s">
        <v>60</v>
      </c>
      <c r="G15" s="48"/>
      <c r="I15"/>
    </row>
    <row r="16" spans="1:9" s="53" customFormat="1" ht="15" customHeight="1" x14ac:dyDescent="0.2">
      <c r="B16" s="88" t="s">
        <v>61</v>
      </c>
      <c r="C16" s="86" t="s">
        <v>62</v>
      </c>
      <c r="D16" s="89" t="s">
        <v>40</v>
      </c>
      <c r="E16" s="162">
        <f>'Conductor Details'!E38</f>
        <v>2</v>
      </c>
      <c r="F16" s="86"/>
      <c r="G16" s="71"/>
      <c r="I16"/>
    </row>
    <row r="17" spans="1:9" s="53" customFormat="1" ht="15" customHeight="1" x14ac:dyDescent="0.3">
      <c r="B17" s="88" t="s">
        <v>106</v>
      </c>
      <c r="C17" s="8" t="s">
        <v>107</v>
      </c>
      <c r="D17" s="160" t="s">
        <v>40</v>
      </c>
      <c r="E17" s="163">
        <f>'Conductor Details'!E78</f>
        <v>38.700000000000003</v>
      </c>
      <c r="F17" s="105" t="s">
        <v>108</v>
      </c>
      <c r="G17" s="71"/>
      <c r="I17" s="129"/>
    </row>
    <row r="18" spans="1:9" ht="14.25" x14ac:dyDescent="0.2">
      <c r="B18" s="76" t="s">
        <v>115</v>
      </c>
      <c r="C18" s="6" t="s">
        <v>116</v>
      </c>
      <c r="D18" s="164" t="s">
        <v>40</v>
      </c>
      <c r="E18" s="165">
        <f>'Conductor Details'!E83</f>
        <v>35</v>
      </c>
      <c r="F18" s="139" t="s">
        <v>117</v>
      </c>
      <c r="G18" s="5"/>
      <c r="I18" s="53"/>
    </row>
    <row r="19" spans="1:9" ht="14.25" x14ac:dyDescent="0.2">
      <c r="B19" s="140" t="s">
        <v>118</v>
      </c>
      <c r="C19" s="6" t="s">
        <v>119</v>
      </c>
      <c r="D19" s="164" t="s">
        <v>40</v>
      </c>
      <c r="E19" s="166">
        <f>'Conductor Details'!E84</f>
        <v>85</v>
      </c>
      <c r="F19" s="139" t="s">
        <v>117</v>
      </c>
      <c r="G19" s="5"/>
    </row>
    <row r="20" spans="1:9" ht="15.75" x14ac:dyDescent="0.2">
      <c r="B20" s="113" t="s">
        <v>85</v>
      </c>
      <c r="C20" s="167" t="s">
        <v>147</v>
      </c>
      <c r="D20" s="89" t="s">
        <v>40</v>
      </c>
      <c r="E20" s="168">
        <f>'Conductor Details'!E68</f>
        <v>3.2500000000000001E-2</v>
      </c>
      <c r="F20" s="116" t="s">
        <v>87</v>
      </c>
      <c r="G20" s="5"/>
    </row>
    <row r="21" spans="1:9" ht="14.25" x14ac:dyDescent="0.2">
      <c r="B21" s="169" t="s">
        <v>99</v>
      </c>
      <c r="C21" s="167" t="s">
        <v>148</v>
      </c>
      <c r="D21" s="160" t="s">
        <v>40</v>
      </c>
      <c r="E21" s="170">
        <f>'Conductor Details'!E73</f>
        <v>4.0299999999999997E-3</v>
      </c>
      <c r="F21" s="171"/>
      <c r="G21" s="5"/>
    </row>
    <row r="22" spans="1:9" ht="15.75" x14ac:dyDescent="0.25">
      <c r="B22" s="146" t="s">
        <v>127</v>
      </c>
      <c r="C22" s="8" t="s">
        <v>128</v>
      </c>
      <c r="D22" s="164" t="s">
        <v>40</v>
      </c>
      <c r="E22" s="172">
        <f>'Conductor Details'!E88</f>
        <v>0.5</v>
      </c>
      <c r="F22" s="71"/>
      <c r="G22" s="5"/>
    </row>
    <row r="23" spans="1:9" ht="15.75" x14ac:dyDescent="0.3">
      <c r="B23" s="88" t="s">
        <v>130</v>
      </c>
      <c r="C23" s="8" t="s">
        <v>131</v>
      </c>
      <c r="D23" s="164" t="s">
        <v>40</v>
      </c>
      <c r="E23" s="165">
        <f>'Conductor Details'!E89</f>
        <v>1000</v>
      </c>
      <c r="F23" s="71" t="s">
        <v>132</v>
      </c>
      <c r="G23" s="5"/>
    </row>
    <row r="24" spans="1:9" ht="15.75" x14ac:dyDescent="0.3">
      <c r="B24" s="88" t="s">
        <v>133</v>
      </c>
      <c r="C24" s="8" t="s">
        <v>134</v>
      </c>
      <c r="D24" s="164" t="s">
        <v>40</v>
      </c>
      <c r="E24" s="173">
        <f>'Conductor Details'!E90</f>
        <v>0.6</v>
      </c>
      <c r="F24" s="71"/>
      <c r="G24" s="5"/>
    </row>
    <row r="25" spans="1:9" x14ac:dyDescent="0.2">
      <c r="B25" s="113" t="s">
        <v>124</v>
      </c>
      <c r="C25" s="167" t="s">
        <v>125</v>
      </c>
      <c r="D25" s="160" t="s">
        <v>40</v>
      </c>
      <c r="E25" s="174">
        <f>'Conductor Details'!E87</f>
        <v>0.4</v>
      </c>
      <c r="F25" s="175" t="s">
        <v>126</v>
      </c>
      <c r="G25" s="5"/>
    </row>
    <row r="26" spans="1:9" x14ac:dyDescent="0.2">
      <c r="B26" s="113"/>
      <c r="C26" s="167"/>
      <c r="D26" s="160"/>
      <c r="E26" s="137"/>
      <c r="F26" s="175"/>
      <c r="G26" s="5"/>
    </row>
    <row r="27" spans="1:9" s="8" customFormat="1" x14ac:dyDescent="0.2">
      <c r="B27" s="113"/>
      <c r="C27" s="167"/>
      <c r="D27" s="89"/>
      <c r="E27" s="176"/>
      <c r="F27" s="167"/>
      <c r="G27" s="177"/>
    </row>
    <row r="28" spans="1:9" s="157" customFormat="1" x14ac:dyDescent="0.2">
      <c r="A28" s="155" t="s">
        <v>149</v>
      </c>
      <c r="B28" s="156" t="s">
        <v>150</v>
      </c>
      <c r="E28" s="158"/>
      <c r="F28" s="159"/>
      <c r="G28" s="76"/>
    </row>
    <row r="29" spans="1:9" s="157" customFormat="1" x14ac:dyDescent="0.2">
      <c r="A29" s="155"/>
      <c r="B29" s="156"/>
      <c r="E29" s="159"/>
      <c r="F29" s="159"/>
      <c r="G29" s="76"/>
    </row>
    <row r="30" spans="1:9" s="157" customFormat="1" x14ac:dyDescent="0.2">
      <c r="A30" s="155"/>
      <c r="B30" s="156"/>
      <c r="E30" s="159" t="s">
        <v>151</v>
      </c>
      <c r="F30" s="178" t="s">
        <v>152</v>
      </c>
      <c r="G30" s="76"/>
    </row>
    <row r="31" spans="1:9" s="157" customFormat="1" ht="15" x14ac:dyDescent="0.2">
      <c r="A31" s="155"/>
      <c r="B31" s="156"/>
      <c r="E31" s="158"/>
      <c r="F31" s="159"/>
      <c r="G31" s="76"/>
      <c r="I31" s="179"/>
    </row>
    <row r="32" spans="1:9" s="157" customFormat="1" ht="15" x14ac:dyDescent="0.2">
      <c r="A32" s="155"/>
      <c r="B32" s="156"/>
      <c r="E32" s="158"/>
      <c r="F32" s="159"/>
      <c r="G32" s="76"/>
      <c r="I32" s="179"/>
    </row>
    <row r="33" spans="1:9" s="157" customFormat="1" x14ac:dyDescent="0.2">
      <c r="A33" s="155"/>
      <c r="B33" s="156"/>
      <c r="E33" s="158" t="s">
        <v>153</v>
      </c>
      <c r="F33" s="178" t="s">
        <v>152</v>
      </c>
      <c r="G33" s="76"/>
    </row>
    <row r="34" spans="1:9" s="157" customFormat="1" x14ac:dyDescent="0.2">
      <c r="A34" s="155"/>
      <c r="B34" s="156"/>
      <c r="E34" s="158"/>
      <c r="F34" s="159"/>
      <c r="G34" s="76"/>
    </row>
    <row r="35" spans="1:9" s="53" customFormat="1" x14ac:dyDescent="0.2">
      <c r="B35" s="180" t="s">
        <v>154</v>
      </c>
      <c r="C35" s="181" t="s">
        <v>155</v>
      </c>
      <c r="D35" s="182" t="s">
        <v>40</v>
      </c>
      <c r="E35" s="183">
        <f>(0.01*(8*PI()*'Conductor Details'!E34/E20)^0.5)</f>
        <v>1.9663609977949055</v>
      </c>
      <c r="F35" s="184"/>
      <c r="G35" s="71"/>
    </row>
    <row r="36" spans="1:9" s="53" customFormat="1" ht="15.75" x14ac:dyDescent="0.2">
      <c r="A36" s="159"/>
      <c r="B36" s="185" t="s">
        <v>156</v>
      </c>
      <c r="C36" s="181" t="s">
        <v>157</v>
      </c>
      <c r="D36" s="182" t="s">
        <v>40</v>
      </c>
      <c r="E36" s="186">
        <f>0.99609+0.018578*E35-0.030263*E35^2+0.020735*E35^3</f>
        <v>1.0732568123939326</v>
      </c>
      <c r="F36" s="187" t="s">
        <v>87</v>
      </c>
      <c r="G36" s="71"/>
    </row>
    <row r="37" spans="1:9" s="190" customFormat="1" x14ac:dyDescent="0.2">
      <c r="A37" s="188"/>
      <c r="B37" s="189"/>
      <c r="E37" s="191"/>
      <c r="F37" s="192"/>
      <c r="G37" s="193"/>
    </row>
    <row r="38" spans="1:9" s="157" customFormat="1" ht="14.25" x14ac:dyDescent="0.25">
      <c r="A38" s="155" t="s">
        <v>158</v>
      </c>
      <c r="B38" s="156" t="s">
        <v>159</v>
      </c>
      <c r="E38" s="158"/>
      <c r="F38" s="159"/>
      <c r="G38" s="76"/>
    </row>
    <row r="39" spans="1:9" x14ac:dyDescent="0.2">
      <c r="G39" s="5"/>
    </row>
    <row r="40" spans="1:9" s="53" customFormat="1" ht="19.5" x14ac:dyDescent="0.35">
      <c r="C40" s="179" t="s">
        <v>160</v>
      </c>
      <c r="E40" s="159" t="s">
        <v>161</v>
      </c>
      <c r="F40" s="178" t="s">
        <v>152</v>
      </c>
      <c r="G40" s="71"/>
    </row>
    <row r="41" spans="1:9" s="53" customFormat="1" x14ac:dyDescent="0.2">
      <c r="C41" s="65"/>
      <c r="E41" s="158"/>
      <c r="F41" s="194"/>
      <c r="G41" s="71"/>
    </row>
    <row r="42" spans="1:9" s="53" customFormat="1" ht="19.5" x14ac:dyDescent="0.35">
      <c r="C42" s="179" t="s">
        <v>162</v>
      </c>
      <c r="E42" s="158" t="s">
        <v>163</v>
      </c>
      <c r="F42" s="195" t="s">
        <v>164</v>
      </c>
      <c r="G42" s="71"/>
    </row>
    <row r="43" spans="1:9" x14ac:dyDescent="0.2">
      <c r="G43" s="5"/>
    </row>
    <row r="44" spans="1:9" ht="15.75" x14ac:dyDescent="0.2">
      <c r="B44" s="180" t="s">
        <v>156</v>
      </c>
      <c r="C44" s="196" t="s">
        <v>165</v>
      </c>
      <c r="D44" s="197" t="s">
        <v>40</v>
      </c>
      <c r="E44" s="198">
        <f>E36</f>
        <v>1.0732568123939326</v>
      </c>
      <c r="F44" s="196"/>
      <c r="G44" s="5"/>
    </row>
    <row r="45" spans="1:9" ht="15.75" x14ac:dyDescent="0.2">
      <c r="A45" s="159"/>
      <c r="B45" s="180" t="s">
        <v>85</v>
      </c>
      <c r="C45" s="196" t="s">
        <v>147</v>
      </c>
      <c r="D45" s="197" t="s">
        <v>40</v>
      </c>
      <c r="E45" s="199">
        <f>E20</f>
        <v>3.2500000000000001E-2</v>
      </c>
      <c r="F45" s="200" t="s">
        <v>87</v>
      </c>
      <c r="G45" s="5"/>
    </row>
    <row r="46" spans="1:9" ht="15.75" x14ac:dyDescent="0.2">
      <c r="A46" s="159" t="s">
        <v>161</v>
      </c>
      <c r="B46" s="180" t="s">
        <v>166</v>
      </c>
      <c r="C46" s="184" t="s">
        <v>167</v>
      </c>
      <c r="D46" s="182" t="s">
        <v>40</v>
      </c>
      <c r="E46" s="186">
        <f>E44*E45</f>
        <v>3.4880846402802812E-2</v>
      </c>
      <c r="F46" s="200" t="s">
        <v>87</v>
      </c>
      <c r="G46" s="5"/>
    </row>
    <row r="47" spans="1:9" ht="14.25" x14ac:dyDescent="0.2">
      <c r="B47" s="201" t="s">
        <v>99</v>
      </c>
      <c r="C47" s="184" t="s">
        <v>168</v>
      </c>
      <c r="D47" s="182" t="s">
        <v>40</v>
      </c>
      <c r="E47" s="186">
        <f>E21</f>
        <v>4.0299999999999997E-3</v>
      </c>
      <c r="F47" s="202"/>
      <c r="G47" s="5"/>
      <c r="I47" s="203"/>
    </row>
    <row r="48" spans="1:9" ht="14.25" x14ac:dyDescent="0.2">
      <c r="B48" s="204" t="s">
        <v>118</v>
      </c>
      <c r="C48" s="205" t="s">
        <v>119</v>
      </c>
      <c r="D48" s="182" t="s">
        <v>40</v>
      </c>
      <c r="E48" s="206">
        <f>E19</f>
        <v>85</v>
      </c>
      <c r="F48" s="202" t="s">
        <v>117</v>
      </c>
      <c r="G48" s="5"/>
      <c r="I48" s="203"/>
    </row>
    <row r="49" spans="1:9" ht="25.5" x14ac:dyDescent="0.2">
      <c r="A49" s="159" t="s">
        <v>169</v>
      </c>
      <c r="B49" s="180" t="s">
        <v>170</v>
      </c>
      <c r="C49" s="184" t="s">
        <v>171</v>
      </c>
      <c r="D49" s="182" t="s">
        <v>40</v>
      </c>
      <c r="E49" s="186">
        <f>E46*(1+(E47*(E48-20)))</f>
        <v>4.4017884118017006E-2</v>
      </c>
      <c r="F49" s="200" t="s">
        <v>87</v>
      </c>
      <c r="G49" s="5"/>
      <c r="I49" s="203"/>
    </row>
    <row r="50" spans="1:9" x14ac:dyDescent="0.2">
      <c r="I50" s="203"/>
    </row>
    <row r="51" spans="1:9" s="157" customFormat="1" ht="14.25" x14ac:dyDescent="0.25">
      <c r="A51" s="155" t="s">
        <v>172</v>
      </c>
      <c r="B51" s="156" t="s">
        <v>173</v>
      </c>
      <c r="E51" s="158"/>
      <c r="F51" s="159"/>
      <c r="G51" s="159"/>
      <c r="I51" s="203"/>
    </row>
    <row r="53" spans="1:9" s="53" customFormat="1" ht="19.5" x14ac:dyDescent="0.35">
      <c r="C53" s="179" t="s">
        <v>174</v>
      </c>
      <c r="E53" s="158" t="s">
        <v>175</v>
      </c>
      <c r="F53" s="195" t="s">
        <v>176</v>
      </c>
      <c r="G53" s="48"/>
    </row>
    <row r="55" spans="1:9" ht="15.75" x14ac:dyDescent="0.25">
      <c r="B55" s="207" t="s">
        <v>127</v>
      </c>
      <c r="C55" s="205" t="s">
        <v>128</v>
      </c>
      <c r="D55" s="208" t="s">
        <v>40</v>
      </c>
      <c r="E55" s="209">
        <f>E22</f>
        <v>0.5</v>
      </c>
      <c r="F55" s="210"/>
      <c r="G55" s="5"/>
    </row>
    <row r="56" spans="1:9" x14ac:dyDescent="0.2">
      <c r="B56" s="211" t="s">
        <v>106</v>
      </c>
      <c r="C56" s="205" t="s">
        <v>177</v>
      </c>
      <c r="D56" s="208" t="s">
        <v>40</v>
      </c>
      <c r="E56" s="210">
        <f>E17/1000</f>
        <v>3.8700000000000005E-2</v>
      </c>
      <c r="F56" s="210" t="s">
        <v>65</v>
      </c>
      <c r="G56" s="5"/>
    </row>
    <row r="57" spans="1:9" ht="15.75" x14ac:dyDescent="0.3">
      <c r="B57" s="211" t="s">
        <v>130</v>
      </c>
      <c r="C57" s="205" t="s">
        <v>131</v>
      </c>
      <c r="D57" s="208" t="s">
        <v>40</v>
      </c>
      <c r="E57" s="209">
        <f>E23</f>
        <v>1000</v>
      </c>
      <c r="F57" s="210" t="s">
        <v>132</v>
      </c>
      <c r="G57" s="5"/>
    </row>
    <row r="58" spans="1:9" ht="15.75" x14ac:dyDescent="0.3">
      <c r="A58" s="159" t="s">
        <v>178</v>
      </c>
      <c r="B58" s="211" t="s">
        <v>179</v>
      </c>
      <c r="C58" s="205" t="s">
        <v>180</v>
      </c>
      <c r="D58" s="208" t="s">
        <v>40</v>
      </c>
      <c r="E58" s="210">
        <f>E55*E56*E57</f>
        <v>19.350000000000001</v>
      </c>
      <c r="F58" s="210" t="s">
        <v>181</v>
      </c>
      <c r="G58" s="5"/>
    </row>
    <row r="59" spans="1:9" x14ac:dyDescent="0.2">
      <c r="B59" s="76"/>
      <c r="C59" s="6"/>
      <c r="D59" s="164"/>
      <c r="E59" s="5"/>
      <c r="F59" s="5"/>
      <c r="G59" s="5"/>
    </row>
    <row r="60" spans="1:9" ht="13.5" thickBot="1" x14ac:dyDescent="0.25">
      <c r="B60" s="5"/>
      <c r="C60" s="6"/>
      <c r="D60" s="164"/>
      <c r="E60" s="5"/>
      <c r="F60" s="5"/>
      <c r="G60" s="5"/>
    </row>
    <row r="61" spans="1:9" ht="15" x14ac:dyDescent="0.3">
      <c r="A61" s="1" t="s">
        <v>0</v>
      </c>
      <c r="B61" s="2"/>
      <c r="C61" s="2"/>
      <c r="D61" s="2"/>
      <c r="E61" s="2"/>
      <c r="F61" s="2"/>
      <c r="G61" s="3"/>
    </row>
    <row r="62" spans="1:9" x14ac:dyDescent="0.2">
      <c r="A62" s="4" t="s">
        <v>1</v>
      </c>
      <c r="B62" s="5"/>
      <c r="C62" s="6"/>
      <c r="D62" s="7"/>
      <c r="E62" s="8"/>
      <c r="F62" s="9" t="s">
        <v>2</v>
      </c>
      <c r="G62" s="10" t="s">
        <v>3</v>
      </c>
    </row>
    <row r="63" spans="1:9" x14ac:dyDescent="0.2">
      <c r="A63" s="12" t="s">
        <v>5</v>
      </c>
      <c r="B63" s="13"/>
      <c r="C63" s="14"/>
      <c r="D63" s="15"/>
      <c r="E63" s="16"/>
      <c r="F63" s="17" t="s">
        <v>6</v>
      </c>
      <c r="G63" s="18">
        <v>4</v>
      </c>
    </row>
    <row r="64" spans="1:9" x14ac:dyDescent="0.2">
      <c r="A64" s="19" t="s">
        <v>8</v>
      </c>
      <c r="B64" s="20"/>
      <c r="C64" s="21"/>
      <c r="D64" s="22"/>
      <c r="E64" s="23"/>
      <c r="F64" s="24" t="s">
        <v>9</v>
      </c>
      <c r="G64" s="25" t="s">
        <v>10</v>
      </c>
    </row>
    <row r="65" spans="1:7" x14ac:dyDescent="0.2">
      <c r="A65" s="12" t="s">
        <v>5</v>
      </c>
      <c r="B65" s="13"/>
      <c r="C65" s="14"/>
      <c r="D65" s="15"/>
      <c r="E65" s="16"/>
      <c r="F65" s="17" t="s">
        <v>12</v>
      </c>
      <c r="G65" s="18">
        <v>5</v>
      </c>
    </row>
    <row r="66" spans="1:7" x14ac:dyDescent="0.2">
      <c r="A66" s="19" t="s">
        <v>14</v>
      </c>
      <c r="B66" s="20"/>
      <c r="C66" s="21"/>
      <c r="D66" s="7"/>
      <c r="E66" s="8"/>
      <c r="F66" s="26" t="s">
        <v>15</v>
      </c>
      <c r="G66" s="27" t="s">
        <v>16</v>
      </c>
    </row>
    <row r="67" spans="1:7" x14ac:dyDescent="0.2">
      <c r="A67" s="12" t="s">
        <v>141</v>
      </c>
      <c r="B67" s="28"/>
      <c r="C67" s="16"/>
      <c r="D67" s="29"/>
      <c r="E67" s="30"/>
      <c r="F67" s="17" t="s">
        <v>19</v>
      </c>
      <c r="G67" s="31">
        <v>41263</v>
      </c>
    </row>
    <row r="68" spans="1:7" x14ac:dyDescent="0.2">
      <c r="A68" s="19" t="s">
        <v>20</v>
      </c>
      <c r="B68" s="20"/>
      <c r="C68" s="21"/>
      <c r="D68" s="22"/>
      <c r="E68" s="23"/>
      <c r="F68" s="26" t="s">
        <v>21</v>
      </c>
      <c r="G68" s="27" t="s">
        <v>22</v>
      </c>
    </row>
    <row r="69" spans="1:7" ht="13.5" thickBot="1" x14ac:dyDescent="0.25">
      <c r="A69" s="32" t="s">
        <v>23</v>
      </c>
      <c r="B69" s="33"/>
      <c r="C69" s="34"/>
      <c r="D69" s="35"/>
      <c r="E69" s="34"/>
      <c r="F69" s="36" t="s">
        <v>24</v>
      </c>
      <c r="G69" s="37">
        <v>2012</v>
      </c>
    </row>
    <row r="71" spans="1:7" s="156" customFormat="1" ht="14.25" x14ac:dyDescent="0.25">
      <c r="A71" s="155" t="s">
        <v>182</v>
      </c>
      <c r="B71" s="156" t="s">
        <v>183</v>
      </c>
      <c r="E71" s="212"/>
      <c r="F71" s="213"/>
      <c r="G71" s="97"/>
    </row>
    <row r="72" spans="1:7" x14ac:dyDescent="0.2">
      <c r="G72" s="5"/>
    </row>
    <row r="73" spans="1:7" s="53" customFormat="1" ht="19.5" x14ac:dyDescent="0.35">
      <c r="C73" s="179" t="s">
        <v>184</v>
      </c>
      <c r="D73" s="46"/>
      <c r="E73" s="158" t="s">
        <v>185</v>
      </c>
      <c r="F73" s="195" t="s">
        <v>186</v>
      </c>
      <c r="G73" s="48"/>
    </row>
    <row r="74" spans="1:7" s="53" customFormat="1" x14ac:dyDescent="0.2">
      <c r="E74" s="46"/>
      <c r="F74" s="48"/>
      <c r="G74" s="71"/>
    </row>
    <row r="75" spans="1:7" s="53" customFormat="1" ht="14.25" x14ac:dyDescent="0.2">
      <c r="B75" s="211" t="s">
        <v>52</v>
      </c>
      <c r="C75" s="214" t="s">
        <v>187</v>
      </c>
      <c r="D75" s="215" t="s">
        <v>40</v>
      </c>
      <c r="E75" s="216">
        <f>5.6704*10^-8</f>
        <v>5.6704000000000003E-8</v>
      </c>
      <c r="F75" s="217" t="s">
        <v>188</v>
      </c>
      <c r="G75" s="71"/>
    </row>
    <row r="76" spans="1:7" s="53" customFormat="1" x14ac:dyDescent="0.2">
      <c r="B76" s="211" t="s">
        <v>106</v>
      </c>
      <c r="C76" s="214" t="s">
        <v>107</v>
      </c>
      <c r="D76" s="215" t="s">
        <v>40</v>
      </c>
      <c r="E76" s="217">
        <f>E17/1000</f>
        <v>3.8700000000000005E-2</v>
      </c>
      <c r="F76" s="217" t="s">
        <v>65</v>
      </c>
      <c r="G76" s="71"/>
    </row>
    <row r="77" spans="1:7" s="53" customFormat="1" ht="15.75" x14ac:dyDescent="0.3">
      <c r="B77" s="211" t="s">
        <v>133</v>
      </c>
      <c r="C77" s="214" t="s">
        <v>134</v>
      </c>
      <c r="D77" s="215" t="s">
        <v>40</v>
      </c>
      <c r="E77" s="218">
        <f>E24</f>
        <v>0.6</v>
      </c>
      <c r="F77" s="217"/>
      <c r="G77" s="71"/>
    </row>
    <row r="78" spans="1:7" s="53" customFormat="1" ht="14.25" x14ac:dyDescent="0.2">
      <c r="B78" s="204" t="s">
        <v>118</v>
      </c>
      <c r="C78" s="214" t="s">
        <v>119</v>
      </c>
      <c r="D78" s="215" t="s">
        <v>40</v>
      </c>
      <c r="E78" s="218">
        <f>E19</f>
        <v>85</v>
      </c>
      <c r="F78" s="219" t="s">
        <v>189</v>
      </c>
      <c r="G78" s="71"/>
    </row>
    <row r="79" spans="1:7" s="53" customFormat="1" ht="14.25" x14ac:dyDescent="0.2">
      <c r="B79" s="211" t="s">
        <v>115</v>
      </c>
      <c r="C79" s="214" t="s">
        <v>116</v>
      </c>
      <c r="D79" s="215" t="s">
        <v>40</v>
      </c>
      <c r="E79" s="218">
        <f>E18</f>
        <v>35</v>
      </c>
      <c r="F79" s="219" t="s">
        <v>189</v>
      </c>
      <c r="G79" s="71"/>
    </row>
    <row r="80" spans="1:7" s="53" customFormat="1" ht="15.75" x14ac:dyDescent="0.3">
      <c r="A80" s="159" t="s">
        <v>190</v>
      </c>
      <c r="B80" s="211" t="s">
        <v>191</v>
      </c>
      <c r="C80" s="214" t="s">
        <v>192</v>
      </c>
      <c r="D80" s="215" t="s">
        <v>40</v>
      </c>
      <c r="E80" s="220">
        <f>E75*3.142*E76*E77*((E78+273)^4-(E79+273)^4)</f>
        <v>30.724563055876246</v>
      </c>
      <c r="F80" s="217" t="s">
        <v>181</v>
      </c>
      <c r="G80" s="71"/>
    </row>
    <row r="81" spans="1:7" s="53" customFormat="1" x14ac:dyDescent="0.2">
      <c r="E81" s="46"/>
      <c r="F81" s="48"/>
      <c r="G81" s="48"/>
    </row>
    <row r="82" spans="1:7" s="156" customFormat="1" ht="14.25" x14ac:dyDescent="0.25">
      <c r="A82" s="155" t="s">
        <v>193</v>
      </c>
      <c r="B82" s="156" t="s">
        <v>194</v>
      </c>
      <c r="E82" s="212"/>
      <c r="F82" s="213"/>
      <c r="G82" s="97"/>
    </row>
    <row r="83" spans="1:7" s="53" customFormat="1" x14ac:dyDescent="0.2">
      <c r="E83" s="46"/>
      <c r="F83" s="48"/>
      <c r="G83" s="71"/>
    </row>
    <row r="84" spans="1:7" s="53" customFormat="1" ht="19.5" x14ac:dyDescent="0.35">
      <c r="C84" s="179" t="s">
        <v>195</v>
      </c>
      <c r="E84" s="158" t="s">
        <v>196</v>
      </c>
      <c r="F84" s="195" t="s">
        <v>197</v>
      </c>
      <c r="G84" s="48"/>
    </row>
    <row r="85" spans="1:7" x14ac:dyDescent="0.2">
      <c r="G85" s="5"/>
    </row>
    <row r="86" spans="1:7" ht="25.5" x14ac:dyDescent="0.2">
      <c r="B86" s="221" t="s">
        <v>63</v>
      </c>
      <c r="C86" s="196" t="s">
        <v>198</v>
      </c>
      <c r="D86" s="197" t="s">
        <v>40</v>
      </c>
      <c r="E86" s="200">
        <v>2.5850000000000001E-2</v>
      </c>
      <c r="F86" s="200"/>
      <c r="G86" s="5"/>
    </row>
    <row r="87" spans="1:7" ht="27" x14ac:dyDescent="0.2">
      <c r="B87" s="180" t="s">
        <v>199</v>
      </c>
      <c r="C87" s="196" t="s">
        <v>200</v>
      </c>
      <c r="D87" s="197" t="s">
        <v>40</v>
      </c>
      <c r="E87" s="222">
        <f>0.65*E88^0.2+0.23*E88^0.61</f>
        <v>16.303150998050132</v>
      </c>
      <c r="F87" s="200" t="s">
        <v>65</v>
      </c>
      <c r="G87" s="5"/>
    </row>
    <row r="88" spans="1:7" ht="27" x14ac:dyDescent="0.2">
      <c r="B88" s="180" t="s">
        <v>201</v>
      </c>
      <c r="C88" s="196" t="s">
        <v>202</v>
      </c>
      <c r="D88" s="197" t="s">
        <v>40</v>
      </c>
      <c r="E88" s="222">
        <f>1.644*10^9*E89*E90*((E91+273)+0.5*E92)^-1.78</f>
        <v>823.61080194805845</v>
      </c>
      <c r="F88" s="200"/>
      <c r="G88" s="5"/>
    </row>
    <row r="89" spans="1:7" x14ac:dyDescent="0.2">
      <c r="B89" s="180" t="s">
        <v>124</v>
      </c>
      <c r="C89" s="196" t="s">
        <v>203</v>
      </c>
      <c r="D89" s="197" t="s">
        <v>40</v>
      </c>
      <c r="E89" s="200">
        <f>E25</f>
        <v>0.4</v>
      </c>
      <c r="F89" s="200" t="s">
        <v>126</v>
      </c>
      <c r="G89" s="5"/>
    </row>
    <row r="90" spans="1:7" x14ac:dyDescent="0.2">
      <c r="B90" s="180" t="s">
        <v>106</v>
      </c>
      <c r="C90" s="205" t="s">
        <v>107</v>
      </c>
      <c r="D90" s="197" t="s">
        <v>40</v>
      </c>
      <c r="E90" s="200">
        <f>E17/1000</f>
        <v>3.8700000000000005E-2</v>
      </c>
      <c r="F90" s="200" t="s">
        <v>204</v>
      </c>
      <c r="G90" s="5"/>
    </row>
    <row r="91" spans="1:7" ht="14.25" x14ac:dyDescent="0.2">
      <c r="B91" s="211" t="s">
        <v>115</v>
      </c>
      <c r="C91" s="205" t="s">
        <v>116</v>
      </c>
      <c r="D91" s="208" t="s">
        <v>40</v>
      </c>
      <c r="E91" s="209">
        <f>E18</f>
        <v>35</v>
      </c>
      <c r="F91" s="219" t="s">
        <v>205</v>
      </c>
      <c r="G91" s="5"/>
    </row>
    <row r="92" spans="1:7" ht="14.25" x14ac:dyDescent="0.2">
      <c r="B92" s="180" t="s">
        <v>206</v>
      </c>
      <c r="C92" s="196" t="s">
        <v>207</v>
      </c>
      <c r="D92" s="197" t="s">
        <v>40</v>
      </c>
      <c r="E92" s="200">
        <f>E19-E18</f>
        <v>50</v>
      </c>
      <c r="F92" s="219" t="s">
        <v>205</v>
      </c>
      <c r="G92" s="5"/>
    </row>
    <row r="93" spans="1:7" ht="15.75" x14ac:dyDescent="0.3">
      <c r="A93" s="159" t="s">
        <v>208</v>
      </c>
      <c r="B93" s="211" t="s">
        <v>209</v>
      </c>
      <c r="C93" s="205" t="s">
        <v>210</v>
      </c>
      <c r="D93" s="197" t="s">
        <v>40</v>
      </c>
      <c r="E93" s="222">
        <f>E86*E87*E92*3.142</f>
        <v>66.207666813366529</v>
      </c>
      <c r="F93" s="200" t="s">
        <v>181</v>
      </c>
      <c r="G93" s="5"/>
    </row>
    <row r="95" spans="1:7" s="156" customFormat="1" x14ac:dyDescent="0.2">
      <c r="A95" s="155" t="s">
        <v>211</v>
      </c>
      <c r="B95" s="156" t="s">
        <v>212</v>
      </c>
      <c r="E95" s="212"/>
      <c r="F95" s="213"/>
      <c r="G95" s="97"/>
    </row>
    <row r="97" spans="1:9" s="53" customFormat="1" ht="19.5" x14ac:dyDescent="0.35">
      <c r="C97" s="179" t="s">
        <v>213</v>
      </c>
      <c r="E97" s="159" t="s">
        <v>214</v>
      </c>
      <c r="F97" s="195" t="s">
        <v>215</v>
      </c>
      <c r="G97" s="48"/>
    </row>
    <row r="99" spans="1:9" ht="15.75" x14ac:dyDescent="0.3">
      <c r="B99" s="211" t="s">
        <v>191</v>
      </c>
      <c r="C99" s="205" t="s">
        <v>192</v>
      </c>
      <c r="D99" s="208" t="s">
        <v>40</v>
      </c>
      <c r="E99" s="223">
        <f>E80</f>
        <v>30.724563055876246</v>
      </c>
      <c r="F99" s="210" t="s">
        <v>181</v>
      </c>
      <c r="G99" s="5"/>
    </row>
    <row r="100" spans="1:9" ht="15.75" x14ac:dyDescent="0.3">
      <c r="B100" s="211" t="s">
        <v>209</v>
      </c>
      <c r="C100" s="205" t="s">
        <v>210</v>
      </c>
      <c r="D100" s="197" t="s">
        <v>40</v>
      </c>
      <c r="E100" s="222">
        <f>E93</f>
        <v>66.207666813366529</v>
      </c>
      <c r="F100" s="200" t="s">
        <v>181</v>
      </c>
      <c r="G100" s="5"/>
    </row>
    <row r="101" spans="1:9" ht="15.75" x14ac:dyDescent="0.3">
      <c r="B101" s="211" t="s">
        <v>179</v>
      </c>
      <c r="C101" s="205" t="s">
        <v>180</v>
      </c>
      <c r="D101" s="208" t="s">
        <v>40</v>
      </c>
      <c r="E101" s="210">
        <f>E58</f>
        <v>19.350000000000001</v>
      </c>
      <c r="F101" s="210" t="s">
        <v>181</v>
      </c>
      <c r="G101" s="5"/>
    </row>
    <row r="102" spans="1:9" ht="25.5" x14ac:dyDescent="0.2">
      <c r="B102" s="180" t="s">
        <v>170</v>
      </c>
      <c r="C102" s="196" t="s">
        <v>171</v>
      </c>
      <c r="D102" s="197" t="s">
        <v>40</v>
      </c>
      <c r="E102" s="224">
        <f>E49/1000</f>
        <v>4.4017884118017006E-5</v>
      </c>
      <c r="F102" s="200" t="s">
        <v>216</v>
      </c>
      <c r="G102" s="5"/>
    </row>
    <row r="103" spans="1:9" ht="15.75" x14ac:dyDescent="0.3">
      <c r="A103" s="159" t="s">
        <v>214</v>
      </c>
      <c r="B103" s="225" t="s">
        <v>217</v>
      </c>
      <c r="C103" s="205" t="s">
        <v>218</v>
      </c>
      <c r="D103" s="208" t="s">
        <v>40</v>
      </c>
      <c r="E103" s="226">
        <f>((E99+E100-E101)/E102)^0.5</f>
        <v>1327.5978719539382</v>
      </c>
      <c r="F103" s="210" t="s">
        <v>60</v>
      </c>
      <c r="G103" s="227"/>
    </row>
    <row r="105" spans="1:9" s="156" customFormat="1" x14ac:dyDescent="0.2">
      <c r="A105" s="155" t="s">
        <v>219</v>
      </c>
      <c r="B105" s="228" t="s">
        <v>220</v>
      </c>
      <c r="E105" s="212"/>
      <c r="G105" s="213"/>
    </row>
    <row r="106" spans="1:9" x14ac:dyDescent="0.2">
      <c r="A106" s="229"/>
      <c r="B106" s="230"/>
      <c r="F106"/>
    </row>
    <row r="107" spans="1:9" ht="15.75" x14ac:dyDescent="0.3">
      <c r="B107" s="225" t="s">
        <v>217</v>
      </c>
      <c r="C107" s="205" t="s">
        <v>218</v>
      </c>
      <c r="D107" s="208" t="s">
        <v>40</v>
      </c>
      <c r="E107" s="226">
        <f>E103</f>
        <v>1327.5978719539382</v>
      </c>
      <c r="F107" s="205" t="s">
        <v>60</v>
      </c>
    </row>
    <row r="108" spans="1:9" s="53" customFormat="1" ht="15" customHeight="1" x14ac:dyDescent="0.2">
      <c r="B108" s="225" t="s">
        <v>61</v>
      </c>
      <c r="C108" s="214" t="s">
        <v>62</v>
      </c>
      <c r="D108" s="197" t="s">
        <v>40</v>
      </c>
      <c r="E108" s="218">
        <f>E16</f>
        <v>2</v>
      </c>
      <c r="F108" s="214"/>
      <c r="G108" s="71"/>
      <c r="I108"/>
    </row>
    <row r="109" spans="1:9" ht="15.75" x14ac:dyDescent="0.3">
      <c r="B109" s="225" t="s">
        <v>221</v>
      </c>
      <c r="C109" s="205" t="s">
        <v>222</v>
      </c>
      <c r="D109" s="208" t="s">
        <v>40</v>
      </c>
      <c r="E109" s="231">
        <f>E107*E108</f>
        <v>2655.1957439078765</v>
      </c>
      <c r="F109" s="205" t="s">
        <v>60</v>
      </c>
      <c r="G109" s="227" t="str">
        <f>IF(E109&gt;E15,"ok","Fail")</f>
        <v>ok</v>
      </c>
      <c r="I109" s="53"/>
    </row>
    <row r="110" spans="1:9" x14ac:dyDescent="0.2">
      <c r="B110" s="177"/>
      <c r="C110" s="6"/>
      <c r="D110" s="164"/>
      <c r="E110" s="232"/>
      <c r="F110" s="6"/>
      <c r="I110" s="53"/>
    </row>
    <row r="111" spans="1:9" s="156" customFormat="1" x14ac:dyDescent="0.2">
      <c r="B111" s="233" t="s">
        <v>223</v>
      </c>
      <c r="C111" s="234"/>
      <c r="D111" s="234"/>
      <c r="E111" s="235"/>
      <c r="F111" s="236"/>
      <c r="G111" s="213"/>
      <c r="I111"/>
    </row>
    <row r="112" spans="1:9" x14ac:dyDescent="0.2">
      <c r="B112" s="237" t="s">
        <v>224</v>
      </c>
      <c r="C112" s="238"/>
      <c r="D112" s="238"/>
      <c r="E112" s="239"/>
      <c r="F112" s="240"/>
      <c r="I112" s="156"/>
    </row>
  </sheetData>
  <mergeCells count="2">
    <mergeCell ref="A1:G1"/>
    <mergeCell ref="A61:G61"/>
  </mergeCells>
  <pageMargins left="0.91" right="0.75" top="0.75" bottom="0.52" header="0.31" footer="0.5"/>
  <pageSetup paperSize="9" scale="90" orientation="portrait" r:id="rId1"/>
  <headerFooter alignWithMargins="0"/>
  <rowBreaks count="1" manualBreakCount="1">
    <brk id="60" max="6" man="1"/>
  </rowBreaks>
  <drawing r:id="rId2"/>
  <legacyDrawing r:id="rId3"/>
  <oleObjects>
    <mc:AlternateContent xmlns:mc="http://schemas.openxmlformats.org/markup-compatibility/2006">
      <mc:Choice Requires="x14">
        <oleObject progId="Equation.3" shapeId="1025" r:id="rId4">
          <objectPr defaultSize="0" autoPict="0" r:id="rId5">
            <anchor moveWithCells="1">
              <from>
                <xdr:col>1</xdr:col>
                <xdr:colOff>142875</xdr:colOff>
                <xdr:row>28</xdr:row>
                <xdr:rowOff>114300</xdr:rowOff>
              </from>
              <to>
                <xdr:col>2</xdr:col>
                <xdr:colOff>1019175</xdr:colOff>
                <xdr:row>31</xdr:row>
                <xdr:rowOff>66675</xdr:rowOff>
              </to>
            </anchor>
          </objectPr>
        </oleObject>
      </mc:Choice>
      <mc:Fallback>
        <oleObject progId="Equation.3" shapeId="1025" r:id="rId4"/>
      </mc:Fallback>
    </mc:AlternateContent>
    <mc:AlternateContent xmlns:mc="http://schemas.openxmlformats.org/markup-compatibility/2006">
      <mc:Choice Requires="x14">
        <oleObject progId="Equation.3" shapeId="1026" r:id="rId6">
          <objectPr defaultSize="0" autoPict="0" r:id="rId7">
            <anchor moveWithCells="1">
              <from>
                <xdr:col>1</xdr:col>
                <xdr:colOff>152400</xdr:colOff>
                <xdr:row>32</xdr:row>
                <xdr:rowOff>0</xdr:rowOff>
              </from>
              <to>
                <xdr:col>3</xdr:col>
                <xdr:colOff>142875</xdr:colOff>
                <xdr:row>33</xdr:row>
                <xdr:rowOff>66675</xdr:rowOff>
              </to>
            </anchor>
          </objectPr>
        </oleObject>
      </mc:Choice>
      <mc:Fallback>
        <oleObject progId="Equation.3" shapeId="1026" r:id="rId6"/>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Conductor Details</vt:lpstr>
      <vt:lpstr>CURRENT CARRYING CAPACITY</vt:lpstr>
      <vt:lpstr>'Conductor Details'!Print_Area</vt:lpstr>
      <vt:lpstr>'CURRENT CARRYING CAPACITY'!Print_Area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Srinivasan Parthasarathy</dc:creator>
  <cp:lastModifiedBy>Srinivasan Parthasarathy</cp:lastModifiedBy>
  <dcterms:created xsi:type="dcterms:W3CDTF">2014-12-03T01:13:13Z</dcterms:created>
  <dcterms:modified xsi:type="dcterms:W3CDTF">2014-12-03T01:13:34Z</dcterms:modified>
</cp:coreProperties>
</file>