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ZPM 2024\CEP\Informacje Prasowe\2024.12\eRejestracje\robocze\"/>
    </mc:Choice>
  </mc:AlternateContent>
  <xr:revisionPtr revIDLastSave="0" documentId="13_ncr:1_{23DF5676-84AC-4DF2-BDBC-3175EB490451}" xr6:coauthVersionLast="47" xr6:coauthVersionMax="47" xr10:uidLastSave="{00000000-0000-0000-0000-000000000000}"/>
  <bookViews>
    <workbookView xWindow="-105" yWindow="0" windowWidth="17535" windowHeight="15585" tabRatio="807" xr2:uid="{00000000-000D-0000-FFFF-FFFF00000000}"/>
  </bookViews>
  <sheets>
    <sheet name="Ogółem" sheetId="1" r:id="rId1"/>
    <sheet name="Osobowe - rankingi" sheetId="2" r:id="rId2"/>
    <sheet name="Dostawcze - rankingi" sheetId="3" r:id="rId3"/>
    <sheet name="Jednoślady - rankingi" sheetId="4" r:id="rId4"/>
    <sheet name="Paliwa_Samochody osobowe" sheetId="6" state="hidden" r:id="rId5"/>
    <sheet name="Samochody osobowe INDYW" sheetId="7" state="hidden" r:id="rId6"/>
    <sheet name="Samochody osobowe REGON" sheetId="8" state="hidden" r:id="rId7"/>
    <sheet name="Samochody dostawcze" sheetId="9" state="hidden" r:id="rId8"/>
    <sheet name="Samochody osobowe i dostawcze" sheetId="10" state="hidden" r:id="rId9"/>
  </sheets>
  <externalReferences>
    <externalReference r:id="rId10"/>
  </externalReferences>
  <definedNames>
    <definedName name="Mnth">[1]INDEX!$E$16</definedName>
    <definedName name="_xlnm.Print_Area" localSheetId="0">Ogółem!$A$1:$H$46</definedName>
    <definedName name="Yr">[1]INDEX!$E$21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D22" i="4"/>
  <c r="D23" i="4"/>
  <c r="F23" i="4"/>
  <c r="M32" i="10"/>
  <c r="N32" i="10"/>
  <c r="L32" i="10"/>
  <c r="K32" i="10"/>
  <c r="O32" i="10"/>
  <c r="J32" i="10"/>
  <c r="I32" i="10"/>
  <c r="H32" i="10"/>
  <c r="G32" i="10"/>
  <c r="F32" i="10"/>
  <c r="E32" i="10"/>
  <c r="D32" i="10"/>
  <c r="M31" i="10"/>
  <c r="N31" i="10"/>
  <c r="L31" i="10"/>
  <c r="K31" i="10"/>
  <c r="O31" i="10"/>
  <c r="J31" i="10"/>
  <c r="I31" i="10"/>
  <c r="H31" i="10"/>
  <c r="G31" i="10"/>
  <c r="F31" i="10"/>
  <c r="E31" i="10"/>
  <c r="D31" i="10"/>
  <c r="J52" i="9"/>
  <c r="T51" i="9"/>
  <c r="U51" i="9"/>
  <c r="S51" i="9"/>
  <c r="R51" i="9"/>
  <c r="R52" i="9"/>
  <c r="K51" i="9"/>
  <c r="J51" i="9"/>
  <c r="H51" i="9"/>
  <c r="G51" i="9"/>
  <c r="F51" i="9"/>
  <c r="F52" i="9"/>
  <c r="G52" i="9"/>
  <c r="E51" i="9"/>
  <c r="D51" i="9"/>
  <c r="D52" i="9"/>
  <c r="M27" i="9"/>
  <c r="N27" i="9"/>
  <c r="L27" i="9"/>
  <c r="K27" i="9"/>
  <c r="O27" i="9"/>
  <c r="J27" i="9"/>
  <c r="I27" i="9"/>
  <c r="H27" i="9"/>
  <c r="G27" i="9"/>
  <c r="F27" i="9"/>
  <c r="E27" i="9"/>
  <c r="D27" i="9"/>
  <c r="M26" i="9"/>
  <c r="N26" i="9"/>
  <c r="L26" i="9"/>
  <c r="K26" i="9"/>
  <c r="O26" i="9"/>
  <c r="J26" i="9"/>
  <c r="I26" i="9"/>
  <c r="H26" i="9"/>
  <c r="G26" i="9"/>
  <c r="F26" i="9"/>
  <c r="E26" i="9"/>
  <c r="D26" i="9"/>
  <c r="S70" i="8"/>
  <c r="T70" i="8"/>
  <c r="R70" i="8"/>
  <c r="Q70" i="8"/>
  <c r="U70" i="8"/>
  <c r="K70" i="8"/>
  <c r="J70" i="8"/>
  <c r="H70" i="8"/>
  <c r="G70" i="8"/>
  <c r="F70" i="8"/>
  <c r="E70" i="8"/>
  <c r="D70" i="8"/>
  <c r="S69" i="8"/>
  <c r="T69" i="8"/>
  <c r="R69" i="8"/>
  <c r="Q69" i="8"/>
  <c r="U69" i="8"/>
  <c r="K69" i="8"/>
  <c r="J69" i="8"/>
  <c r="H69" i="8"/>
  <c r="G69" i="8"/>
  <c r="F69" i="8"/>
  <c r="E69" i="8"/>
  <c r="D69" i="8"/>
  <c r="S33" i="8"/>
  <c r="T33" i="8"/>
  <c r="R33" i="8"/>
  <c r="Q33" i="8"/>
  <c r="U33" i="8"/>
  <c r="K33" i="8"/>
  <c r="J33" i="8"/>
  <c r="H33" i="8"/>
  <c r="F33" i="8"/>
  <c r="G33" i="8"/>
  <c r="E33" i="8"/>
  <c r="D33" i="8"/>
  <c r="S32" i="8"/>
  <c r="T32" i="8"/>
  <c r="R32" i="8"/>
  <c r="Q32" i="8"/>
  <c r="U32" i="8"/>
  <c r="K32" i="8"/>
  <c r="J32" i="8"/>
  <c r="H32" i="8"/>
  <c r="F32" i="8"/>
  <c r="G32" i="8"/>
  <c r="E32" i="8"/>
  <c r="D32" i="8"/>
  <c r="S70" i="7"/>
  <c r="T70" i="7"/>
  <c r="Q70" i="7"/>
  <c r="R70" i="7"/>
  <c r="K70" i="7"/>
  <c r="J70" i="7"/>
  <c r="H70" i="7"/>
  <c r="F70" i="7"/>
  <c r="G70" i="7"/>
  <c r="E70" i="7"/>
  <c r="D70" i="7"/>
  <c r="S69" i="7"/>
  <c r="T69" i="7"/>
  <c r="Q69" i="7"/>
  <c r="R69" i="7"/>
  <c r="K69" i="7"/>
  <c r="J69" i="7"/>
  <c r="H69" i="7"/>
  <c r="F69" i="7"/>
  <c r="G69" i="7"/>
  <c r="E69" i="7"/>
  <c r="D69" i="7"/>
  <c r="S33" i="7"/>
  <c r="T33" i="7"/>
  <c r="Q33" i="7"/>
  <c r="R33" i="7"/>
  <c r="K33" i="7"/>
  <c r="J33" i="7"/>
  <c r="H33" i="7"/>
  <c r="F33" i="7"/>
  <c r="G33" i="7"/>
  <c r="E33" i="7"/>
  <c r="D33" i="7"/>
  <c r="S32" i="7"/>
  <c r="T32" i="7"/>
  <c r="Q32" i="7"/>
  <c r="R32" i="7"/>
  <c r="K32" i="7"/>
  <c r="J32" i="7"/>
  <c r="H32" i="7"/>
  <c r="F32" i="7"/>
  <c r="G32" i="7"/>
  <c r="E32" i="7"/>
  <c r="D32" i="7"/>
  <c r="F7" i="4"/>
  <c r="D7" i="4"/>
  <c r="D6" i="4"/>
  <c r="F7" i="3"/>
  <c r="N7" i="3"/>
  <c r="D7" i="3"/>
  <c r="L7" i="3"/>
  <c r="D6" i="3"/>
  <c r="L6" i="3"/>
  <c r="N53" i="2"/>
  <c r="L53" i="2"/>
  <c r="F53" i="2"/>
  <c r="D53" i="2"/>
  <c r="L52" i="2"/>
  <c r="D52" i="2"/>
  <c r="N30" i="2"/>
  <c r="L30" i="2"/>
  <c r="F30" i="2"/>
  <c r="D30" i="2"/>
  <c r="L29" i="2"/>
  <c r="D29" i="2"/>
  <c r="N7" i="2"/>
  <c r="L7" i="2"/>
  <c r="L6" i="2"/>
  <c r="S52" i="9"/>
  <c r="K52" i="9"/>
  <c r="H52" i="9"/>
  <c r="E52" i="9"/>
  <c r="T52" i="9"/>
  <c r="U52" i="9"/>
  <c r="U32" i="7"/>
  <c r="U33" i="7"/>
  <c r="U69" i="7"/>
  <c r="U70" i="7"/>
  <c r="V51" i="9"/>
  <c r="V52" i="9"/>
</calcChain>
</file>

<file path=xl/sharedStrings.xml><?xml version="1.0" encoding="utf-8"?>
<sst xmlns="http://schemas.openxmlformats.org/spreadsheetml/2006/main" count="923" uniqueCount="258">
  <si>
    <t>Pierwsze rejestracje nowych pojazdów</t>
  </si>
  <si>
    <t>Zmiana %
r/r</t>
  </si>
  <si>
    <t>Zmiana % 
r/r</t>
  </si>
  <si>
    <t>liczba</t>
  </si>
  <si>
    <t>udział</t>
  </si>
  <si>
    <t xml:space="preserve">   OSOBOWE</t>
  </si>
  <si>
    <t>Benzyna</t>
  </si>
  <si>
    <t>Diesel</t>
  </si>
  <si>
    <t xml:space="preserve"> Elektryczne</t>
  </si>
  <si>
    <t xml:space="preserve"> Wodorowe</t>
  </si>
  <si>
    <t xml:space="preserve"> Hybrydowe plug-in</t>
  </si>
  <si>
    <t xml:space="preserve"> Hybrydowe</t>
  </si>
  <si>
    <t>LPG</t>
  </si>
  <si>
    <t xml:space="preserve">   SAMOCHODY DOSTAWCZE</t>
  </si>
  <si>
    <t xml:space="preserve"> Hybrydowe / hybrydowe plug-in</t>
  </si>
  <si>
    <t xml:space="preserve">   SAMOCHODY CIĘŻAROWE POW. 3,5T</t>
  </si>
  <si>
    <t>Elektryczne</t>
  </si>
  <si>
    <t>CNG / LNG</t>
  </si>
  <si>
    <t xml:space="preserve">  AUTOBUSY</t>
  </si>
  <si>
    <t>Wodorowe</t>
  </si>
  <si>
    <t>Hybrydowe</t>
  </si>
  <si>
    <t xml:space="preserve">   MOTOCYKLE</t>
  </si>
  <si>
    <t xml:space="preserve">   MOTOROWERY</t>
  </si>
  <si>
    <t>Źródło: PZPM na podstawie CEP</t>
  </si>
  <si>
    <t>Rejestracje nowych samochodów osobowych elektrycznych, ranking marek</t>
  </si>
  <si>
    <t>Rejestracje nowych samochodów osobowych elektrycznych, ranking modeli</t>
  </si>
  <si>
    <t>Pozycja</t>
  </si>
  <si>
    <t>Marka</t>
  </si>
  <si>
    <t>Model</t>
  </si>
  <si>
    <t>Zmiana %
 r/r</t>
  </si>
  <si>
    <t>Ogółem</t>
  </si>
  <si>
    <t>Udział %</t>
  </si>
  <si>
    <t>TESLA</t>
  </si>
  <si>
    <t>KIA</t>
  </si>
  <si>
    <t>VOLKSWAGEN</t>
  </si>
  <si>
    <t>MERCEDES-BENZ</t>
  </si>
  <si>
    <t>AUDI</t>
  </si>
  <si>
    <t>BMW</t>
  </si>
  <si>
    <t>DACIA</t>
  </si>
  <si>
    <t>SKODA</t>
  </si>
  <si>
    <t>NISSAN</t>
  </si>
  <si>
    <t>RENAULT</t>
  </si>
  <si>
    <t xml:space="preserve">                             Razem 1-10</t>
  </si>
  <si>
    <t xml:space="preserve">                              Razem 1-10</t>
  </si>
  <si>
    <t xml:space="preserve">                             Pozostałe</t>
  </si>
  <si>
    <t xml:space="preserve">                              Pozostałe</t>
  </si>
  <si>
    <t>Razem</t>
  </si>
  <si>
    <t>* PZPM na podstawie CEP (Centralnej Ewidencji Pojazdów)</t>
  </si>
  <si>
    <t>Hybrydowe: HEV + MHEV</t>
  </si>
  <si>
    <t>Rejestracje nowych samochodów osobowych hybrydowych, ranking marek</t>
  </si>
  <si>
    <t>Rejestracje nowych samochodów osobowych hybrydowych, ranking modeli</t>
  </si>
  <si>
    <t>TOYOTA</t>
  </si>
  <si>
    <t>VOLVO</t>
  </si>
  <si>
    <t>HYUNDAI</t>
  </si>
  <si>
    <t>SUZUKI</t>
  </si>
  <si>
    <t>LEXUS</t>
  </si>
  <si>
    <t xml:space="preserve">                            Razem 1-10</t>
  </si>
  <si>
    <t xml:space="preserve">                            Pozostałe</t>
  </si>
  <si>
    <t>Rejestracje nowych samochodów osobowych hybrydowych plug-in, ranking marek</t>
  </si>
  <si>
    <t>Rejestracje nowych samochodów osobowych hybrydowych plug-in, ranking modeli</t>
  </si>
  <si>
    <t>MAZDA</t>
  </si>
  <si>
    <t>PORSCHE</t>
  </si>
  <si>
    <t>PEUGEOT</t>
  </si>
  <si>
    <t>Elektryczne: BEV</t>
  </si>
  <si>
    <t>Zmiana % r/r</t>
  </si>
  <si>
    <t>FORD</t>
  </si>
  <si>
    <t>OPEL</t>
  </si>
  <si>
    <t>FIAT</t>
  </si>
  <si>
    <t>Rejestracje nowych motocykli elektrycznych, ranking marek</t>
  </si>
  <si>
    <t>SURRON</t>
  </si>
  <si>
    <t>SUNRA</t>
  </si>
  <si>
    <t>Razem 1-5</t>
  </si>
  <si>
    <t>Pozostałe</t>
  </si>
  <si>
    <t>Rejestracje nowych motorowerów elektrycznych, ranking marek</t>
  </si>
  <si>
    <t>PZPM*</t>
  </si>
  <si>
    <t>w tys. szt.</t>
  </si>
  <si>
    <t>Pierwsze rejestracje nowych samochodów osobowych wg rodzaju napędu</t>
  </si>
  <si>
    <t>Rozaj napędu</t>
  </si>
  <si>
    <t>Sty-Lut 2022</t>
  </si>
  <si>
    <t>Sty-Lut 2023</t>
  </si>
  <si>
    <t>Zmiana udziału
r/r</t>
  </si>
  <si>
    <t>tys. szt.</t>
  </si>
  <si>
    <t>udział %</t>
  </si>
  <si>
    <t>31,1</t>
  </si>
  <si>
    <t>33,1</t>
  </si>
  <si>
    <t>-4,7 pp</t>
  </si>
  <si>
    <t>5,6</t>
  </si>
  <si>
    <t>6,8</t>
  </si>
  <si>
    <t>+0,3 pp</t>
  </si>
  <si>
    <t>Alternatywne/inne</t>
  </si>
  <si>
    <t>25,8</t>
  </si>
  <si>
    <t>33,7</t>
  </si>
  <si>
    <t>+4,5 pp</t>
  </si>
  <si>
    <t>w tym:</t>
  </si>
  <si>
    <t>BEV</t>
  </si>
  <si>
    <t>1,1</t>
  </si>
  <si>
    <t>2,2</t>
  </si>
  <si>
    <t>+1,2 pp</t>
  </si>
  <si>
    <t>PHEV</t>
  </si>
  <si>
    <t>1,6</t>
  </si>
  <si>
    <t>1,7</t>
  </si>
  <si>
    <t>-0,2 pp</t>
  </si>
  <si>
    <t>FCEV</t>
  </si>
  <si>
    <t>+0,0 pp</t>
  </si>
  <si>
    <t>HEV</t>
  </si>
  <si>
    <t>10,8</t>
  </si>
  <si>
    <t>15,8</t>
  </si>
  <si>
    <t>+4,2 pp</t>
  </si>
  <si>
    <t>MHEV</t>
  </si>
  <si>
    <t>10,0</t>
  </si>
  <si>
    <t>12,0</t>
  </si>
  <si>
    <t>2,3</t>
  </si>
  <si>
    <t>1,9</t>
  </si>
  <si>
    <t>-1,1 pp</t>
  </si>
  <si>
    <t>CNG/LNG</t>
  </si>
  <si>
    <t>Inne / b.d.</t>
  </si>
  <si>
    <t xml:space="preserve">   Source: PZPM on the basis of CEP (Central Register of Vehicles)</t>
  </si>
  <si>
    <t>Rejestracje nowych samochodów osobowych na KLIENTÓW INDYWIDUALNYCH,
ranking marek - 2023 narastająco</t>
  </si>
  <si>
    <t>Rejestracje nowych samochodów osobowych na KLIENTÓW INDYWIDUALNYCH, ranking marek - Luty 2023</t>
  </si>
  <si>
    <t>Registrations of New PC For Individual Customers, Top Makes - February 2023</t>
  </si>
  <si>
    <t>Registrations of New PC For Indywidual Customers, Top Makes - 2023 YTD</t>
  </si>
  <si>
    <t>Sztuki / Units</t>
  </si>
  <si>
    <t>Luty</t>
  </si>
  <si>
    <t>Styczeń</t>
  </si>
  <si>
    <t>Rok narastająco Styczeń -Luty</t>
  </si>
  <si>
    <t>February</t>
  </si>
  <si>
    <t>January</t>
  </si>
  <si>
    <t>YTD January - February</t>
  </si>
  <si>
    <t>Zmiana poz r/r</t>
  </si>
  <si>
    <t>Lut/Sty
Zmiana %</t>
  </si>
  <si>
    <t>Lut/Sty
Zmiana poz</t>
  </si>
  <si>
    <t>Zmiana poz
r/r</t>
  </si>
  <si>
    <t>No.</t>
  </si>
  <si>
    <t>Make</t>
  </si>
  <si>
    <t>Change % y/y</t>
  </si>
  <si>
    <t>Ch position y/y</t>
  </si>
  <si>
    <t>Feb/Jan Ch %</t>
  </si>
  <si>
    <t>Feb/Jan Ch position</t>
  </si>
  <si>
    <t>Ch. Position
y/y</t>
  </si>
  <si>
    <t>Total</t>
  </si>
  <si>
    <t>Mkt shr %</t>
  </si>
  <si>
    <t>SEAT</t>
  </si>
  <si>
    <t>HONDA</t>
  </si>
  <si>
    <t>RAZEM 1-20</t>
  </si>
  <si>
    <t>Pozostałe / Others</t>
  </si>
  <si>
    <t>RAZEM / TOTAL</t>
  </si>
  <si>
    <t>Rejestracje nowych samochodów osobowych na Inywidualnych Klentów,
ranking modeli - 2023 narastająco</t>
  </si>
  <si>
    <t>Rejestracje nowych samochodów osobowych na KLIENTÓW INDYWIDUALNYCH, ranking modeli - Luty 2023</t>
  </si>
  <si>
    <t>Registrations of New PC For Individual Customers, Top Models - February 2023</t>
  </si>
  <si>
    <t>Registrations of New PC For Individual Customers, Top Models - 2023 YTD</t>
  </si>
  <si>
    <t>Toyota Yaris Cross</t>
  </si>
  <si>
    <t>Toyota Yaris</t>
  </si>
  <si>
    <t>Toyota C-HR</t>
  </si>
  <si>
    <t>Dacia Duster</t>
  </si>
  <si>
    <t>Toyota Corolla Cross</t>
  </si>
  <si>
    <t>Kia Sportage</t>
  </si>
  <si>
    <t>Kia Stonic</t>
  </si>
  <si>
    <t>Dacia Sandero</t>
  </si>
  <si>
    <t>Hyundai Tucson</t>
  </si>
  <si>
    <t>Skoda Kamiq</t>
  </si>
  <si>
    <t>Volkswagen T-Roc</t>
  </si>
  <si>
    <t>Toyota RAV4</t>
  </si>
  <si>
    <t>Kia Xceed</t>
  </si>
  <si>
    <t>Skoda Karoq</t>
  </si>
  <si>
    <t>Skoda Fabia</t>
  </si>
  <si>
    <t>Suzuki Vitara</t>
  </si>
  <si>
    <t>Toyota Aygo X</t>
  </si>
  <si>
    <t>Hyundai i20</t>
  </si>
  <si>
    <t>Hyundai Kona</t>
  </si>
  <si>
    <t>Toyota Corolla</t>
  </si>
  <si>
    <t>Mazda CX-5</t>
  </si>
  <si>
    <t>Rejestracje nowych samochodów osobowych na REGON,
ranking marek - 2023 narastająco</t>
  </si>
  <si>
    <t>Rejestracje nowych samochodów osobowych na REGON, ranking marek - Luty 2023</t>
  </si>
  <si>
    <t>Registrations of New PC For Business Activity, Top Makes - February 2023</t>
  </si>
  <si>
    <t>Registrations of New PC For Business Activity, Top Makes - 2023 YTD</t>
  </si>
  <si>
    <t>CITROEN</t>
  </si>
  <si>
    <t>CUPRA</t>
  </si>
  <si>
    <t>Rejestracje nowych samochodów osobowych na REGON,
ranking modeli - 2023 narastająco</t>
  </si>
  <si>
    <t>Rejestracje nowych samochodów osobowych na REGON, ranking modeli - Luty 2023</t>
  </si>
  <si>
    <t>Registrations of New PC For Business Activity, Top Models - February 2023</t>
  </si>
  <si>
    <t>Skoda Octavia</t>
  </si>
  <si>
    <t>Skoda Superb</t>
  </si>
  <si>
    <t>Volvo XC60</t>
  </si>
  <si>
    <t>Hyundai i30</t>
  </si>
  <si>
    <t>Kia Ceed</t>
  </si>
  <si>
    <t>Skoda Kodiaq</t>
  </si>
  <si>
    <t>Volkswagen Passat</t>
  </si>
  <si>
    <t>Lexus NX</t>
  </si>
  <si>
    <t>Audi A4</t>
  </si>
  <si>
    <t>BMW X3</t>
  </si>
  <si>
    <t>Pierwsze rejestracje NOWYCH samochodów dostawczych o DMC&lt;=3,5T*, udział w rynku %</t>
  </si>
  <si>
    <t>First Registrations of NEW Light Commercial Vehicles up to 3.5T, Market Share %</t>
  </si>
  <si>
    <t>Rok narastająco Styczeń - luty</t>
  </si>
  <si>
    <t>IVECO</t>
  </si>
  <si>
    <t>MAN</t>
  </si>
  <si>
    <t>ISUZU</t>
  </si>
  <si>
    <t>SSANGYONG</t>
  </si>
  <si>
    <t>RAZEM 1-15</t>
  </si>
  <si>
    <t>OGÓŁEM / TOTAL</t>
  </si>
  <si>
    <t>Rejestracje nowych samochodów dostawczych do 3,5T, ranking modeli - Luty 2023</t>
  </si>
  <si>
    <t>Rejestracje nowych samochodów dostawczych do 3,5T, ranking modeli - 2023 narastająco</t>
  </si>
  <si>
    <t>Registrations of new LCV up to 3.5T, Top Models - February 2023</t>
  </si>
  <si>
    <t>Registrations of new LCV up to 3.5T, Top Models - 2023 YTD</t>
  </si>
  <si>
    <t>Renault Master</t>
  </si>
  <si>
    <t>Iveco Daily</t>
  </si>
  <si>
    <t>Mercedes-Benz Sprinter</t>
  </si>
  <si>
    <t>Fiat Ducato</t>
  </si>
  <si>
    <t>Ford Transit</t>
  </si>
  <si>
    <t>Fiat Doblo</t>
  </si>
  <si>
    <t>Toyota Proace City</t>
  </si>
  <si>
    <t>Volkswagen Crafter</t>
  </si>
  <si>
    <t>Opel Movano</t>
  </si>
  <si>
    <t>Ford Transit Connect</t>
  </si>
  <si>
    <t>Peugeot Boxer</t>
  </si>
  <si>
    <t>Renault Express</t>
  </si>
  <si>
    <t>Ford Transit Custom</t>
  </si>
  <si>
    <t>RAZEM 1-10</t>
  </si>
  <si>
    <t>Pierwsze rejestracje NOWYCH samochodów osobowych i dostawczych, udział w rynku %</t>
  </si>
  <si>
    <t>First Registrations of NEW PC and LCV up to 3.5T, Market Share %</t>
  </si>
  <si>
    <t>Tesla Model Y</t>
  </si>
  <si>
    <t>Mercedes-Benz Klasa GLC</t>
  </si>
  <si>
    <t>Lexus RX</t>
  </si>
  <si>
    <t>Volvo XC90</t>
  </si>
  <si>
    <t>Volkswagen ID. Buzz Cargo</t>
  </si>
  <si>
    <t>Opel Vivaro</t>
  </si>
  <si>
    <t>Mercedes-Benz Vito</t>
  </si>
  <si>
    <t>Rejestracje nowych samochodów dostawczych do 3,5t - elektrycznych, ranking marek</t>
  </si>
  <si>
    <t>Rejestracje nowych samochodów dostawczych do 3,5t - elektrycznych, ranking modeli</t>
  </si>
  <si>
    <t xml:space="preserve">   SAMOCHODY CIĘŻAROWE OD 6T</t>
  </si>
  <si>
    <t>Hybrydowe Plug-in: PHEV + EREV</t>
  </si>
  <si>
    <t xml:space="preserve"> CNG  / LNG</t>
  </si>
  <si>
    <t>Porsche Cayenne</t>
  </si>
  <si>
    <t>VIGOROUS</t>
  </si>
  <si>
    <t>BMW i4</t>
  </si>
  <si>
    <t>Volvo EX30</t>
  </si>
  <si>
    <t>Mercedes-Benz EQA</t>
  </si>
  <si>
    <t>Toyota Proace</t>
  </si>
  <si>
    <t>Tesla Model 3</t>
  </si>
  <si>
    <t>Nissan Qashqai</t>
  </si>
  <si>
    <t>BMW Seria 5</t>
  </si>
  <si>
    <t>Audi Q4 e-tron</t>
  </si>
  <si>
    <t>Mercedes-Benz Klasa E</t>
  </si>
  <si>
    <t>Mercedes-Benz Citan</t>
  </si>
  <si>
    <t>SUPER SOCO</t>
  </si>
  <si>
    <t>Kia Niro</t>
  </si>
  <si>
    <t>Kia EV6</t>
  </si>
  <si>
    <t>MG MG4</t>
  </si>
  <si>
    <t>Nissan Leaf</t>
  </si>
  <si>
    <t>Nissan Townstar</t>
  </si>
  <si>
    <t>MAXUS</t>
  </si>
  <si>
    <t>MAN TGE</t>
  </si>
  <si>
    <t>Audi Q5</t>
  </si>
  <si>
    <t>XINRI</t>
  </si>
  <si>
    <t>ELECTRORIDE</t>
  </si>
  <si>
    <t>Grudzień 2024</t>
  </si>
  <si>
    <t>Styczeń-Grudzień 2024</t>
  </si>
  <si>
    <t>Rok narastająco Styczeń - Grudzień</t>
  </si>
  <si>
    <t>EFUN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</si>
</sst>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* #,##0.00\ _z_ł_-;\-* #,##0.00\ _z_ł_-;_-* \-??\ _z_ł_-;_-@_-"/>
    <numFmt numFmtId="165" formatCode="_(* #,##0.00_);_(* \(#,##0.00\);_(* \-??_);_(@_)"/>
    <numFmt numFmtId="166" formatCode="yyyy\-mm\-dd"/>
    <numFmt numFmtId="167" formatCode="_-* #,##0\ _z_ł_-;\-* #,##0\ _z_ł_-;_-* \-??\ _z_ł_-;_-@_-"/>
    <numFmt numFmtId="168" formatCode="0.0%"/>
    <numFmt numFmtId="169" formatCode="[Black]\+0.0%;[Red]\-0.0%"/>
    <numFmt numFmtId="170" formatCode="0.0"/>
    <numFmt numFmtId="171" formatCode="#,##0.000"/>
    <numFmt numFmtId="172" formatCode="#,##0.0"/>
    <numFmt numFmtId="173" formatCode="_-* #,##0.00\ _z_ł_-;\-* #,##0.00\ _z_ł_-;_-* &quot;-&quot;??\ _z_ł_-;_-@_-"/>
  </numFmts>
  <fonts count="5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Arial Nova"/>
      <family val="2"/>
      <charset val="238"/>
    </font>
    <font>
      <i/>
      <sz val="11"/>
      <color rgb="FF000000"/>
      <name val="Arial Nova"/>
      <family val="2"/>
      <charset val="238"/>
    </font>
    <font>
      <i/>
      <sz val="11"/>
      <color rgb="FFFF0000"/>
      <name val="Arial Nova"/>
      <family val="2"/>
      <charset val="238"/>
    </font>
    <font>
      <sz val="10"/>
      <color rgb="FF666666"/>
      <name val="Barlow"/>
      <charset val="1"/>
    </font>
    <font>
      <b/>
      <sz val="24"/>
      <color rgb="FF153C8B"/>
      <name val="Barlow"/>
      <charset val="1"/>
    </font>
    <font>
      <b/>
      <sz val="10"/>
      <color rgb="FFFFFFFF"/>
      <name val="Arial Nova"/>
      <family val="2"/>
      <charset val="238"/>
    </font>
    <font>
      <b/>
      <sz val="10"/>
      <color rgb="FFFFFFFF"/>
      <name val="Barlow"/>
      <charset val="1"/>
    </font>
    <font>
      <b/>
      <sz val="10"/>
      <color rgb="FF153C8B"/>
      <name val="Barlow"/>
      <charset val="1"/>
    </font>
    <font>
      <sz val="9"/>
      <color rgb="FF666666"/>
      <name val="Barlow"/>
      <charset val="1"/>
    </font>
    <font>
      <b/>
      <sz val="10"/>
      <color rgb="FF000000"/>
      <name val="Barlow"/>
      <charset val="1"/>
    </font>
    <font>
      <i/>
      <sz val="8"/>
      <color rgb="FF666666"/>
      <name val="Barlow"/>
      <charset val="1"/>
    </font>
    <font>
      <b/>
      <sz val="12"/>
      <color rgb="FF153C8B"/>
      <name val="Barlow"/>
      <charset val="1"/>
    </font>
    <font>
      <sz val="10"/>
      <color rgb="FF153C8B"/>
      <name val="Barlow"/>
      <charset val="1"/>
    </font>
    <font>
      <u/>
      <sz val="11"/>
      <color rgb="FF0000FF"/>
      <name val="Calibri"/>
      <family val="2"/>
      <charset val="1"/>
    </font>
    <font>
      <b/>
      <sz val="20"/>
      <color rgb="FFFF0000"/>
      <name val="Arial Nova"/>
      <family val="2"/>
      <charset val="238"/>
    </font>
    <font>
      <sz val="10"/>
      <name val="Arial Nova"/>
      <family val="2"/>
      <charset val="238"/>
    </font>
    <font>
      <b/>
      <sz val="9"/>
      <color rgb="FF153C8B"/>
      <name val="Barlow"/>
      <charset val="1"/>
    </font>
    <font>
      <b/>
      <sz val="9"/>
      <color rgb="FFFFFFFF"/>
      <name val="Barlow"/>
      <charset val="1"/>
    </font>
    <font>
      <i/>
      <sz val="8"/>
      <color rgb="FFB2B2B2"/>
      <name val="Arial Nova"/>
      <family val="2"/>
      <charset val="238"/>
    </font>
    <font>
      <i/>
      <sz val="11"/>
      <color rgb="FFB2B2B2"/>
      <name val="Arial Nova"/>
      <family val="2"/>
      <charset val="238"/>
    </font>
    <font>
      <i/>
      <sz val="8"/>
      <color rgb="FFB2B2B2"/>
      <name val="Barlow"/>
      <charset val="1"/>
    </font>
    <font>
      <i/>
      <sz val="8"/>
      <color rgb="FFCCCCCC"/>
      <name val="Arial Nova"/>
      <family val="2"/>
      <charset val="238"/>
    </font>
    <font>
      <b/>
      <sz val="24"/>
      <color rgb="FF1F497D"/>
      <name val="Barlow"/>
      <charset val="1"/>
    </font>
    <font>
      <sz val="10"/>
      <color rgb="FF000000"/>
      <name val="Arial Nova"/>
      <family val="2"/>
      <charset val="238"/>
    </font>
    <font>
      <sz val="10"/>
      <color rgb="FFFF0000"/>
      <name val="Arial Nova"/>
      <family val="2"/>
      <charset val="238"/>
    </font>
    <font>
      <b/>
      <sz val="10"/>
      <name val="Arial Nova"/>
      <family val="2"/>
      <charset val="238"/>
    </font>
    <font>
      <b/>
      <i/>
      <sz val="10"/>
      <color rgb="FF7F7F7F"/>
      <name val="Arial Nova"/>
      <family val="2"/>
      <charset val="238"/>
    </font>
    <font>
      <sz val="10"/>
      <color rgb="FF7F7F7F"/>
      <name val="Arial Nova"/>
      <family val="2"/>
      <charset val="238"/>
    </font>
    <font>
      <b/>
      <i/>
      <sz val="10"/>
      <color rgb="FFA6A6A6"/>
      <name val="Arial Nova"/>
      <family val="2"/>
      <charset val="238"/>
    </font>
    <font>
      <sz val="10"/>
      <color rgb="FFFFFFFF"/>
      <name val="Arial Nova"/>
      <family val="2"/>
      <charset val="238"/>
    </font>
    <font>
      <i/>
      <sz val="10"/>
      <color rgb="FFA6A6A6"/>
      <name val="Arial Nova"/>
      <family val="2"/>
      <charset val="238"/>
    </font>
    <font>
      <b/>
      <sz val="10"/>
      <color rgb="FF000000"/>
      <name val="Arial Nova"/>
      <family val="2"/>
      <charset val="238"/>
    </font>
    <font>
      <sz val="9"/>
      <color rgb="FF000000"/>
      <name val="Arial Nova"/>
      <family val="2"/>
      <charset val="238"/>
    </font>
    <font>
      <sz val="9"/>
      <color rgb="FF7F7F7F"/>
      <name val="Arial Nova"/>
      <family val="2"/>
      <charset val="238"/>
    </font>
    <font>
      <sz val="11"/>
      <color rgb="FF7F7F7F"/>
      <name val="Arial Nova"/>
      <family val="2"/>
      <charset val="238"/>
    </font>
    <font>
      <i/>
      <sz val="11"/>
      <color rgb="FF7F7F7F"/>
      <name val="Arial Nova"/>
      <family val="2"/>
      <charset val="238"/>
    </font>
    <font>
      <sz val="11"/>
      <color rgb="FF000000"/>
      <name val="Calibri"/>
      <family val="2"/>
      <charset val="1"/>
    </font>
    <font>
      <b/>
      <sz val="10"/>
      <color rgb="FF153C8B"/>
      <name val="Arial Nova"/>
      <family val="2"/>
      <charset val="238"/>
    </font>
    <font>
      <sz val="9"/>
      <color rgb="FF666666"/>
      <name val="Arial Nova"/>
      <family val="2"/>
      <charset val="238"/>
    </font>
    <font>
      <sz val="9"/>
      <color rgb="FFFF0000"/>
      <name val="Arial Nova"/>
      <family val="2"/>
      <charset val="238"/>
    </font>
    <font>
      <b/>
      <sz val="10"/>
      <color rgb="FFFF0000"/>
      <name val="Arial Nova"/>
      <family val="2"/>
      <charset val="238"/>
    </font>
    <font>
      <b/>
      <sz val="9"/>
      <color rgb="FF153C8B"/>
      <name val="Arial Nova"/>
      <family val="2"/>
      <charset val="238"/>
    </font>
    <font>
      <b/>
      <sz val="9"/>
      <color rgb="FFFFFFFF"/>
      <name val="Arial Nova"/>
      <family val="2"/>
      <charset val="238"/>
    </font>
    <font>
      <b/>
      <sz val="10"/>
      <color rgb="FF153C8B"/>
      <name val="Barlow"/>
      <charset val="238"/>
    </font>
    <font>
      <b/>
      <sz val="10"/>
      <color theme="2"/>
      <name val="Barlow"/>
      <charset val="238"/>
    </font>
    <font>
      <b/>
      <sz val="9"/>
      <color rgb="FFFF0000"/>
      <name val="Arial Nova"/>
      <family val="2"/>
      <charset val="238"/>
    </font>
    <font>
      <sz val="9"/>
      <color rgb="FF666666"/>
      <name val="Barlow"/>
      <charset val="238"/>
    </font>
    <font>
      <b/>
      <sz val="12"/>
      <color rgb="FF153C8B"/>
      <name val="Barlow"/>
      <charset val="238"/>
    </font>
    <font>
      <b/>
      <sz val="10"/>
      <color rgb="FFFFFFFF"/>
      <name val="Barlow"/>
      <charset val="238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53C8B"/>
        <bgColor rgb="FF15448A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15448A"/>
        <bgColor rgb="FF153C8B"/>
      </patternFill>
    </fill>
    <fill>
      <patternFill patternType="solid">
        <fgColor rgb="FFE8E8E8"/>
        <bgColor rgb="FFEDEDED"/>
      </patternFill>
    </fill>
    <fill>
      <patternFill patternType="solid">
        <fgColor rgb="FF94CBEE"/>
        <bgColor rgb="FFCCCCFF"/>
      </patternFill>
    </fill>
  </fills>
  <borders count="46">
    <border>
      <left/>
      <right/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F2F2F2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/>
      <diagonal/>
    </border>
    <border>
      <left style="hair">
        <color rgb="FFF2F2F2"/>
      </left>
      <right style="hair">
        <color rgb="FFF2F2F2"/>
      </right>
      <top style="hair">
        <color rgb="FFF2F2F2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/>
      <right style="hair">
        <color rgb="FFF2F2F2"/>
      </right>
      <top style="hair">
        <color rgb="FFF2F2F2"/>
      </top>
      <bottom/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/>
      <right/>
      <top style="hair">
        <color rgb="FFF2F2F2"/>
      </top>
      <bottom style="hair">
        <color rgb="FFF2F2F2"/>
      </bottom>
      <diagonal/>
    </border>
    <border>
      <left/>
      <right style="hair">
        <color rgb="FFF2F2F2"/>
      </right>
      <top style="hair">
        <color rgb="FFF2F2F2"/>
      </top>
      <bottom style="hair">
        <color rgb="FFF2F2F2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hair">
        <color rgb="FFEDEDED"/>
      </left>
      <right style="hair">
        <color rgb="FFEDEDED"/>
      </right>
      <top style="hair">
        <color rgb="FFEDEDED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 style="hair">
        <color rgb="FFCCCCCC"/>
      </right>
      <top style="hair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/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 style="medium">
        <color rgb="FFF2F2F2"/>
      </top>
      <bottom style="medium">
        <color rgb="FFF2F2F2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F2F2F2"/>
      </left>
      <right style="medium">
        <color rgb="FFF2F2F2"/>
      </right>
      <top/>
      <bottom/>
      <diagonal/>
    </border>
    <border>
      <left style="medium">
        <color rgb="FFF2F2F2"/>
      </left>
      <right style="medium">
        <color rgb="FFF2F2F2"/>
      </right>
      <top/>
      <bottom/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 style="hair">
        <color rgb="FFF2F2F2"/>
      </left>
      <right/>
      <top style="hair">
        <color rgb="FFCCCCCC"/>
      </top>
      <bottom style="hair">
        <color rgb="FFF2F2F2"/>
      </bottom>
      <diagonal/>
    </border>
    <border>
      <left/>
      <right style="hair">
        <color rgb="FFF2F2F2"/>
      </right>
      <top style="hair">
        <color rgb="FFCCCCCC"/>
      </top>
      <bottom style="hair">
        <color rgb="FFF2F2F2"/>
      </bottom>
      <diagonal/>
    </border>
  </borders>
  <cellStyleXfs count="45">
    <xf numFmtId="0" fontId="0" fillId="0" borderId="0"/>
    <xf numFmtId="164" fontId="40" fillId="0" borderId="0" applyBorder="0" applyProtection="0"/>
    <xf numFmtId="9" fontId="40" fillId="0" borderId="0" applyBorder="0" applyProtection="0"/>
    <xf numFmtId="0" fontId="17" fillId="0" borderId="0" applyBorder="0" applyProtection="0"/>
    <xf numFmtId="164" fontId="40" fillId="0" borderId="0" applyBorder="0" applyProtection="0"/>
    <xf numFmtId="165" fontId="40" fillId="0" borderId="0" applyBorder="0" applyProtection="0"/>
    <xf numFmtId="165" fontId="40" fillId="0" borderId="0" applyBorder="0" applyProtection="0"/>
    <xf numFmtId="164" fontId="40" fillId="0" borderId="0" applyBorder="0" applyProtection="0"/>
    <xf numFmtId="165" fontId="40" fillId="0" borderId="0" applyBorder="0" applyProtection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0" fontId="53" fillId="0" borderId="0"/>
    <xf numFmtId="173" fontId="1" fillId="0" borderId="0" applyFont="0" applyFill="0" applyBorder="0" applyAlignment="0" applyProtection="0"/>
    <xf numFmtId="17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54" fillId="0" borderId="0" applyFont="0" applyFill="0" applyBorder="0" applyAlignment="0" applyProtection="0"/>
    <xf numFmtId="43" fontId="53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</cellStyleXfs>
  <cellXfs count="194">
    <xf numFmtId="0" fontId="0" fillId="0" borderId="0" xfId="0"/>
    <xf numFmtId="0" fontId="10" fillId="2" borderId="1" xfId="9" applyFont="1" applyFill="1" applyBorder="1" applyAlignment="1">
      <alignment horizontal="center" vertical="center" wrapText="1"/>
    </xf>
    <xf numFmtId="167" fontId="10" fillId="2" borderId="1" xfId="1" applyNumberFormat="1" applyFont="1" applyFill="1" applyBorder="1" applyAlignment="1" applyProtection="1">
      <alignment horizontal="center" vertical="center" wrapText="1"/>
    </xf>
    <xf numFmtId="0" fontId="4" fillId="0" borderId="0" xfId="12" applyFont="1"/>
    <xf numFmtId="0" fontId="5" fillId="0" borderId="0" xfId="0" applyFont="1"/>
    <xf numFmtId="0" fontId="4" fillId="0" borderId="0" xfId="0" applyFont="1"/>
    <xf numFmtId="0" fontId="6" fillId="0" borderId="0" xfId="0" applyFont="1"/>
    <xf numFmtId="166" fontId="7" fillId="0" borderId="0" xfId="0" applyNumberFormat="1" applyFont="1"/>
    <xf numFmtId="0" fontId="11" fillId="3" borderId="3" xfId="0" applyFont="1" applyFill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 indent="3"/>
    </xf>
    <xf numFmtId="0" fontId="4" fillId="4" borderId="0" xfId="12" applyFont="1" applyFill="1"/>
    <xf numFmtId="168" fontId="4" fillId="0" borderId="0" xfId="2" applyNumberFormat="1" applyFont="1" applyBorder="1" applyProtection="1"/>
    <xf numFmtId="2" fontId="4" fillId="0" borderId="0" xfId="2" applyNumberFormat="1" applyFont="1" applyBorder="1" applyProtection="1"/>
    <xf numFmtId="10" fontId="4" fillId="0" borderId="0" xfId="12" applyNumberFormat="1" applyFont="1"/>
    <xf numFmtId="0" fontId="14" fillId="0" borderId="0" xfId="12" applyFont="1"/>
    <xf numFmtId="0" fontId="16" fillId="0" borderId="0" xfId="0" applyFont="1"/>
    <xf numFmtId="0" fontId="18" fillId="0" borderId="0" xfId="3" applyFont="1" applyBorder="1" applyAlignment="1" applyProtection="1">
      <alignment horizontal="center" vertical="top"/>
    </xf>
    <xf numFmtId="0" fontId="19" fillId="0" borderId="0" xfId="9" applyFont="1"/>
    <xf numFmtId="0" fontId="10" fillId="2" borderId="6" xfId="9" applyFont="1" applyFill="1" applyBorder="1" applyAlignment="1">
      <alignment horizontal="center" vertical="center" wrapText="1"/>
    </xf>
    <xf numFmtId="0" fontId="10" fillId="2" borderId="7" xfId="9" applyFont="1" applyFill="1" applyBorder="1" applyAlignment="1">
      <alignment horizontal="center" vertical="center" wrapText="1"/>
    </xf>
    <xf numFmtId="0" fontId="12" fillId="0" borderId="3" xfId="9" applyFont="1" applyBorder="1" applyAlignment="1">
      <alignment horizontal="center" vertical="center"/>
    </xf>
    <xf numFmtId="0" fontId="12" fillId="0" borderId="3" xfId="9" applyFont="1" applyBorder="1" applyAlignment="1">
      <alignment horizontal="left"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10" fillId="2" borderId="9" xfId="9" applyFont="1" applyFill="1" applyBorder="1" applyAlignment="1">
      <alignment horizontal="center" vertical="center" wrapText="1"/>
    </xf>
    <xf numFmtId="0" fontId="24" fillId="0" borderId="0" xfId="0" applyFont="1"/>
    <xf numFmtId="0" fontId="10" fillId="5" borderId="4" xfId="9" applyFont="1" applyFill="1" applyBorder="1" applyAlignment="1">
      <alignment horizontal="center" vertical="center" wrapText="1"/>
    </xf>
    <xf numFmtId="0" fontId="10" fillId="5" borderId="7" xfId="9" applyFont="1" applyFill="1" applyBorder="1" applyAlignment="1">
      <alignment horizontal="center" vertical="center" wrapText="1"/>
    </xf>
    <xf numFmtId="0" fontId="12" fillId="0" borderId="0" xfId="0" applyFont="1"/>
    <xf numFmtId="0" fontId="15" fillId="0" borderId="0" xfId="0" applyFont="1"/>
    <xf numFmtId="0" fontId="13" fillId="0" borderId="0" xfId="0" applyFont="1" applyAlignment="1">
      <alignment vertical="center"/>
    </xf>
    <xf numFmtId="0" fontId="10" fillId="5" borderId="13" xfId="9" applyFont="1" applyFill="1" applyBorder="1" applyAlignment="1">
      <alignment horizontal="center" vertical="center" wrapText="1"/>
    </xf>
    <xf numFmtId="0" fontId="25" fillId="0" borderId="0" xfId="0" applyFont="1"/>
    <xf numFmtId="0" fontId="12" fillId="6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left" vertical="center"/>
    </xf>
    <xf numFmtId="0" fontId="10" fillId="5" borderId="15" xfId="9" applyFont="1" applyFill="1" applyBorder="1" applyAlignment="1">
      <alignment horizontal="center" vertical="center" wrapText="1"/>
    </xf>
    <xf numFmtId="0" fontId="27" fillId="0" borderId="0" xfId="0" applyFont="1"/>
    <xf numFmtId="166" fontId="4" fillId="0" borderId="0" xfId="0" applyNumberFormat="1" applyFont="1"/>
    <xf numFmtId="0" fontId="27" fillId="0" borderId="0" xfId="0" applyFont="1" applyAlignment="1">
      <alignment horizontal="right"/>
    </xf>
    <xf numFmtId="0" fontId="9" fillId="5" borderId="17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19" fillId="0" borderId="19" xfId="0" applyFont="1" applyBorder="1" applyAlignment="1">
      <alignment horizontal="left"/>
    </xf>
    <xf numFmtId="0" fontId="19" fillId="0" borderId="20" xfId="22" applyNumberFormat="1" applyFont="1" applyBorder="1" applyAlignment="1" applyProtection="1">
      <alignment horizontal="right"/>
    </xf>
    <xf numFmtId="168" fontId="19" fillId="0" borderId="21" xfId="22" applyNumberFormat="1" applyFont="1" applyBorder="1" applyAlignment="1" applyProtection="1">
      <alignment horizontal="right"/>
    </xf>
    <xf numFmtId="169" fontId="19" fillId="0" borderId="22" xfId="18" applyNumberFormat="1" applyFont="1" applyBorder="1" applyProtection="1"/>
    <xf numFmtId="169" fontId="28" fillId="0" borderId="19" xfId="18" applyNumberFormat="1" applyFont="1" applyBorder="1" applyAlignment="1" applyProtection="1">
      <alignment horizontal="right"/>
    </xf>
    <xf numFmtId="170" fontId="19" fillId="0" borderId="20" xfId="22" applyNumberFormat="1" applyFont="1" applyBorder="1" applyAlignment="1" applyProtection="1">
      <alignment horizontal="right"/>
    </xf>
    <xf numFmtId="169" fontId="19" fillId="0" borderId="19" xfId="18" applyNumberFormat="1" applyFont="1" applyBorder="1" applyProtection="1"/>
    <xf numFmtId="169" fontId="19" fillId="0" borderId="19" xfId="18" applyNumberFormat="1" applyFont="1" applyBorder="1" applyAlignment="1" applyProtection="1">
      <alignment horizontal="right"/>
    </xf>
    <xf numFmtId="0" fontId="19" fillId="0" borderId="19" xfId="0" applyFont="1" applyBorder="1" applyAlignment="1">
      <alignment horizontal="left" indent="1"/>
    </xf>
    <xf numFmtId="3" fontId="19" fillId="0" borderId="20" xfId="22" applyNumberFormat="1" applyFont="1" applyBorder="1" applyAlignment="1" applyProtection="1">
      <alignment horizontal="right"/>
    </xf>
    <xf numFmtId="169" fontId="27" fillId="0" borderId="19" xfId="18" applyNumberFormat="1" applyFont="1" applyBorder="1" applyProtection="1"/>
    <xf numFmtId="169" fontId="27" fillId="0" borderId="19" xfId="18" applyNumberFormat="1" applyFont="1" applyBorder="1" applyAlignment="1" applyProtection="1">
      <alignment horizontal="right"/>
    </xf>
    <xf numFmtId="171" fontId="19" fillId="0" borderId="20" xfId="22" applyNumberFormat="1" applyFont="1" applyBorder="1" applyAlignment="1" applyProtection="1">
      <alignment horizontal="right"/>
    </xf>
    <xf numFmtId="172" fontId="19" fillId="0" borderId="20" xfId="22" applyNumberFormat="1" applyFont="1" applyBorder="1" applyAlignment="1" applyProtection="1">
      <alignment horizontal="right"/>
    </xf>
    <xf numFmtId="0" fontId="19" fillId="0" borderId="23" xfId="0" applyFont="1" applyBorder="1" applyAlignment="1">
      <alignment horizontal="left" indent="1"/>
    </xf>
    <xf numFmtId="171" fontId="19" fillId="0" borderId="24" xfId="22" applyNumberFormat="1" applyFont="1" applyBorder="1" applyAlignment="1" applyProtection="1">
      <alignment horizontal="right"/>
    </xf>
    <xf numFmtId="168" fontId="19" fillId="0" borderId="25" xfId="22" applyNumberFormat="1" applyFont="1" applyBorder="1" applyAlignment="1" applyProtection="1">
      <alignment horizontal="right"/>
    </xf>
    <xf numFmtId="169" fontId="19" fillId="0" borderId="23" xfId="18" applyNumberFormat="1" applyFont="1" applyBorder="1" applyProtection="1"/>
    <xf numFmtId="169" fontId="28" fillId="0" borderId="23" xfId="18" applyNumberFormat="1" applyFont="1" applyBorder="1" applyAlignment="1" applyProtection="1">
      <alignment horizontal="right"/>
    </xf>
    <xf numFmtId="166" fontId="27" fillId="0" borderId="0" xfId="0" applyNumberFormat="1" applyFont="1"/>
    <xf numFmtId="0" fontId="29" fillId="0" borderId="0" xfId="9" applyFont="1" applyAlignment="1">
      <alignment horizontal="center" vertical="center"/>
    </xf>
    <xf numFmtId="0" fontId="31" fillId="0" borderId="0" xfId="9" applyFont="1" applyAlignment="1">
      <alignment horizontal="right" vertical="center"/>
    </xf>
    <xf numFmtId="0" fontId="30" fillId="0" borderId="0" xfId="9" applyFont="1" applyAlignment="1">
      <alignment vertical="center"/>
    </xf>
    <xf numFmtId="0" fontId="33" fillId="5" borderId="26" xfId="9" applyFont="1" applyFill="1" applyBorder="1" applyAlignment="1">
      <alignment horizontal="center" vertical="center" wrapText="1"/>
    </xf>
    <xf numFmtId="0" fontId="33" fillId="5" borderId="28" xfId="9" applyFont="1" applyFill="1" applyBorder="1" applyAlignment="1">
      <alignment horizontal="center" wrapText="1"/>
    </xf>
    <xf numFmtId="0" fontId="34" fillId="5" borderId="31" xfId="9" applyFont="1" applyFill="1" applyBorder="1" applyAlignment="1">
      <alignment horizontal="center" vertical="center" wrapText="1"/>
    </xf>
    <xf numFmtId="0" fontId="34" fillId="5" borderId="30" xfId="9" applyFont="1" applyFill="1" applyBorder="1" applyAlignment="1">
      <alignment horizontal="center" vertical="top" wrapText="1"/>
    </xf>
    <xf numFmtId="0" fontId="29" fillId="0" borderId="32" xfId="9" applyFont="1" applyBorder="1" applyAlignment="1">
      <alignment horizontal="center" vertical="center"/>
    </xf>
    <xf numFmtId="0" fontId="19" fillId="0" borderId="33" xfId="9" applyFont="1" applyBorder="1" applyAlignment="1">
      <alignment vertical="center"/>
    </xf>
    <xf numFmtId="3" fontId="19" fillId="0" borderId="34" xfId="9" applyNumberFormat="1" applyFont="1" applyBorder="1" applyAlignment="1">
      <alignment vertical="center"/>
    </xf>
    <xf numFmtId="10" fontId="19" fillId="0" borderId="33" xfId="18" applyNumberFormat="1" applyFont="1" applyBorder="1" applyAlignment="1" applyProtection="1">
      <alignment vertical="center"/>
    </xf>
    <xf numFmtId="168" fontId="19" fillId="0" borderId="33" xfId="18" applyNumberFormat="1" applyFont="1" applyBorder="1" applyAlignment="1" applyProtection="1">
      <alignment vertical="center"/>
    </xf>
    <xf numFmtId="1" fontId="19" fillId="0" borderId="32" xfId="18" applyNumberFormat="1" applyFont="1" applyBorder="1" applyAlignment="1" applyProtection="1">
      <alignment horizontal="center"/>
    </xf>
    <xf numFmtId="0" fontId="35" fillId="6" borderId="32" xfId="0" applyFont="1" applyFill="1" applyBorder="1" applyAlignment="1">
      <alignment horizontal="center" vertical="center" wrapText="1"/>
    </xf>
    <xf numFmtId="0" fontId="19" fillId="6" borderId="33" xfId="9" applyFont="1" applyFill="1" applyBorder="1" applyAlignment="1">
      <alignment vertical="center"/>
    </xf>
    <xf numFmtId="3" fontId="19" fillId="6" borderId="34" xfId="9" applyNumberFormat="1" applyFont="1" applyFill="1" applyBorder="1" applyAlignment="1">
      <alignment vertical="center"/>
    </xf>
    <xf numFmtId="10" fontId="19" fillId="6" borderId="33" xfId="18" applyNumberFormat="1" applyFont="1" applyFill="1" applyBorder="1" applyAlignment="1" applyProtection="1">
      <alignment vertical="center"/>
    </xf>
    <xf numFmtId="168" fontId="19" fillId="6" borderId="33" xfId="18" applyNumberFormat="1" applyFont="1" applyFill="1" applyBorder="1" applyAlignment="1" applyProtection="1">
      <alignment vertical="center"/>
    </xf>
    <xf numFmtId="1" fontId="19" fillId="6" borderId="32" xfId="18" applyNumberFormat="1" applyFont="1" applyFill="1" applyBorder="1" applyAlignment="1" applyProtection="1">
      <alignment horizontal="center"/>
    </xf>
    <xf numFmtId="3" fontId="19" fillId="7" borderId="34" xfId="9" applyNumberFormat="1" applyFont="1" applyFill="1" applyBorder="1" applyAlignment="1">
      <alignment vertical="center"/>
    </xf>
    <xf numFmtId="10" fontId="19" fillId="7" borderId="33" xfId="18" applyNumberFormat="1" applyFont="1" applyFill="1" applyBorder="1" applyAlignment="1" applyProtection="1">
      <alignment vertical="center"/>
    </xf>
    <xf numFmtId="168" fontId="19" fillId="7" borderId="33" xfId="18" applyNumberFormat="1" applyFont="1" applyFill="1" applyBorder="1" applyAlignment="1" applyProtection="1">
      <alignment vertical="center"/>
    </xf>
    <xf numFmtId="3" fontId="19" fillId="7" borderId="32" xfId="9" applyNumberFormat="1" applyFont="1" applyFill="1" applyBorder="1" applyAlignment="1">
      <alignment vertical="center"/>
    </xf>
    <xf numFmtId="3" fontId="9" fillId="5" borderId="34" xfId="9" applyNumberFormat="1" applyFont="1" applyFill="1" applyBorder="1" applyAlignment="1">
      <alignment vertical="center"/>
    </xf>
    <xf numFmtId="9" fontId="9" fillId="5" borderId="33" xfId="18" applyFont="1" applyFill="1" applyBorder="1" applyAlignment="1" applyProtection="1">
      <alignment vertical="center"/>
    </xf>
    <xf numFmtId="168" fontId="9" fillId="5" borderId="33" xfId="9" applyNumberFormat="1" applyFont="1" applyFill="1" applyBorder="1" applyAlignment="1">
      <alignment vertical="center"/>
    </xf>
    <xf numFmtId="3" fontId="9" fillId="5" borderId="32" xfId="9" applyNumberFormat="1" applyFont="1" applyFill="1" applyBorder="1" applyAlignment="1">
      <alignment vertical="center"/>
    </xf>
    <xf numFmtId="0" fontId="36" fillId="0" borderId="0" xfId="0" applyFont="1"/>
    <xf numFmtId="0" fontId="37" fillId="0" borderId="0" xfId="0" applyFont="1"/>
    <xf numFmtId="0" fontId="19" fillId="7" borderId="34" xfId="9" applyFont="1" applyFill="1" applyBorder="1" applyAlignment="1">
      <alignment vertical="center"/>
    </xf>
    <xf numFmtId="0" fontId="33" fillId="5" borderId="42" xfId="9" applyFont="1" applyFill="1" applyBorder="1" applyAlignment="1">
      <alignment horizontal="center" vertical="center" wrapText="1"/>
    </xf>
    <xf numFmtId="0" fontId="34" fillId="5" borderId="29" xfId="9" applyFont="1" applyFill="1" applyBorder="1" applyAlignment="1">
      <alignment horizontal="center" vertical="center" wrapText="1"/>
    </xf>
    <xf numFmtId="0" fontId="38" fillId="0" borderId="0" xfId="0" applyFont="1"/>
    <xf numFmtId="0" fontId="39" fillId="0" borderId="0" xfId="0" applyFont="1"/>
    <xf numFmtId="0" fontId="19" fillId="7" borderId="32" xfId="9" applyFont="1" applyFill="1" applyBorder="1" applyAlignment="1">
      <alignment vertical="center"/>
    </xf>
    <xf numFmtId="167" fontId="41" fillId="3" borderId="3" xfId="1" applyNumberFormat="1" applyFont="1" applyFill="1" applyBorder="1" applyAlignment="1" applyProtection="1">
      <alignment horizontal="right" vertical="center"/>
    </xf>
    <xf numFmtId="9" fontId="41" fillId="3" borderId="3" xfId="2" applyFont="1" applyFill="1" applyBorder="1" applyAlignment="1" applyProtection="1">
      <alignment horizontal="right" vertical="center"/>
    </xf>
    <xf numFmtId="168" fontId="41" fillId="3" borderId="3" xfId="22" applyNumberFormat="1" applyFont="1" applyFill="1" applyBorder="1" applyAlignment="1" applyProtection="1">
      <alignment horizontal="right" vertical="center"/>
    </xf>
    <xf numFmtId="167" fontId="42" fillId="0" borderId="3" xfId="1" applyNumberFormat="1" applyFont="1" applyBorder="1" applyAlignment="1" applyProtection="1">
      <alignment horizontal="right" vertical="center"/>
    </xf>
    <xf numFmtId="168" fontId="42" fillId="0" borderId="3" xfId="2" applyNumberFormat="1" applyFont="1" applyBorder="1" applyAlignment="1" applyProtection="1">
      <alignment horizontal="right" vertical="center"/>
    </xf>
    <xf numFmtId="168" fontId="43" fillId="0" borderId="3" xfId="22" applyNumberFormat="1" applyFont="1" applyBorder="1" applyAlignment="1" applyProtection="1">
      <alignment horizontal="right" vertical="center"/>
    </xf>
    <xf numFmtId="168" fontId="42" fillId="0" borderId="3" xfId="22" applyNumberFormat="1" applyFont="1" applyBorder="1" applyAlignment="1" applyProtection="1">
      <alignment horizontal="right" vertical="center"/>
    </xf>
    <xf numFmtId="168" fontId="44" fillId="3" borderId="3" xfId="22" applyNumberFormat="1" applyFont="1" applyFill="1" applyBorder="1" applyAlignment="1" applyProtection="1">
      <alignment horizontal="right" vertical="center"/>
    </xf>
    <xf numFmtId="168" fontId="35" fillId="3" borderId="3" xfId="22" applyNumberFormat="1" applyFont="1" applyFill="1" applyBorder="1" applyAlignment="1" applyProtection="1">
      <alignment horizontal="right" vertical="center"/>
    </xf>
    <xf numFmtId="3" fontId="42" fillId="0" borderId="3" xfId="9" applyNumberFormat="1" applyFont="1" applyBorder="1" applyAlignment="1">
      <alignment vertical="center"/>
    </xf>
    <xf numFmtId="168" fontId="42" fillId="0" borderId="3" xfId="2" applyNumberFormat="1" applyFont="1" applyBorder="1" applyAlignment="1" applyProtection="1">
      <alignment vertical="center"/>
    </xf>
    <xf numFmtId="3" fontId="42" fillId="3" borderId="3" xfId="0" applyNumberFormat="1" applyFont="1" applyFill="1" applyBorder="1" applyAlignment="1">
      <alignment vertical="center" wrapText="1"/>
    </xf>
    <xf numFmtId="168" fontId="42" fillId="3" borderId="3" xfId="2" applyNumberFormat="1" applyFont="1" applyFill="1" applyBorder="1" applyAlignment="1" applyProtection="1">
      <alignment vertical="center" wrapText="1"/>
    </xf>
    <xf numFmtId="3" fontId="45" fillId="0" borderId="3" xfId="9" applyNumberFormat="1" applyFont="1" applyBorder="1" applyAlignment="1">
      <alignment vertical="center"/>
    </xf>
    <xf numFmtId="168" fontId="45" fillId="0" borderId="8" xfId="18" applyNumberFormat="1" applyFont="1" applyBorder="1" applyAlignment="1" applyProtection="1">
      <alignment vertical="center"/>
    </xf>
    <xf numFmtId="3" fontId="46" fillId="5" borderId="1" xfId="9" applyNumberFormat="1" applyFont="1" applyFill="1" applyBorder="1" applyAlignment="1">
      <alignment vertical="center"/>
    </xf>
    <xf numFmtId="9" fontId="46" fillId="5" borderId="9" xfId="18" applyFont="1" applyFill="1" applyBorder="1" applyAlignment="1" applyProtection="1">
      <alignment vertical="center"/>
    </xf>
    <xf numFmtId="168" fontId="46" fillId="5" borderId="9" xfId="9" applyNumberFormat="1" applyFont="1" applyFill="1" applyBorder="1" applyAlignment="1">
      <alignment vertical="center"/>
    </xf>
    <xf numFmtId="3" fontId="46" fillId="5" borderId="10" xfId="9" applyNumberFormat="1" applyFont="1" applyFill="1" applyBorder="1" applyAlignment="1">
      <alignment vertical="center"/>
    </xf>
    <xf numFmtId="9" fontId="46" fillId="5" borderId="1" xfId="18" applyFont="1" applyFill="1" applyBorder="1" applyAlignment="1" applyProtection="1">
      <alignment vertical="center"/>
    </xf>
    <xf numFmtId="9" fontId="46" fillId="5" borderId="11" xfId="18" applyFont="1" applyFill="1" applyBorder="1" applyAlignment="1" applyProtection="1">
      <alignment vertical="center"/>
    </xf>
    <xf numFmtId="168" fontId="46" fillId="5" borderId="11" xfId="9" applyNumberFormat="1" applyFont="1" applyFill="1" applyBorder="1" applyAlignment="1">
      <alignment vertical="center"/>
    </xf>
    <xf numFmtId="3" fontId="45" fillId="0" borderId="12" xfId="9" applyNumberFormat="1" applyFont="1" applyBorder="1" applyAlignment="1">
      <alignment vertical="center"/>
    </xf>
    <xf numFmtId="168" fontId="45" fillId="0" borderId="3" xfId="18" applyNumberFormat="1" applyFont="1" applyBorder="1" applyAlignment="1" applyProtection="1">
      <alignment vertical="center"/>
    </xf>
    <xf numFmtId="3" fontId="45" fillId="0" borderId="8" xfId="9" applyNumberFormat="1" applyFont="1" applyBorder="1" applyAlignment="1">
      <alignment vertical="center"/>
    </xf>
    <xf numFmtId="3" fontId="46" fillId="5" borderId="9" xfId="9" applyNumberFormat="1" applyFont="1" applyFill="1" applyBorder="1" applyAlignment="1">
      <alignment vertical="center"/>
    </xf>
    <xf numFmtId="3" fontId="42" fillId="6" borderId="3" xfId="0" applyNumberFormat="1" applyFont="1" applyFill="1" applyBorder="1" applyAlignment="1">
      <alignment vertical="center" wrapText="1"/>
    </xf>
    <xf numFmtId="168" fontId="42" fillId="6" borderId="3" xfId="2" applyNumberFormat="1" applyFont="1" applyFill="1" applyBorder="1" applyAlignment="1" applyProtection="1">
      <alignment vertical="center" wrapText="1"/>
    </xf>
    <xf numFmtId="9" fontId="46" fillId="5" borderId="8" xfId="18" applyFont="1" applyFill="1" applyBorder="1" applyAlignment="1" applyProtection="1">
      <alignment vertical="center"/>
    </xf>
    <xf numFmtId="168" fontId="46" fillId="5" borderId="8" xfId="9" applyNumberFormat="1" applyFont="1" applyFill="1" applyBorder="1" applyAlignment="1">
      <alignment vertical="center"/>
    </xf>
    <xf numFmtId="167" fontId="41" fillId="0" borderId="12" xfId="1" applyNumberFormat="1" applyFont="1" applyBorder="1" applyAlignment="1" applyProtection="1">
      <alignment horizontal="right" vertical="center"/>
    </xf>
    <xf numFmtId="9" fontId="41" fillId="0" borderId="12" xfId="2" applyFont="1" applyBorder="1" applyAlignment="1" applyProtection="1">
      <alignment horizontal="right" vertical="center"/>
    </xf>
    <xf numFmtId="168" fontId="41" fillId="0" borderId="12" xfId="22" applyNumberFormat="1" applyFont="1" applyBorder="1" applyAlignment="1" applyProtection="1">
      <alignment horizontal="right" vertical="center"/>
    </xf>
    <xf numFmtId="168" fontId="41" fillId="0" borderId="8" xfId="22" applyNumberFormat="1" applyFont="1" applyBorder="1" applyAlignment="1" applyProtection="1">
      <alignment horizontal="right" vertical="center"/>
    </xf>
    <xf numFmtId="0" fontId="47" fillId="0" borderId="43" xfId="0" applyFont="1" applyBorder="1" applyAlignment="1">
      <alignment horizontal="left" vertical="center" wrapText="1" indent="2"/>
    </xf>
    <xf numFmtId="168" fontId="49" fillId="0" borderId="8" xfId="18" applyNumberFormat="1" applyFont="1" applyBorder="1" applyAlignment="1" applyProtection="1">
      <alignment vertical="center"/>
    </xf>
    <xf numFmtId="0" fontId="50" fillId="3" borderId="3" xfId="0" applyFont="1" applyFill="1" applyBorder="1" applyAlignment="1">
      <alignment horizontal="left" vertical="center"/>
    </xf>
    <xf numFmtId="168" fontId="42" fillId="0" borderId="3" xfId="22" applyNumberFormat="1" applyFont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wrapText="1"/>
    </xf>
    <xf numFmtId="49" fontId="52" fillId="2" borderId="1" xfId="1" applyNumberFormat="1" applyFont="1" applyFill="1" applyBorder="1" applyAlignment="1" applyProtection="1">
      <alignment horizontal="center" vertical="center" wrapText="1"/>
    </xf>
    <xf numFmtId="49" fontId="10" fillId="2" borderId="1" xfId="1" applyNumberFormat="1" applyFont="1" applyFill="1" applyBorder="1" applyAlignment="1" applyProtection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167" fontId="10" fillId="2" borderId="1" xfId="1" applyNumberFormat="1" applyFont="1" applyFill="1" applyBorder="1" applyAlignment="1" applyProtection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5" fillId="0" borderId="0" xfId="9" applyFont="1" applyAlignment="1">
      <alignment horizontal="center" vertical="center"/>
    </xf>
    <xf numFmtId="0" fontId="10" fillId="2" borderId="1" xfId="9" applyFont="1" applyFill="1" applyBorder="1" applyAlignment="1">
      <alignment horizontal="center" vertical="center" wrapText="1"/>
    </xf>
    <xf numFmtId="0" fontId="10" fillId="2" borderId="4" xfId="9" applyFont="1" applyFill="1" applyBorder="1" applyAlignment="1">
      <alignment horizontal="center" vertical="center"/>
    </xf>
    <xf numFmtId="0" fontId="10" fillId="2" borderId="2" xfId="9" applyFont="1" applyFill="1" applyBorder="1" applyAlignment="1">
      <alignment horizontal="center" vertical="center" wrapText="1"/>
    </xf>
    <xf numFmtId="0" fontId="10" fillId="2" borderId="5" xfId="9" applyFont="1" applyFill="1" applyBorder="1" applyAlignment="1">
      <alignment horizontal="center" vertical="center"/>
    </xf>
    <xf numFmtId="0" fontId="10" fillId="2" borderId="4" xfId="9" applyFont="1" applyFill="1" applyBorder="1" applyAlignment="1">
      <alignment horizontal="center" vertical="center" wrapText="1"/>
    </xf>
    <xf numFmtId="0" fontId="10" fillId="2" borderId="5" xfId="9" applyFont="1" applyFill="1" applyBorder="1" applyAlignment="1">
      <alignment horizontal="center" vertical="center" wrapText="1"/>
    </xf>
    <xf numFmtId="0" fontId="20" fillId="0" borderId="3" xfId="9" applyFont="1" applyBorder="1" applyAlignment="1">
      <alignment horizontal="left" vertical="center"/>
    </xf>
    <xf numFmtId="0" fontId="20" fillId="0" borderId="43" xfId="9" applyFont="1" applyBorder="1" applyAlignment="1">
      <alignment horizontal="left" vertical="center"/>
    </xf>
    <xf numFmtId="0" fontId="20" fillId="0" borderId="8" xfId="9" applyFont="1" applyBorder="1" applyAlignment="1">
      <alignment horizontal="left" vertical="center"/>
    </xf>
    <xf numFmtId="0" fontId="21" fillId="5" borderId="1" xfId="9" applyFont="1" applyFill="1" applyBorder="1" applyAlignment="1">
      <alignment horizontal="center" vertical="center"/>
    </xf>
    <xf numFmtId="0" fontId="21" fillId="5" borderId="44" xfId="9" applyFont="1" applyFill="1" applyBorder="1" applyAlignment="1">
      <alignment horizontal="center" vertical="center"/>
    </xf>
    <xf numFmtId="0" fontId="21" fillId="5" borderId="45" xfId="9" applyFont="1" applyFill="1" applyBorder="1" applyAlignment="1">
      <alignment horizontal="center" vertical="center"/>
    </xf>
    <xf numFmtId="0" fontId="10" fillId="5" borderId="2" xfId="9" applyFont="1" applyFill="1" applyBorder="1" applyAlignment="1">
      <alignment horizontal="center" vertical="center" wrapText="1"/>
    </xf>
    <xf numFmtId="0" fontId="10" fillId="5" borderId="5" xfId="9" applyFont="1" applyFill="1" applyBorder="1" applyAlignment="1">
      <alignment horizontal="center" vertical="center"/>
    </xf>
    <xf numFmtId="0" fontId="10" fillId="5" borderId="5" xfId="9" applyFont="1" applyFill="1" applyBorder="1" applyAlignment="1">
      <alignment horizontal="center" vertical="center" wrapText="1"/>
    </xf>
    <xf numFmtId="0" fontId="21" fillId="5" borderId="2" xfId="9" applyFont="1" applyFill="1" applyBorder="1" applyAlignment="1">
      <alignment horizontal="center" vertical="center"/>
    </xf>
    <xf numFmtId="0" fontId="20" fillId="0" borderId="3" xfId="9" applyFont="1" applyBorder="1" applyAlignment="1">
      <alignment horizontal="center" vertical="center"/>
    </xf>
    <xf numFmtId="0" fontId="26" fillId="0" borderId="0" xfId="0" applyFont="1" applyAlignment="1">
      <alignment horizontal="center"/>
    </xf>
    <xf numFmtId="0" fontId="51" fillId="0" borderId="0" xfId="9" applyFont="1" applyAlignment="1">
      <alignment horizontal="center" vertical="center"/>
    </xf>
    <xf numFmtId="0" fontId="21" fillId="5" borderId="3" xfId="9" applyFont="1" applyFill="1" applyBorder="1" applyAlignment="1">
      <alignment horizontal="center" vertical="center"/>
    </xf>
    <xf numFmtId="0" fontId="10" fillId="5" borderId="3" xfId="9" applyFont="1" applyFill="1" applyBorder="1" applyAlignment="1">
      <alignment horizontal="center" vertical="center" wrapText="1"/>
    </xf>
    <xf numFmtId="0" fontId="10" fillId="5" borderId="14" xfId="9" applyFont="1" applyFill="1" applyBorder="1" applyAlignment="1">
      <alignment horizontal="center" vertical="center"/>
    </xf>
    <xf numFmtId="0" fontId="10" fillId="5" borderId="14" xfId="9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/>
    </xf>
    <xf numFmtId="49" fontId="9" fillId="5" borderId="16" xfId="0" applyNumberFormat="1" applyFont="1" applyFill="1" applyBorder="1" applyAlignment="1">
      <alignment horizontal="center"/>
    </xf>
    <xf numFmtId="0" fontId="34" fillId="5" borderId="29" xfId="9" applyFont="1" applyFill="1" applyBorder="1" applyAlignment="1">
      <alignment horizontal="center" vertical="top" wrapText="1"/>
    </xf>
    <xf numFmtId="0" fontId="33" fillId="5" borderId="27" xfId="9" applyFont="1" applyFill="1" applyBorder="1" applyAlignment="1">
      <alignment horizontal="center" wrapText="1"/>
    </xf>
    <xf numFmtId="0" fontId="32" fillId="5" borderId="30" xfId="9" applyFont="1" applyFill="1" applyBorder="1" applyAlignment="1">
      <alignment horizontal="center" vertical="center"/>
    </xf>
    <xf numFmtId="0" fontId="32" fillId="5" borderId="29" xfId="9" applyFont="1" applyFill="1" applyBorder="1" applyAlignment="1">
      <alignment horizontal="center" vertical="center"/>
    </xf>
    <xf numFmtId="0" fontId="32" fillId="5" borderId="31" xfId="9" applyFont="1" applyFill="1" applyBorder="1" applyAlignment="1">
      <alignment horizontal="center" vertical="top"/>
    </xf>
    <xf numFmtId="0" fontId="32" fillId="5" borderId="29" xfId="9" applyFont="1" applyFill="1" applyBorder="1" applyAlignment="1">
      <alignment horizontal="center" vertical="top"/>
    </xf>
    <xf numFmtId="0" fontId="33" fillId="5" borderId="27" xfId="9" applyFont="1" applyFill="1" applyBorder="1" applyAlignment="1">
      <alignment horizontal="center" vertical="center" wrapText="1"/>
    </xf>
    <xf numFmtId="0" fontId="29" fillId="0" borderId="0" xfId="9" applyFont="1" applyAlignment="1">
      <alignment horizontal="center" wrapText="1"/>
    </xf>
    <xf numFmtId="0" fontId="29" fillId="0" borderId="0" xfId="9" applyFont="1" applyAlignment="1">
      <alignment horizontal="center" vertical="center"/>
    </xf>
    <xf numFmtId="0" fontId="30" fillId="0" borderId="0" xfId="9" applyFont="1" applyAlignment="1">
      <alignment horizontal="center" vertical="center"/>
    </xf>
    <xf numFmtId="0" fontId="29" fillId="7" borderId="35" xfId="9" applyFont="1" applyFill="1" applyBorder="1" applyAlignment="1">
      <alignment horizontal="center" vertical="center"/>
    </xf>
    <xf numFmtId="0" fontId="9" fillId="5" borderId="26" xfId="9" applyFont="1" applyFill="1" applyBorder="1" applyAlignment="1">
      <alignment horizontal="center" wrapText="1"/>
    </xf>
    <xf numFmtId="0" fontId="9" fillId="5" borderId="27" xfId="9" applyFont="1" applyFill="1" applyBorder="1" applyAlignment="1">
      <alignment horizontal="center" wrapText="1"/>
    </xf>
    <xf numFmtId="0" fontId="9" fillId="5" borderId="27" xfId="9" applyFont="1" applyFill="1" applyBorder="1" applyAlignment="1">
      <alignment horizontal="center" vertical="center"/>
    </xf>
    <xf numFmtId="0" fontId="9" fillId="5" borderId="28" xfId="9" applyFont="1" applyFill="1" applyBorder="1" applyAlignment="1">
      <alignment horizontal="center" vertical="center"/>
    </xf>
    <xf numFmtId="0" fontId="9" fillId="5" borderId="35" xfId="9" applyFont="1" applyFill="1" applyBorder="1" applyAlignment="1">
      <alignment horizontal="center" vertical="top"/>
    </xf>
    <xf numFmtId="0" fontId="9" fillId="5" borderId="36" xfId="9" applyFont="1" applyFill="1" applyBorder="1" applyAlignment="1">
      <alignment horizontal="center" vertical="center"/>
    </xf>
    <xf numFmtId="0" fontId="9" fillId="5" borderId="37" xfId="9" applyFont="1" applyFill="1" applyBorder="1" applyAlignment="1">
      <alignment horizontal="center" vertical="center"/>
    </xf>
    <xf numFmtId="0" fontId="9" fillId="5" borderId="38" xfId="9" applyFont="1" applyFill="1" applyBorder="1" applyAlignment="1">
      <alignment horizontal="center" vertical="center"/>
    </xf>
    <xf numFmtId="0" fontId="32" fillId="5" borderId="39" xfId="9" applyFont="1" applyFill="1" applyBorder="1" applyAlignment="1">
      <alignment horizontal="center" vertical="center"/>
    </xf>
    <xf numFmtId="0" fontId="32" fillId="5" borderId="40" xfId="9" applyFont="1" applyFill="1" applyBorder="1" applyAlignment="1">
      <alignment horizontal="center" vertical="center"/>
    </xf>
    <xf numFmtId="0" fontId="32" fillId="5" borderId="41" xfId="9" applyFont="1" applyFill="1" applyBorder="1" applyAlignment="1">
      <alignment horizontal="center" vertical="center"/>
    </xf>
    <xf numFmtId="0" fontId="34" fillId="5" borderId="29" xfId="9" applyFont="1" applyFill="1" applyBorder="1" applyAlignment="1">
      <alignment horizontal="center" vertical="center" wrapText="1"/>
    </xf>
  </cellXfs>
  <cellStyles count="45">
    <cellStyle name="Dziesiętny" xfId="1" builtinId="3"/>
    <cellStyle name="Dziesiętny 2" xfId="4" xr:uid="{00000000-0005-0000-0000-000006000000}"/>
    <cellStyle name="Dziesiętny 2 2" xfId="5" xr:uid="{00000000-0005-0000-0000-000007000000}"/>
    <cellStyle name="Dziesiętny 2 2 2" xfId="27" xr:uid="{F445AE98-6E67-4A9F-84A2-9DD75BD487B2}"/>
    <cellStyle name="Dziesiętny 2 3" xfId="6" xr:uid="{00000000-0005-0000-0000-000008000000}"/>
    <cellStyle name="Dziesiętny 2 3 2" xfId="28" xr:uid="{9B978246-1B74-422D-BE96-CB998BB25177}"/>
    <cellStyle name="Dziesiętny 2 4" xfId="26" xr:uid="{2EF6A37F-98B6-471B-BBD1-2C2C63535112}"/>
    <cellStyle name="Dziesiętny 3" xfId="7" xr:uid="{00000000-0005-0000-0000-000009000000}"/>
    <cellStyle name="Dziesiętny 3 2" xfId="29" xr:uid="{71530262-B7EC-43EC-B5DB-4331A71B23D7}"/>
    <cellStyle name="Dziesiętny 4" xfId="8" xr:uid="{00000000-0005-0000-0000-00000A000000}"/>
    <cellStyle name="Dziesiętny 4 2" xfId="30" xr:uid="{A0D10AF4-3243-4F80-BB78-91C4C9C80004}"/>
    <cellStyle name="Dziesiętny 5" xfId="25" xr:uid="{94E22892-1304-4C9B-816B-FC296B085CB7}"/>
    <cellStyle name="Hiperłącze" xfId="3" builtinId="8"/>
    <cellStyle name="Hiperłącze 2" xfId="31" xr:uid="{FD2E27D1-BC49-48F4-82FC-B37C6859ADEF}"/>
    <cellStyle name="Normalny" xfId="0" builtinId="0"/>
    <cellStyle name="Normalny 2" xfId="9" xr:uid="{00000000-0005-0000-0000-00000B000000}"/>
    <cellStyle name="Normalny 3" xfId="10" xr:uid="{00000000-0005-0000-0000-00000C000000}"/>
    <cellStyle name="Normalny 3 2" xfId="11" xr:uid="{00000000-0005-0000-0000-00000D000000}"/>
    <cellStyle name="Normalny 4" xfId="12" xr:uid="{00000000-0005-0000-0000-00000E000000}"/>
    <cellStyle name="Normalny 4 2" xfId="13" xr:uid="{00000000-0005-0000-0000-00000F000000}"/>
    <cellStyle name="Normalny 4 2 2" xfId="33" xr:uid="{6F4855F1-E7B9-4B25-8262-59834888E5B2}"/>
    <cellStyle name="Normalny 4 3" xfId="32" xr:uid="{50A311D7-5FAE-4351-909A-E326C665C6F4}"/>
    <cellStyle name="Normalny 5" xfId="14" xr:uid="{00000000-0005-0000-0000-000010000000}"/>
    <cellStyle name="Normalny 5 2" xfId="15" xr:uid="{00000000-0005-0000-0000-000011000000}"/>
    <cellStyle name="Normalny 5 2 2" xfId="35" xr:uid="{EAD8C7D5-4262-41FA-B4C0-144B68D7BA41}"/>
    <cellStyle name="Normalny 5 3" xfId="34" xr:uid="{CDCB7F7E-2E26-456A-8187-015A8B76E34C}"/>
    <cellStyle name="Normalny 6" xfId="16" xr:uid="{00000000-0005-0000-0000-000012000000}"/>
    <cellStyle name="Normalny 6 2" xfId="36" xr:uid="{0ECF0F7E-BE45-4C64-8C5B-7F46F30AD38C}"/>
    <cellStyle name="Normalny 7" xfId="17" xr:uid="{00000000-0005-0000-0000-000013000000}"/>
    <cellStyle name="Normalny 7 2" xfId="37" xr:uid="{1DB37134-FFCA-4495-A5B3-7478B58232EE}"/>
    <cellStyle name="Normalny 8" xfId="24" xr:uid="{C8DA7374-80E8-4076-BAE6-0B7E55003ADD}"/>
    <cellStyle name="Procentowy" xfId="2" builtinId="5"/>
    <cellStyle name="Procentowy 2" xfId="18" xr:uid="{00000000-0005-0000-0000-000014000000}"/>
    <cellStyle name="Procentowy 2 2" xfId="38" xr:uid="{D12E77B0-5B8F-433B-8DCD-C14F78DF3C30}"/>
    <cellStyle name="Procentowy 3" xfId="19" xr:uid="{00000000-0005-0000-0000-000015000000}"/>
    <cellStyle name="Procentowy 3 2" xfId="20" xr:uid="{00000000-0005-0000-0000-000016000000}"/>
    <cellStyle name="Procentowy 3 2 2" xfId="40" xr:uid="{EC275145-A629-4574-9C82-D9E8175667BE}"/>
    <cellStyle name="Procentowy 3 3" xfId="39" xr:uid="{0D91904E-C69E-445A-9B3A-05236186DD5D}"/>
    <cellStyle name="Procentowy 4" xfId="21" xr:uid="{00000000-0005-0000-0000-000017000000}"/>
    <cellStyle name="Procentowy 4 2" xfId="22" xr:uid="{00000000-0005-0000-0000-000018000000}"/>
    <cellStyle name="Procentowy 4 2 2" xfId="42" xr:uid="{E7CE0E46-B4FE-402C-854E-8023ED9C831D}"/>
    <cellStyle name="Procentowy 4 3" xfId="41" xr:uid="{9D538493-EF19-4D42-87B8-64C4D21C5A47}"/>
    <cellStyle name="Procentowy 5" xfId="23" xr:uid="{00000000-0005-0000-0000-000019000000}"/>
    <cellStyle name="Procentowy 5 2" xfId="43" xr:uid="{A028A78B-5B30-4FAD-B861-227057B7A3AF}"/>
    <cellStyle name="Procentowy 6" xfId="44" xr:uid="{D2CA95A5-1E3D-4A41-A3F2-52EDB6919D2C}"/>
  </cellStyles>
  <dxfs count="63">
    <dxf>
      <font>
        <color rgb="FFFF0000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5" formatCode="\-"/>
    </dxf>
    <dxf>
      <font>
        <color rgb="FFFFFFFF"/>
      </font>
    </dxf>
    <dxf>
      <font>
        <color rgb="FFFFFFFF"/>
      </font>
      <numFmt numFmtId="174" formatCode="\+General"/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B2B2B2"/>
      <rgbColor rgb="FFC0504D"/>
      <rgbColor rgb="FFF2F2F2"/>
      <rgbColor rgb="FFEDED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F99"/>
      <rgbColor rgb="FF94CBE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A6A6A6"/>
      <rgbColor rgb="FF153C8B"/>
      <rgbColor rgb="FF339966"/>
      <rgbColor rgb="FF003300"/>
      <rgbColor rgb="FF333300"/>
      <rgbColor rgb="FF993300"/>
      <rgbColor rgb="FF993366"/>
      <rgbColor rgb="FF15448A"/>
      <rgbColor rgb="FF1F497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1800000</xdr:colOff>
      <xdr:row>0</xdr:row>
      <xdr:rowOff>594000</xdr:rowOff>
    </xdr:to>
    <xdr:pic>
      <xdr:nvPicPr>
        <xdr:cNvPr id="2" name="Obraz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0640" y="0"/>
          <a:ext cx="1800000" cy="594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7</xdr:col>
      <xdr:colOff>385200</xdr:colOff>
      <xdr:row>41</xdr:row>
      <xdr:rowOff>141840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2040" y="3974400"/>
          <a:ext cx="5432400" cy="37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21</xdr:row>
      <xdr:rowOff>104760</xdr:rowOff>
    </xdr:from>
    <xdr:to>
      <xdr:col>18</xdr:col>
      <xdr:colOff>187200</xdr:colOff>
      <xdr:row>41</xdr:row>
      <xdr:rowOff>66240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800040" y="4079160"/>
          <a:ext cx="5993640" cy="35809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ZPM%202023/CEP/PZPM%202019/CEP/2019.07/dane%20szczeg&#243;&#322;owe/raporty/PZPM_CEP_RAPORT_WSZYSTKIE_POJAZD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INDEXpdf"/>
      <sheetName val="INDEXpdf (2)"/>
      <sheetName val="POJAZDY - tabele i wykresy (1)"/>
      <sheetName val="Rodzaje - analiza (2)"/>
      <sheetName val="POJAZDY - tabele i wykresy (2)"/>
      <sheetName val="Rodzaje - analiza (3)"/>
      <sheetName val="POJAZDY - tabele i wykresy (3)"/>
      <sheetName val="Rodzaje - analiza (4)"/>
      <sheetName val="SO i SD - tabele i wykresy"/>
      <sheetName val="SC pow 3,5T - tabele i wykresy"/>
      <sheetName val="PRZYCZ. NACZ.-tabele i wykresy"/>
      <sheetName val="PTW i ATV - tabele i wykresy"/>
      <sheetName val="SO - tabela (1)"/>
      <sheetName val="SO - analiza1"/>
      <sheetName val="SO - tabela (2)"/>
      <sheetName val="SO - analiza2"/>
      <sheetName val="SO# - tabela (1)"/>
      <sheetName val="SO# - analiza1"/>
      <sheetName val="SO# - tabela (2)"/>
      <sheetName val="SO# - analiza2"/>
      <sheetName val="SC-DOST i SS-DOST - tabela (1)"/>
      <sheetName val="SC-DOST i SS-DOST - analiza1"/>
      <sheetName val="SC-DOST i SS-DOST - tabela (2)"/>
      <sheetName val="SC-DOST i SS-DOST - analiza2"/>
      <sheetName val="SO i SC do 3.5T - tabela (1)"/>
      <sheetName val="SO i SC do 3.5T - analiza1"/>
      <sheetName val="SO i SC do 3.5T - tabela (2)"/>
      <sheetName val="SO i SC do 3.5T - analiza2"/>
      <sheetName val="SC pow 3.5T - tabela (1)"/>
      <sheetName val="SC pow 3.5T - analiza1"/>
      <sheetName val="SC pow 3.5T - tabela (2)"/>
      <sheetName val="SC pow 3.5T - analiza2"/>
      <sheetName val="SC od 3,5T segmenty - tabela1 "/>
      <sheetName val="SC od 3,5T segmenty - tabela2"/>
      <sheetName val="SC od 3,5T seg-analiza1"/>
      <sheetName val="SC od 3,5T seg-analiza2"/>
      <sheetName val="SC od 3,5T seg-analiza3"/>
      <sheetName val="SC od 3,5T seg-analiza4"/>
      <sheetName val="SC od 3,5T seg-analiza5"/>
      <sheetName val="SC od 3,5T seg-analiza6"/>
      <sheetName val="SC od 3,5T seg-analiza7"/>
      <sheetName val="PN&gt;3.5T - tabela (1)"/>
      <sheetName val="PN&gt;3.5T - analiza1"/>
      <sheetName val="PN&gt;3.5T - tabela (2)"/>
      <sheetName val="PN&gt;3.5T - analiza2"/>
      <sheetName val="AUTOBUSY - tabela (1)"/>
      <sheetName val="AUTOBUSY - analiza1"/>
      <sheetName val="AUTOBUSY - tabela (2)"/>
      <sheetName val="AUTOBUSY - analiza2"/>
      <sheetName val="MC - tabela (1)"/>
      <sheetName val="MC - analiza1"/>
      <sheetName val="MC - tabela (2)"/>
      <sheetName val="MC - analiza2"/>
      <sheetName val="MP - tabela (1)"/>
      <sheetName val="MP - analiza1"/>
      <sheetName val="MP - tabela (2)"/>
      <sheetName val="MP - analiza2"/>
      <sheetName val="Samochodowy inny - tabela (1)"/>
      <sheetName val="Samochodowy inny - analiza1"/>
      <sheetName val="Samochodowy inny - tabela (2)"/>
      <sheetName val="Samochodowy inny - analiza2"/>
      <sheetName val="Ciągniki rolnicze - tabela (1)"/>
      <sheetName val="Ciągniki rolnicze - analiza1"/>
      <sheetName val="Ciągniki rolnicze - tabela (2)"/>
      <sheetName val="Ciągniki rolnicze - analiza2"/>
      <sheetName val="Microcar - tabela (1)"/>
      <sheetName val="Microcar - analiza1"/>
      <sheetName val="Microcar - tabela (2)"/>
      <sheetName val="Microcar - analiza2"/>
      <sheetName val="Rodzaje - analiza"/>
      <sheetName val="Rodzaje PiN - analiza"/>
      <sheetName val="Analiza - CV"/>
      <sheetName val="Analiza - CV (2)"/>
      <sheetName val="BAZA_REJESTRACJE"/>
      <sheetName val="BAZA_PRZYCZEPY_NACZE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showGridLines="0" tabSelected="1" zoomScaleNormal="100" workbookViewId="0"/>
  </sheetViews>
  <sheetFormatPr defaultColWidth="9.140625" defaultRowHeight="15" x14ac:dyDescent="0.25"/>
  <cols>
    <col min="1" max="1" width="1.140625" style="3" customWidth="1"/>
    <col min="2" max="2" width="32.7109375" style="3" customWidth="1"/>
    <col min="3" max="8" width="12" style="3" customWidth="1"/>
    <col min="9" max="9" width="9.140625" style="3"/>
    <col min="10" max="10" width="26.7109375" style="3" customWidth="1"/>
    <col min="11" max="16" width="15.140625" style="3" customWidth="1"/>
    <col min="17" max="1024" width="9.140625" style="3"/>
  </cols>
  <sheetData>
    <row r="1" spans="1:256" ht="56.65" customHeight="1" x14ac:dyDescent="0.25">
      <c r="A1" s="4"/>
      <c r="B1" s="5"/>
      <c r="C1" s="6"/>
      <c r="E1" s="4"/>
      <c r="F1" s="4"/>
      <c r="G1" s="4"/>
      <c r="H1" s="7">
        <f ca="1">TODAY()</f>
        <v>45665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ht="36.75" customHeight="1" x14ac:dyDescent="0.25">
      <c r="B2" s="136" t="s">
        <v>0</v>
      </c>
      <c r="C2" s="136"/>
      <c r="D2" s="136"/>
      <c r="E2" s="136"/>
      <c r="F2" s="136"/>
      <c r="G2" s="136"/>
      <c r="H2" s="136"/>
    </row>
    <row r="3" spans="1:256" ht="27" customHeight="1" x14ac:dyDescent="0.25">
      <c r="B3" s="137"/>
      <c r="C3" s="138" t="s">
        <v>254</v>
      </c>
      <c r="D3" s="139"/>
      <c r="E3" s="140" t="s">
        <v>1</v>
      </c>
      <c r="F3" s="141" t="s">
        <v>255</v>
      </c>
      <c r="G3" s="141"/>
      <c r="H3" s="142" t="s">
        <v>2</v>
      </c>
    </row>
    <row r="4" spans="1:256" ht="27" customHeight="1" x14ac:dyDescent="0.25">
      <c r="B4" s="137"/>
      <c r="C4" s="2" t="s">
        <v>3</v>
      </c>
      <c r="D4" s="2" t="s">
        <v>4</v>
      </c>
      <c r="E4" s="140"/>
      <c r="F4" s="2" t="s">
        <v>3</v>
      </c>
      <c r="G4" s="2" t="s">
        <v>4</v>
      </c>
      <c r="H4" s="142"/>
    </row>
    <row r="5" spans="1:256" ht="22.7" customHeight="1" x14ac:dyDescent="0.25">
      <c r="B5" s="8" t="s">
        <v>5</v>
      </c>
      <c r="C5" s="98">
        <v>55691</v>
      </c>
      <c r="D5" s="99">
        <v>1</v>
      </c>
      <c r="E5" s="100">
        <v>0.32229266092076836</v>
      </c>
      <c r="F5" s="98">
        <v>551568</v>
      </c>
      <c r="G5" s="99">
        <v>1</v>
      </c>
      <c r="H5" s="100">
        <v>0.16111756681655121</v>
      </c>
    </row>
    <row r="6" spans="1:256" ht="17.25" customHeight="1" x14ac:dyDescent="0.25">
      <c r="B6" s="132" t="s">
        <v>93</v>
      </c>
      <c r="C6" s="128"/>
      <c r="D6" s="129"/>
      <c r="E6" s="130"/>
      <c r="F6" s="128"/>
      <c r="G6" s="129"/>
      <c r="H6" s="131"/>
    </row>
    <row r="7" spans="1:256" ht="22.7" customHeight="1" x14ac:dyDescent="0.25">
      <c r="B7" s="9" t="s">
        <v>6</v>
      </c>
      <c r="C7" s="101">
        <v>21817</v>
      </c>
      <c r="D7" s="102">
        <v>0.39175091127830347</v>
      </c>
      <c r="E7" s="103">
        <v>0.39334525482181637</v>
      </c>
      <c r="F7" s="101">
        <v>206054</v>
      </c>
      <c r="G7" s="102">
        <v>0.37357859774316132</v>
      </c>
      <c r="H7" s="104">
        <v>4.8871740314477163E-2</v>
      </c>
      <c r="I7" s="10"/>
    </row>
    <row r="8" spans="1:256" ht="22.7" customHeight="1" x14ac:dyDescent="0.25">
      <c r="B8" s="9" t="s">
        <v>7</v>
      </c>
      <c r="C8" s="101">
        <v>5390</v>
      </c>
      <c r="D8" s="102">
        <v>9.6784040509238473E-2</v>
      </c>
      <c r="E8" s="104">
        <v>0.27876631079478065</v>
      </c>
      <c r="F8" s="101">
        <v>48866</v>
      </c>
      <c r="G8" s="102">
        <v>8.8594697299335709E-2</v>
      </c>
      <c r="H8" s="104">
        <v>7.0613237517253458E-2</v>
      </c>
      <c r="M8" s="11"/>
      <c r="N8" s="11"/>
      <c r="O8" s="11"/>
    </row>
    <row r="9" spans="1:256" ht="22.7" customHeight="1" x14ac:dyDescent="0.25">
      <c r="B9" s="9" t="s">
        <v>8</v>
      </c>
      <c r="C9" s="101">
        <v>1740</v>
      </c>
      <c r="D9" s="102">
        <v>3.1243827548436912E-2</v>
      </c>
      <c r="E9" s="104">
        <v>2.1726365237815681E-2</v>
      </c>
      <c r="F9" s="101">
        <v>16564</v>
      </c>
      <c r="G9" s="102">
        <v>3.0030748701882631E-2</v>
      </c>
      <c r="H9" s="104">
        <v>-2.9642647920328113E-2</v>
      </c>
      <c r="M9" s="12"/>
    </row>
    <row r="10" spans="1:256" ht="22.7" customHeight="1" x14ac:dyDescent="0.25">
      <c r="B10" s="9" t="s">
        <v>9</v>
      </c>
      <c r="C10" s="101">
        <v>2</v>
      </c>
      <c r="D10" s="102">
        <v>3.5912445457973464E-5</v>
      </c>
      <c r="E10" s="104">
        <v>0</v>
      </c>
      <c r="F10" s="101">
        <v>12</v>
      </c>
      <c r="G10" s="102">
        <v>2.1756156992428856E-5</v>
      </c>
      <c r="H10" s="104">
        <v>-0.85542168674698793</v>
      </c>
      <c r="M10" s="11"/>
      <c r="N10" s="11"/>
      <c r="O10" s="11"/>
    </row>
    <row r="11" spans="1:256" ht="22.7" customHeight="1" x14ac:dyDescent="0.25">
      <c r="B11" s="9" t="s">
        <v>10</v>
      </c>
      <c r="C11" s="101">
        <v>1469</v>
      </c>
      <c r="D11" s="102">
        <v>2.6377691188881506E-2</v>
      </c>
      <c r="E11" s="104">
        <v>0.12653374233128845</v>
      </c>
      <c r="F11" s="101">
        <v>14990</v>
      </c>
      <c r="G11" s="102">
        <v>2.7177066109709047E-2</v>
      </c>
      <c r="H11" s="104">
        <v>0.12885006401084409</v>
      </c>
      <c r="M11" s="12"/>
    </row>
    <row r="12" spans="1:256" ht="22.7" customHeight="1" x14ac:dyDescent="0.25">
      <c r="B12" s="9" t="s">
        <v>11</v>
      </c>
      <c r="C12" s="101">
        <v>22923</v>
      </c>
      <c r="D12" s="102">
        <v>0.41161049361656282</v>
      </c>
      <c r="E12" s="104">
        <v>0.27811541678282681</v>
      </c>
      <c r="F12" s="101">
        <v>248531</v>
      </c>
      <c r="G12" s="102">
        <v>0.45058995445711136</v>
      </c>
      <c r="H12" s="104">
        <v>0.30817494196849182</v>
      </c>
    </row>
    <row r="13" spans="1:256" ht="22.7" customHeight="1" x14ac:dyDescent="0.25">
      <c r="B13" s="9" t="s">
        <v>12</v>
      </c>
      <c r="C13" s="101">
        <v>2350</v>
      </c>
      <c r="D13" s="102">
        <v>4.2197123413118813E-2</v>
      </c>
      <c r="E13" s="104">
        <v>0.80769230769230771</v>
      </c>
      <c r="F13" s="101">
        <v>16550</v>
      </c>
      <c r="G13" s="102">
        <v>3.0005366518724798E-2</v>
      </c>
      <c r="H13" s="104">
        <v>0.32177941059020854</v>
      </c>
      <c r="M13" s="11"/>
      <c r="N13" s="11"/>
    </row>
    <row r="14" spans="1:256" ht="22.7" customHeight="1" x14ac:dyDescent="0.25">
      <c r="B14" s="8" t="s">
        <v>13</v>
      </c>
      <c r="C14" s="98">
        <v>7051</v>
      </c>
      <c r="D14" s="99">
        <v>1</v>
      </c>
      <c r="E14" s="105">
        <v>0.12277070063694273</v>
      </c>
      <c r="F14" s="98">
        <v>66853</v>
      </c>
      <c r="G14" s="99">
        <v>1</v>
      </c>
      <c r="H14" s="105">
        <v>3.6127212423669341E-2</v>
      </c>
      <c r="M14" s="11"/>
      <c r="N14" s="11"/>
    </row>
    <row r="15" spans="1:256" ht="17.25" customHeight="1" x14ac:dyDescent="0.25">
      <c r="B15" s="132" t="s">
        <v>93</v>
      </c>
      <c r="C15" s="128"/>
      <c r="D15" s="129"/>
      <c r="E15" s="130"/>
      <c r="F15" s="128"/>
      <c r="G15" s="129"/>
      <c r="H15" s="131"/>
    </row>
    <row r="16" spans="1:256" ht="22.7" customHeight="1" x14ac:dyDescent="0.25">
      <c r="B16" s="9" t="s">
        <v>7</v>
      </c>
      <c r="C16" s="101">
        <v>6460</v>
      </c>
      <c r="D16" s="102">
        <v>0.91618210182952775</v>
      </c>
      <c r="E16" s="104">
        <v>0.14255394411036426</v>
      </c>
      <c r="F16" s="101">
        <v>60824</v>
      </c>
      <c r="G16" s="102">
        <v>0.90981706131362838</v>
      </c>
      <c r="H16" s="104">
        <v>4.9413388543823267E-2</v>
      </c>
      <c r="M16" s="13"/>
      <c r="N16" s="11"/>
    </row>
    <row r="17" spans="2:15" ht="22.7" customHeight="1" x14ac:dyDescent="0.25">
      <c r="B17" s="9" t="s">
        <v>6</v>
      </c>
      <c r="C17" s="101">
        <v>239</v>
      </c>
      <c r="D17" s="102">
        <v>3.389590129059708E-2</v>
      </c>
      <c r="E17" s="104">
        <v>-0.35579514824797842</v>
      </c>
      <c r="F17" s="101">
        <v>3722</v>
      </c>
      <c r="G17" s="102">
        <v>5.567439007972716E-2</v>
      </c>
      <c r="H17" s="104">
        <v>-3.1989596879063664E-2</v>
      </c>
      <c r="I17" s="10"/>
    </row>
    <row r="18" spans="2:15" ht="22.7" customHeight="1" x14ac:dyDescent="0.25">
      <c r="B18" s="9" t="s">
        <v>8</v>
      </c>
      <c r="C18" s="101">
        <v>263</v>
      </c>
      <c r="D18" s="102">
        <v>3.729967380513402E-2</v>
      </c>
      <c r="E18" s="104">
        <v>0.39893617021276606</v>
      </c>
      <c r="F18" s="101">
        <v>1867</v>
      </c>
      <c r="G18" s="102">
        <v>2.7926944190986194E-2</v>
      </c>
      <c r="H18" s="104">
        <v>-0.23795918367346935</v>
      </c>
      <c r="M18" s="11"/>
      <c r="N18" s="11"/>
      <c r="O18" s="11"/>
    </row>
    <row r="19" spans="2:15" ht="22.7" customHeight="1" x14ac:dyDescent="0.25">
      <c r="B19" s="9" t="s">
        <v>14</v>
      </c>
      <c r="C19" s="101">
        <v>80</v>
      </c>
      <c r="D19" s="102">
        <v>1.1345908381789817E-2</v>
      </c>
      <c r="E19" s="104">
        <v>25.666666666666668</v>
      </c>
      <c r="F19" s="101">
        <v>310</v>
      </c>
      <c r="G19" s="102">
        <v>4.637039474668302E-3</v>
      </c>
      <c r="H19" s="104">
        <v>3.0259740259740262</v>
      </c>
      <c r="M19" s="12"/>
    </row>
    <row r="20" spans="2:15" ht="22.7" customHeight="1" x14ac:dyDescent="0.25">
      <c r="B20" s="9" t="s">
        <v>230</v>
      </c>
      <c r="C20" s="101">
        <v>1</v>
      </c>
      <c r="D20" s="102">
        <v>1.4182385477237272E-4</v>
      </c>
      <c r="E20" s="104">
        <v>-0.85714285714285721</v>
      </c>
      <c r="F20" s="101">
        <v>8</v>
      </c>
      <c r="G20" s="102">
        <v>1.1966553483014973E-4</v>
      </c>
      <c r="H20" s="104">
        <v>-0.85714285714285721</v>
      </c>
      <c r="M20" s="11"/>
    </row>
    <row r="21" spans="2:15" ht="22.7" customHeight="1" x14ac:dyDescent="0.25">
      <c r="B21" s="8" t="s">
        <v>15</v>
      </c>
      <c r="C21" s="98">
        <v>2300</v>
      </c>
      <c r="D21" s="99">
        <v>1</v>
      </c>
      <c r="E21" s="100">
        <v>-0.22870556673373577</v>
      </c>
      <c r="F21" s="98">
        <v>28084</v>
      </c>
      <c r="G21" s="99">
        <v>1</v>
      </c>
      <c r="H21" s="100">
        <v>-0.20894597487465494</v>
      </c>
    </row>
    <row r="22" spans="2:15" ht="17.25" customHeight="1" x14ac:dyDescent="0.25">
      <c r="B22" s="132" t="s">
        <v>93</v>
      </c>
      <c r="C22" s="128"/>
      <c r="D22" s="129"/>
      <c r="E22" s="130"/>
      <c r="F22" s="128"/>
      <c r="G22" s="129"/>
      <c r="H22" s="131"/>
    </row>
    <row r="23" spans="2:15" ht="22.7" customHeight="1" x14ac:dyDescent="0.25">
      <c r="B23" s="9" t="s">
        <v>7</v>
      </c>
      <c r="C23" s="101">
        <v>2273</v>
      </c>
      <c r="D23" s="102">
        <v>0.98826086956521741</v>
      </c>
      <c r="E23" s="104">
        <v>-0.2239672243086378</v>
      </c>
      <c r="F23" s="101">
        <v>27852</v>
      </c>
      <c r="G23" s="102">
        <v>0.99173906850875948</v>
      </c>
      <c r="H23" s="104">
        <v>-0.20617910277603602</v>
      </c>
      <c r="M23" s="11"/>
    </row>
    <row r="24" spans="2:15" ht="22.7" customHeight="1" x14ac:dyDescent="0.25">
      <c r="B24" s="9" t="s">
        <v>16</v>
      </c>
      <c r="C24" s="101">
        <v>8</v>
      </c>
      <c r="D24" s="102">
        <v>3.4782608695652175E-3</v>
      </c>
      <c r="E24" s="104">
        <v>0.33333333333333326</v>
      </c>
      <c r="F24" s="101">
        <v>98</v>
      </c>
      <c r="G24" s="102">
        <v>3.489531405782652E-3</v>
      </c>
      <c r="H24" s="104">
        <v>0.15294117647058814</v>
      </c>
    </row>
    <row r="25" spans="2:15" ht="22.7" customHeight="1" x14ac:dyDescent="0.25">
      <c r="B25" s="9" t="s">
        <v>17</v>
      </c>
      <c r="C25" s="101">
        <v>18</v>
      </c>
      <c r="D25" s="102">
        <v>7.9190497140343152E-3</v>
      </c>
      <c r="E25" s="104">
        <v>-0.60869565217391308</v>
      </c>
      <c r="F25" s="101">
        <v>128</v>
      </c>
      <c r="G25" s="102">
        <v>4.5577553055120351E-3</v>
      </c>
      <c r="H25" s="104">
        <v>-0.6</v>
      </c>
      <c r="I25" s="10"/>
    </row>
    <row r="26" spans="2:15" ht="22.7" customHeight="1" x14ac:dyDescent="0.25">
      <c r="B26" s="8" t="s">
        <v>228</v>
      </c>
      <c r="C26" s="98">
        <v>2214</v>
      </c>
      <c r="D26" s="99">
        <v>1</v>
      </c>
      <c r="E26" s="100">
        <v>-0.23364485981308414</v>
      </c>
      <c r="F26" s="98">
        <v>27425</v>
      </c>
      <c r="G26" s="99">
        <v>1</v>
      </c>
      <c r="H26" s="100">
        <v>-0.21373279816513757</v>
      </c>
    </row>
    <row r="27" spans="2:15" ht="17.25" customHeight="1" x14ac:dyDescent="0.25">
      <c r="B27" s="132" t="s">
        <v>93</v>
      </c>
      <c r="C27" s="128"/>
      <c r="D27" s="129"/>
      <c r="E27" s="130"/>
      <c r="F27" s="128"/>
      <c r="G27" s="129"/>
      <c r="H27" s="131"/>
    </row>
    <row r="28" spans="2:15" ht="22.7" customHeight="1" x14ac:dyDescent="0.25">
      <c r="B28" s="9" t="s">
        <v>7</v>
      </c>
      <c r="C28" s="101">
        <v>2189</v>
      </c>
      <c r="D28" s="102">
        <v>0.98870822041553752</v>
      </c>
      <c r="E28" s="104">
        <v>-0.22868217054263562</v>
      </c>
      <c r="F28" s="101">
        <v>27229</v>
      </c>
      <c r="G28" s="102">
        <v>0.99285323609845033</v>
      </c>
      <c r="H28" s="104">
        <v>-0.21093659441288981</v>
      </c>
    </row>
    <row r="29" spans="2:15" ht="22.7" customHeight="1" x14ac:dyDescent="0.25">
      <c r="B29" s="9" t="s">
        <v>16</v>
      </c>
      <c r="C29" s="101">
        <v>6</v>
      </c>
      <c r="D29" s="102">
        <v>2.7100271002710027E-3</v>
      </c>
      <c r="E29" s="104">
        <v>0.5</v>
      </c>
      <c r="F29" s="101">
        <v>62</v>
      </c>
      <c r="G29" s="102">
        <v>2.2607110300820418E-3</v>
      </c>
      <c r="H29" s="104">
        <v>0.47619047619047628</v>
      </c>
    </row>
    <row r="30" spans="2:15" ht="22.7" customHeight="1" x14ac:dyDescent="0.25">
      <c r="B30" s="9" t="s">
        <v>17</v>
      </c>
      <c r="C30" s="101">
        <v>18</v>
      </c>
      <c r="D30" s="102">
        <v>8.130081300813009E-3</v>
      </c>
      <c r="E30" s="104">
        <v>-0.60869565217391308</v>
      </c>
      <c r="F30" s="101">
        <v>128</v>
      </c>
      <c r="G30" s="102">
        <v>4.6672743846855056E-3</v>
      </c>
      <c r="H30" s="104">
        <v>-0.6</v>
      </c>
    </row>
    <row r="31" spans="2:15" ht="22.7" customHeight="1" x14ac:dyDescent="0.25">
      <c r="B31" s="8" t="s">
        <v>18</v>
      </c>
      <c r="C31" s="98">
        <v>259</v>
      </c>
      <c r="D31" s="99">
        <v>1</v>
      </c>
      <c r="E31" s="100">
        <v>3.8759689922480689E-3</v>
      </c>
      <c r="F31" s="98">
        <v>2301</v>
      </c>
      <c r="G31" s="99">
        <v>1</v>
      </c>
      <c r="H31" s="100">
        <v>0.26359143327841839</v>
      </c>
      <c r="I31" s="10"/>
    </row>
    <row r="32" spans="2:15" ht="17.25" customHeight="1" x14ac:dyDescent="0.25">
      <c r="B32" s="132" t="s">
        <v>93</v>
      </c>
      <c r="C32" s="128"/>
      <c r="D32" s="129"/>
      <c r="E32" s="130"/>
      <c r="F32" s="128"/>
      <c r="G32" s="129"/>
      <c r="H32" s="131"/>
    </row>
    <row r="33" spans="2:9" ht="22.7" customHeight="1" x14ac:dyDescent="0.25">
      <c r="B33" s="9" t="s">
        <v>7</v>
      </c>
      <c r="C33" s="101">
        <v>184</v>
      </c>
      <c r="D33" s="102">
        <v>0.71042471042471045</v>
      </c>
      <c r="E33" s="104">
        <v>0.21052631578947367</v>
      </c>
      <c r="F33" s="101">
        <v>1862</v>
      </c>
      <c r="G33" s="102">
        <v>0.80921338548457189</v>
      </c>
      <c r="H33" s="104">
        <v>0.50769230769230766</v>
      </c>
    </row>
    <row r="34" spans="2:9" ht="22.7" customHeight="1" x14ac:dyDescent="0.25">
      <c r="B34" s="9" t="s">
        <v>16</v>
      </c>
      <c r="C34" s="101">
        <v>26</v>
      </c>
      <c r="D34" s="102">
        <v>0.10038610038610038</v>
      </c>
      <c r="E34" s="104">
        <v>-0.54385964912280704</v>
      </c>
      <c r="F34" s="101">
        <v>195</v>
      </c>
      <c r="G34" s="102">
        <v>8.4745762711864403E-2</v>
      </c>
      <c r="H34" s="104">
        <v>-0.45070422535211263</v>
      </c>
    </row>
    <row r="35" spans="2:9" ht="22.7" customHeight="1" x14ac:dyDescent="0.25">
      <c r="B35" s="9" t="s">
        <v>19</v>
      </c>
      <c r="C35" s="101">
        <v>3</v>
      </c>
      <c r="D35" s="102">
        <v>1.1583011583011582E-2</v>
      </c>
      <c r="E35" s="104">
        <v>-0.85714285714285721</v>
      </c>
      <c r="F35" s="101">
        <v>31</v>
      </c>
      <c r="G35" s="102">
        <v>1.3472403302911778E-2</v>
      </c>
      <c r="H35" s="104">
        <v>-0.32608695652173914</v>
      </c>
    </row>
    <row r="36" spans="2:9" ht="22.7" customHeight="1" x14ac:dyDescent="0.25">
      <c r="B36" s="9" t="s">
        <v>20</v>
      </c>
      <c r="C36" s="101">
        <v>0</v>
      </c>
      <c r="D36" s="102">
        <v>0</v>
      </c>
      <c r="E36" s="104">
        <v>-1</v>
      </c>
      <c r="F36" s="101">
        <v>81</v>
      </c>
      <c r="G36" s="102">
        <v>3.5202086049543675E-2</v>
      </c>
      <c r="H36" s="104">
        <v>-0.27027027027027029</v>
      </c>
    </row>
    <row r="37" spans="2:9" ht="22.7" customHeight="1" x14ac:dyDescent="0.25">
      <c r="B37" s="9" t="s">
        <v>17</v>
      </c>
      <c r="C37" s="101">
        <v>41</v>
      </c>
      <c r="D37" s="102">
        <v>0.15830115830115829</v>
      </c>
      <c r="E37" s="135">
        <v>3.0999999999999996</v>
      </c>
      <c r="F37" s="101">
        <v>126</v>
      </c>
      <c r="G37" s="102">
        <v>5.4758800521512385E-2</v>
      </c>
      <c r="H37" s="104">
        <v>0.72602739726027399</v>
      </c>
      <c r="I37" s="10"/>
    </row>
    <row r="38" spans="2:9" ht="22.7" customHeight="1" x14ac:dyDescent="0.25">
      <c r="B38" s="8" t="s">
        <v>21</v>
      </c>
      <c r="C38" s="98">
        <v>3413</v>
      </c>
      <c r="D38" s="99">
        <v>1</v>
      </c>
      <c r="E38" s="100">
        <v>2.5813221406086044</v>
      </c>
      <c r="F38" s="98">
        <v>39809</v>
      </c>
      <c r="G38" s="99">
        <v>1</v>
      </c>
      <c r="H38" s="100">
        <v>0.43424845078541585</v>
      </c>
    </row>
    <row r="39" spans="2:9" ht="17.25" customHeight="1" x14ac:dyDescent="0.25">
      <c r="B39" s="132" t="s">
        <v>93</v>
      </c>
      <c r="C39" s="128"/>
      <c r="D39" s="129"/>
      <c r="E39" s="130"/>
      <c r="F39" s="128"/>
      <c r="G39" s="129"/>
      <c r="H39" s="131"/>
    </row>
    <row r="40" spans="2:9" ht="22.7" customHeight="1" x14ac:dyDescent="0.25">
      <c r="B40" s="9" t="s">
        <v>6</v>
      </c>
      <c r="C40" s="101">
        <v>3385</v>
      </c>
      <c r="D40" s="102">
        <v>0.99179607383533552</v>
      </c>
      <c r="E40" s="104">
        <v>2.6203208556149731</v>
      </c>
      <c r="F40" s="101">
        <v>39316</v>
      </c>
      <c r="G40" s="102">
        <v>0.98761586575899918</v>
      </c>
      <c r="H40" s="104">
        <v>0.44538803720451448</v>
      </c>
    </row>
    <row r="41" spans="2:9" ht="22.7" customHeight="1" x14ac:dyDescent="0.25">
      <c r="B41" s="9" t="s">
        <v>16</v>
      </c>
      <c r="C41" s="101">
        <v>13</v>
      </c>
      <c r="D41" s="102">
        <v>3.808965719308526E-3</v>
      </c>
      <c r="E41" s="104">
        <v>0.18181818181818188</v>
      </c>
      <c r="F41" s="101">
        <v>441</v>
      </c>
      <c r="G41" s="102">
        <v>1.1077896957974327E-2</v>
      </c>
      <c r="H41" s="104">
        <v>-0.11623246492985972</v>
      </c>
    </row>
    <row r="42" spans="2:9" ht="22.7" customHeight="1" x14ac:dyDescent="0.25">
      <c r="B42" s="8" t="s">
        <v>22</v>
      </c>
      <c r="C42" s="98">
        <v>541</v>
      </c>
      <c r="D42" s="99">
        <v>1</v>
      </c>
      <c r="E42" s="106">
        <v>0.91843971631205679</v>
      </c>
      <c r="F42" s="98">
        <v>13742</v>
      </c>
      <c r="G42" s="99">
        <v>1</v>
      </c>
      <c r="H42" s="106">
        <v>0.26526102568824239</v>
      </c>
    </row>
    <row r="43" spans="2:9" ht="17.25" customHeight="1" x14ac:dyDescent="0.25">
      <c r="B43" s="132" t="s">
        <v>93</v>
      </c>
      <c r="C43" s="128"/>
      <c r="D43" s="129"/>
      <c r="E43" s="130"/>
      <c r="F43" s="128"/>
      <c r="G43" s="129"/>
      <c r="H43" s="131"/>
    </row>
    <row r="44" spans="2:9" ht="22.7" customHeight="1" x14ac:dyDescent="0.25">
      <c r="B44" s="9" t="s">
        <v>6</v>
      </c>
      <c r="C44" s="101">
        <v>377</v>
      </c>
      <c r="D44" s="102">
        <v>0.69685767097966733</v>
      </c>
      <c r="E44" s="104">
        <v>0.85714285714285721</v>
      </c>
      <c r="F44" s="101">
        <v>10891</v>
      </c>
      <c r="G44" s="102">
        <v>0.79253383786930576</v>
      </c>
      <c r="H44" s="104">
        <v>0.27409920449227898</v>
      </c>
    </row>
    <row r="45" spans="2:9" ht="22.7" customHeight="1" x14ac:dyDescent="0.25">
      <c r="B45" s="9" t="s">
        <v>16</v>
      </c>
      <c r="C45" s="101">
        <v>164</v>
      </c>
      <c r="D45" s="102">
        <v>0.30314232902033272</v>
      </c>
      <c r="E45" s="104">
        <v>1.0759493670886076</v>
      </c>
      <c r="F45" s="101">
        <v>2849</v>
      </c>
      <c r="G45" s="102">
        <v>0.20732062290787368</v>
      </c>
      <c r="H45" s="104">
        <v>0.23279965382951096</v>
      </c>
    </row>
    <row r="46" spans="2:9" ht="13.5" customHeight="1" x14ac:dyDescent="0.25">
      <c r="B46" s="14" t="s">
        <v>23</v>
      </c>
      <c r="I46" s="10"/>
    </row>
    <row r="47" spans="2:9" ht="23.45" customHeight="1" x14ac:dyDescent="0.25">
      <c r="C47" s="11"/>
    </row>
    <row r="48" spans="2:9" ht="23.45" customHeight="1" x14ac:dyDescent="0.25"/>
    <row r="49" spans="9:9" ht="26.25" customHeight="1" x14ac:dyDescent="0.25"/>
    <row r="50" spans="9:9" ht="13.5" customHeight="1" x14ac:dyDescent="0.25">
      <c r="I50" s="10"/>
    </row>
    <row r="51" spans="9:9" ht="23.45" customHeight="1" x14ac:dyDescent="0.25"/>
    <row r="52" spans="9:9" ht="26.45" customHeight="1" x14ac:dyDescent="0.25"/>
  </sheetData>
  <mergeCells count="6">
    <mergeCell ref="B2:H2"/>
    <mergeCell ref="B3:B4"/>
    <mergeCell ref="C3:D3"/>
    <mergeCell ref="E3:E4"/>
    <mergeCell ref="F3:G3"/>
    <mergeCell ref="H3:H4"/>
  </mergeCells>
  <conditionalFormatting sqref="E1:E2 H1:H2 E5:E1048576 H5:H1048576">
    <cfRule type="cellIs" dxfId="62" priority="1" operator="greaterThanOrEqual">
      <formula>0</formula>
    </cfRule>
    <cfRule type="cellIs" dxfId="61" priority="2" operator="lessThan">
      <formula>0</formula>
    </cfRule>
  </conditionalFormatting>
  <pageMargins left="0.7" right="0.7" top="0.75" bottom="0.75" header="0.511811023622047" footer="0.511811023622047"/>
  <pageSetup paperSize="9" scale="6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MJ88"/>
  <sheetViews>
    <sheetView showGridLines="0" zoomScale="80" zoomScaleNormal="80" zoomScaleSheetLayoutView="85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3" t="s">
        <v>63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</row>
    <row r="4" spans="2:16" ht="18.75" x14ac:dyDescent="0.25">
      <c r="B4" s="144" t="s">
        <v>24</v>
      </c>
      <c r="C4" s="144"/>
      <c r="D4" s="144"/>
      <c r="E4" s="144"/>
      <c r="F4" s="144"/>
      <c r="G4" s="144"/>
      <c r="H4" s="144"/>
      <c r="I4" s="15"/>
      <c r="J4" s="144" t="s">
        <v>25</v>
      </c>
      <c r="K4" s="144"/>
      <c r="L4" s="144"/>
      <c r="M4" s="144"/>
      <c r="N4" s="144"/>
      <c r="O4" s="144"/>
      <c r="P4" s="144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45" t="s">
        <v>26</v>
      </c>
      <c r="C6" s="145" t="s">
        <v>27</v>
      </c>
      <c r="D6" s="146" t="s">
        <v>256</v>
      </c>
      <c r="E6" s="146"/>
      <c r="F6" s="146"/>
      <c r="G6" s="146"/>
      <c r="H6" s="146"/>
      <c r="J6" s="147" t="s">
        <v>26</v>
      </c>
      <c r="K6" s="147" t="s">
        <v>28</v>
      </c>
      <c r="L6" s="148" t="str">
        <f>$D$6</f>
        <v>Rok narastająco Styczeń - Grudzień</v>
      </c>
      <c r="M6" s="148"/>
      <c r="N6" s="148"/>
      <c r="O6" s="148"/>
      <c r="P6" s="148"/>
    </row>
    <row r="7" spans="2:16" ht="20.100000000000001" customHeight="1" x14ac:dyDescent="0.25">
      <c r="B7" s="145"/>
      <c r="C7" s="145"/>
      <c r="D7" s="149">
        <v>2024</v>
      </c>
      <c r="E7" s="149"/>
      <c r="F7" s="149">
        <v>2023</v>
      </c>
      <c r="G7" s="149"/>
      <c r="H7" s="145" t="s">
        <v>29</v>
      </c>
      <c r="J7" s="147"/>
      <c r="K7" s="147"/>
      <c r="L7" s="150">
        <f>$D$7</f>
        <v>2024</v>
      </c>
      <c r="M7" s="150"/>
      <c r="N7" s="150">
        <f>$F$7</f>
        <v>2023</v>
      </c>
      <c r="O7" s="150"/>
      <c r="P7" s="147" t="s">
        <v>2</v>
      </c>
    </row>
    <row r="8" spans="2:16" ht="20.100000000000001" customHeight="1" x14ac:dyDescent="0.25">
      <c r="B8" s="145"/>
      <c r="C8" s="145"/>
      <c r="D8" s="1" t="s">
        <v>30</v>
      </c>
      <c r="E8" s="18" t="s">
        <v>31</v>
      </c>
      <c r="F8" s="1" t="s">
        <v>30</v>
      </c>
      <c r="G8" s="18" t="s">
        <v>31</v>
      </c>
      <c r="H8" s="145"/>
      <c r="J8" s="147"/>
      <c r="K8" s="147"/>
      <c r="L8" s="1" t="s">
        <v>30</v>
      </c>
      <c r="M8" s="19" t="s">
        <v>31</v>
      </c>
      <c r="N8" s="1" t="s">
        <v>30</v>
      </c>
      <c r="O8" s="19" t="s">
        <v>31</v>
      </c>
      <c r="P8" s="147"/>
    </row>
    <row r="9" spans="2:16" ht="22.7" customHeight="1" x14ac:dyDescent="0.25">
      <c r="B9" s="20">
        <v>1</v>
      </c>
      <c r="C9" s="21" t="s">
        <v>32</v>
      </c>
      <c r="D9" s="107">
        <v>4461</v>
      </c>
      <c r="E9" s="108">
        <v>0.26931900507123885</v>
      </c>
      <c r="F9" s="107">
        <v>4634</v>
      </c>
      <c r="G9" s="108">
        <v>0.27147041593438781</v>
      </c>
      <c r="H9" s="108">
        <v>-3.7332757876564537E-2</v>
      </c>
      <c r="J9" s="20">
        <v>1</v>
      </c>
      <c r="K9" s="21" t="s">
        <v>219</v>
      </c>
      <c r="L9" s="107">
        <v>2273</v>
      </c>
      <c r="M9" s="108">
        <v>0.13722530789664333</v>
      </c>
      <c r="N9" s="107">
        <v>2502</v>
      </c>
      <c r="O9" s="108">
        <v>0.14657293497363796</v>
      </c>
      <c r="P9" s="108">
        <v>-9.1526778577138312E-2</v>
      </c>
    </row>
    <row r="10" spans="2:16" ht="22.7" customHeight="1" x14ac:dyDescent="0.25">
      <c r="B10" s="22">
        <v>2</v>
      </c>
      <c r="C10" s="23" t="s">
        <v>35</v>
      </c>
      <c r="D10" s="109">
        <v>1641</v>
      </c>
      <c r="E10" s="110">
        <v>9.9070272880946636E-2</v>
      </c>
      <c r="F10" s="109">
        <v>1289</v>
      </c>
      <c r="G10" s="110">
        <v>7.5512595196250726E-2</v>
      </c>
      <c r="H10" s="110">
        <v>0.27307990690457729</v>
      </c>
      <c r="J10" s="22">
        <v>2</v>
      </c>
      <c r="K10" s="23" t="s">
        <v>237</v>
      </c>
      <c r="L10" s="109">
        <v>2135</v>
      </c>
      <c r="M10" s="110">
        <v>0.12889398695967158</v>
      </c>
      <c r="N10" s="109">
        <v>1849</v>
      </c>
      <c r="O10" s="110">
        <v>0.1083186877562976</v>
      </c>
      <c r="P10" s="110">
        <v>0.1546782044348296</v>
      </c>
    </row>
    <row r="11" spans="2:16" ht="22.7" customHeight="1" x14ac:dyDescent="0.25">
      <c r="B11" s="20">
        <v>3</v>
      </c>
      <c r="C11" s="21" t="s">
        <v>52</v>
      </c>
      <c r="D11" s="107">
        <v>1265</v>
      </c>
      <c r="E11" s="108">
        <v>7.6370441922241003E-2</v>
      </c>
      <c r="F11" s="107">
        <v>347</v>
      </c>
      <c r="G11" s="108">
        <v>2.032806092560047E-2</v>
      </c>
      <c r="H11" s="108">
        <v>2.6455331412103749</v>
      </c>
      <c r="J11" s="20">
        <v>3</v>
      </c>
      <c r="K11" s="21" t="s">
        <v>234</v>
      </c>
      <c r="L11" s="107">
        <v>1070</v>
      </c>
      <c r="M11" s="108">
        <v>6.4597923206954844E-2</v>
      </c>
      <c r="N11" s="107">
        <v>4</v>
      </c>
      <c r="O11" s="108">
        <v>2.3432923257176333E-4</v>
      </c>
      <c r="P11" s="108">
        <v>266.5</v>
      </c>
    </row>
    <row r="12" spans="2:16" ht="22.7" customHeight="1" x14ac:dyDescent="0.25">
      <c r="B12" s="22">
        <v>4</v>
      </c>
      <c r="C12" s="23" t="s">
        <v>37</v>
      </c>
      <c r="D12" s="109">
        <v>1242</v>
      </c>
      <c r="E12" s="110">
        <v>7.4981888432745711E-2</v>
      </c>
      <c r="F12" s="109">
        <v>1219</v>
      </c>
      <c r="G12" s="110">
        <v>7.1411833626244869E-2</v>
      </c>
      <c r="H12" s="110">
        <v>1.8867924528301883E-2</v>
      </c>
      <c r="J12" s="22">
        <v>4</v>
      </c>
      <c r="K12" s="23" t="s">
        <v>240</v>
      </c>
      <c r="L12" s="109">
        <v>702</v>
      </c>
      <c r="M12" s="110">
        <v>4.2381067375030189E-2</v>
      </c>
      <c r="N12" s="109">
        <v>896</v>
      </c>
      <c r="O12" s="110">
        <v>5.2489748096074984E-2</v>
      </c>
      <c r="P12" s="110">
        <v>-0.2165178571428571</v>
      </c>
    </row>
    <row r="13" spans="2:16" ht="22.7" customHeight="1" x14ac:dyDescent="0.25">
      <c r="B13" s="20">
        <v>5</v>
      </c>
      <c r="C13" s="21" t="s">
        <v>36</v>
      </c>
      <c r="D13" s="107">
        <v>1019</v>
      </c>
      <c r="E13" s="108">
        <v>6.1518956773726152E-2</v>
      </c>
      <c r="F13" s="107">
        <v>1241</v>
      </c>
      <c r="G13" s="108">
        <v>7.2700644405389578E-2</v>
      </c>
      <c r="H13" s="108">
        <v>-0.17888799355358587</v>
      </c>
      <c r="J13" s="20">
        <v>5</v>
      </c>
      <c r="K13" s="21" t="s">
        <v>235</v>
      </c>
      <c r="L13" s="107">
        <v>471</v>
      </c>
      <c r="M13" s="108">
        <v>2.8435160589229656E-2</v>
      </c>
      <c r="N13" s="107">
        <v>289</v>
      </c>
      <c r="O13" s="108">
        <v>1.69302870533099E-2</v>
      </c>
      <c r="P13" s="108">
        <v>0.62975778546712813</v>
      </c>
    </row>
    <row r="14" spans="2:16" ht="22.7" customHeight="1" x14ac:dyDescent="0.25">
      <c r="B14" s="22">
        <v>6</v>
      </c>
      <c r="C14" s="23" t="s">
        <v>33</v>
      </c>
      <c r="D14" s="109">
        <v>1017</v>
      </c>
      <c r="E14" s="110">
        <v>6.1398212992030909E-2</v>
      </c>
      <c r="F14" s="109">
        <v>1372</v>
      </c>
      <c r="G14" s="110">
        <v>8.0374926772114816E-2</v>
      </c>
      <c r="H14" s="110">
        <v>-0.25874635568513116</v>
      </c>
      <c r="J14" s="22">
        <v>6</v>
      </c>
      <c r="K14" s="134" t="s">
        <v>247</v>
      </c>
      <c r="L14" s="109">
        <v>449</v>
      </c>
      <c r="M14" s="110">
        <v>2.7106978990581985E-2</v>
      </c>
      <c r="N14" s="109">
        <v>253</v>
      </c>
      <c r="O14" s="110">
        <v>1.4821323960164031E-2</v>
      </c>
      <c r="P14" s="110">
        <v>0.77470355731225293</v>
      </c>
    </row>
    <row r="15" spans="2:16" ht="22.7" customHeight="1" x14ac:dyDescent="0.25">
      <c r="B15" s="20">
        <v>7</v>
      </c>
      <c r="C15" s="21" t="s">
        <v>34</v>
      </c>
      <c r="D15" s="107">
        <v>791</v>
      </c>
      <c r="E15" s="108">
        <v>4.7754165660468487E-2</v>
      </c>
      <c r="F15" s="107">
        <v>1583</v>
      </c>
      <c r="G15" s="108">
        <v>9.2735793790275342E-2</v>
      </c>
      <c r="H15" s="108">
        <v>-0.50031585596967787</v>
      </c>
      <c r="J15" s="20">
        <v>7</v>
      </c>
      <c r="K15" s="21" t="s">
        <v>245</v>
      </c>
      <c r="L15" s="107">
        <v>432</v>
      </c>
      <c r="M15" s="108">
        <v>2.6080656846172421E-2</v>
      </c>
      <c r="N15" s="107">
        <v>684</v>
      </c>
      <c r="O15" s="108">
        <v>4.0070298769771528E-2</v>
      </c>
      <c r="P15" s="108">
        <v>-0.36842105263157898</v>
      </c>
    </row>
    <row r="16" spans="2:16" ht="22.7" customHeight="1" x14ac:dyDescent="0.25">
      <c r="B16" s="22">
        <v>8</v>
      </c>
      <c r="C16" s="23" t="s">
        <v>40</v>
      </c>
      <c r="D16" s="109">
        <v>598</v>
      </c>
      <c r="E16" s="110">
        <v>3.6102390726877563E-2</v>
      </c>
      <c r="F16" s="109">
        <v>337</v>
      </c>
      <c r="G16" s="110">
        <v>1.9742237844171059E-2</v>
      </c>
      <c r="H16" s="110">
        <v>0.77448071216617209</v>
      </c>
      <c r="J16" s="22">
        <v>8</v>
      </c>
      <c r="K16" s="23" t="s">
        <v>246</v>
      </c>
      <c r="L16" s="109">
        <v>401</v>
      </c>
      <c r="M16" s="110">
        <v>2.4209128229896161E-2</v>
      </c>
      <c r="N16" s="109">
        <v>11</v>
      </c>
      <c r="O16" s="110">
        <v>6.4440538957234912E-4</v>
      </c>
      <c r="P16" s="110">
        <v>35.454545454545453</v>
      </c>
    </row>
    <row r="17" spans="2:16" ht="22.7" customHeight="1" x14ac:dyDescent="0.25">
      <c r="B17" s="20">
        <v>9</v>
      </c>
      <c r="C17" s="21" t="s">
        <v>53</v>
      </c>
      <c r="D17" s="107">
        <v>520</v>
      </c>
      <c r="E17" s="108">
        <v>3.1393383240763101E-2</v>
      </c>
      <c r="F17" s="107">
        <v>465</v>
      </c>
      <c r="G17" s="108">
        <v>2.7240773286467488E-2</v>
      </c>
      <c r="H17" s="108">
        <v>0.11827956989247301</v>
      </c>
      <c r="J17" s="20">
        <v>9</v>
      </c>
      <c r="K17" s="21" t="s">
        <v>233</v>
      </c>
      <c r="L17" s="107">
        <v>389</v>
      </c>
      <c r="M17" s="108">
        <v>2.3484665539724704E-2</v>
      </c>
      <c r="N17" s="107">
        <v>392</v>
      </c>
      <c r="O17" s="108">
        <v>2.2964264792032806E-2</v>
      </c>
      <c r="P17" s="108">
        <v>-7.6530612244898322E-3</v>
      </c>
    </row>
    <row r="18" spans="2:16" ht="22.7" customHeight="1" x14ac:dyDescent="0.25">
      <c r="B18" s="22">
        <v>10</v>
      </c>
      <c r="C18" s="23" t="s">
        <v>41</v>
      </c>
      <c r="D18" s="109">
        <v>405</v>
      </c>
      <c r="E18" s="110">
        <v>2.4450615793286647E-2</v>
      </c>
      <c r="F18" s="109">
        <v>410</v>
      </c>
      <c r="G18" s="110">
        <v>2.4018746338605741E-2</v>
      </c>
      <c r="H18" s="110">
        <v>-1.2195121951219523E-2</v>
      </c>
      <c r="J18" s="22">
        <v>10</v>
      </c>
      <c r="K18" s="134" t="s">
        <v>244</v>
      </c>
      <c r="L18" s="109">
        <v>378</v>
      </c>
      <c r="M18" s="110">
        <v>2.2820574740400869E-2</v>
      </c>
      <c r="N18" s="109">
        <v>534</v>
      </c>
      <c r="O18" s="110">
        <v>3.1282952548330405E-2</v>
      </c>
      <c r="P18" s="110">
        <v>-0.2921348314606742</v>
      </c>
    </row>
    <row r="19" spans="2:16" ht="22.7" customHeight="1" x14ac:dyDescent="0.25">
      <c r="B19" s="151" t="s">
        <v>42</v>
      </c>
      <c r="C19" s="151"/>
      <c r="D19" s="111">
        <v>12959</v>
      </c>
      <c r="E19" s="112">
        <v>0.78235933349432507</v>
      </c>
      <c r="F19" s="111">
        <v>12897</v>
      </c>
      <c r="G19" s="112">
        <v>0.75553602811950793</v>
      </c>
      <c r="H19" s="112">
        <v>4.8073195316740147E-3</v>
      </c>
      <c r="J19" s="151" t="s">
        <v>43</v>
      </c>
      <c r="K19" s="151"/>
      <c r="L19" s="111">
        <v>8700</v>
      </c>
      <c r="M19" s="112">
        <v>0.52523545037430575</v>
      </c>
      <c r="N19" s="111">
        <v>7414</v>
      </c>
      <c r="O19" s="112">
        <v>0.43432923257176331</v>
      </c>
      <c r="P19" s="112">
        <v>0.17345562449420027</v>
      </c>
    </row>
    <row r="20" spans="2:16" ht="22.7" customHeight="1" x14ac:dyDescent="0.25">
      <c r="B20" s="151" t="s">
        <v>44</v>
      </c>
      <c r="C20" s="151"/>
      <c r="D20" s="111">
        <v>3605</v>
      </c>
      <c r="E20" s="112">
        <v>0.21764066650567496</v>
      </c>
      <c r="F20" s="111">
        <v>4173</v>
      </c>
      <c r="G20" s="112">
        <v>0.2444639718804921</v>
      </c>
      <c r="H20" s="133">
        <v>-0.13611310807572485</v>
      </c>
      <c r="J20" s="152" t="s">
        <v>45</v>
      </c>
      <c r="K20" s="153"/>
      <c r="L20" s="111">
        <v>7864</v>
      </c>
      <c r="M20" s="112">
        <v>0.47476454962569425</v>
      </c>
      <c r="N20" s="111">
        <v>9656</v>
      </c>
      <c r="O20" s="112">
        <v>0.56567076742823663</v>
      </c>
      <c r="P20" s="112">
        <v>-0.18558409279204635</v>
      </c>
    </row>
    <row r="21" spans="2:16" ht="22.7" customHeight="1" x14ac:dyDescent="0.25">
      <c r="B21" s="154" t="s">
        <v>46</v>
      </c>
      <c r="C21" s="154"/>
      <c r="D21" s="113">
        <v>16564</v>
      </c>
      <c r="E21" s="114">
        <v>1</v>
      </c>
      <c r="F21" s="113">
        <v>17070</v>
      </c>
      <c r="G21" s="114">
        <v>1</v>
      </c>
      <c r="H21" s="115">
        <v>-2.9642647920328113E-2</v>
      </c>
      <c r="J21" s="155" t="s">
        <v>46</v>
      </c>
      <c r="K21" s="156"/>
      <c r="L21" s="116">
        <v>16564</v>
      </c>
      <c r="M21" s="117">
        <v>1</v>
      </c>
      <c r="N21" s="113">
        <v>17070</v>
      </c>
      <c r="O21" s="118">
        <v>1</v>
      </c>
      <c r="P21" s="119">
        <v>-2.9642647920328113E-2</v>
      </c>
    </row>
    <row r="22" spans="2:16" x14ac:dyDescent="0.25">
      <c r="B22" s="24" t="s">
        <v>47</v>
      </c>
      <c r="C22" s="24"/>
      <c r="D22" s="24"/>
      <c r="E22" s="24"/>
      <c r="F22" s="24"/>
      <c r="G22" s="24"/>
      <c r="H22" s="24"/>
      <c r="I22" s="24"/>
      <c r="J22" s="24" t="s">
        <v>47</v>
      </c>
      <c r="K22" s="24"/>
    </row>
    <row r="23" spans="2:16" x14ac:dyDescent="0.25">
      <c r="C23" s="25"/>
      <c r="D23" s="25"/>
      <c r="E23" s="25"/>
      <c r="F23" s="25"/>
      <c r="G23" s="25"/>
      <c r="H23" s="25"/>
      <c r="I23" s="25"/>
      <c r="J23" s="25"/>
      <c r="K23" s="25"/>
    </row>
    <row r="25" spans="2:16" ht="36.75" x14ac:dyDescent="0.65">
      <c r="B25" s="143" t="s">
        <v>48</v>
      </c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</row>
    <row r="27" spans="2:16" ht="18.75" x14ac:dyDescent="0.25">
      <c r="B27" s="144" t="s">
        <v>49</v>
      </c>
      <c r="C27" s="144"/>
      <c r="D27" s="144"/>
      <c r="E27" s="144"/>
      <c r="F27" s="144"/>
      <c r="G27" s="144"/>
      <c r="H27" s="144"/>
      <c r="J27" s="144" t="s">
        <v>50</v>
      </c>
      <c r="K27" s="144"/>
      <c r="L27" s="144"/>
      <c r="M27" s="144"/>
      <c r="N27" s="144"/>
      <c r="O27" s="144"/>
      <c r="P27" s="144"/>
    </row>
    <row r="28" spans="2:16" ht="6" customHeight="1" x14ac:dyDescent="0.25">
      <c r="B28" s="16"/>
      <c r="C28" s="16"/>
      <c r="D28" s="16"/>
      <c r="E28" s="16"/>
      <c r="F28" s="16"/>
      <c r="G28" s="16"/>
      <c r="H28" s="17"/>
      <c r="J28" s="16"/>
      <c r="K28" s="16"/>
      <c r="L28" s="16"/>
      <c r="M28" s="16"/>
      <c r="N28" s="16"/>
      <c r="O28" s="16"/>
      <c r="P28" s="17"/>
    </row>
    <row r="29" spans="2:16" ht="20.100000000000001" customHeight="1" x14ac:dyDescent="0.25">
      <c r="B29" s="145" t="s">
        <v>26</v>
      </c>
      <c r="C29" s="145" t="s">
        <v>27</v>
      </c>
      <c r="D29" s="146" t="str">
        <f>$D$6</f>
        <v>Rok narastająco Styczeń - Grudzień</v>
      </c>
      <c r="E29" s="146"/>
      <c r="F29" s="146"/>
      <c r="G29" s="146"/>
      <c r="H29" s="146"/>
      <c r="J29" s="145" t="s">
        <v>26</v>
      </c>
      <c r="K29" s="145" t="s">
        <v>28</v>
      </c>
      <c r="L29" s="146" t="str">
        <f>$D$6</f>
        <v>Rok narastająco Styczeń - Grudzień</v>
      </c>
      <c r="M29" s="146"/>
      <c r="N29" s="146"/>
      <c r="O29" s="146"/>
      <c r="P29" s="146"/>
    </row>
    <row r="30" spans="2:16" ht="20.100000000000001" customHeight="1" x14ac:dyDescent="0.25">
      <c r="B30" s="145"/>
      <c r="C30" s="145"/>
      <c r="D30" s="149">
        <f>$D$7</f>
        <v>2024</v>
      </c>
      <c r="E30" s="149"/>
      <c r="F30" s="149">
        <f>$F$7</f>
        <v>2023</v>
      </c>
      <c r="G30" s="149"/>
      <c r="H30" s="145" t="s">
        <v>2</v>
      </c>
      <c r="J30" s="145"/>
      <c r="K30" s="145"/>
      <c r="L30" s="149">
        <f>$D$7</f>
        <v>2024</v>
      </c>
      <c r="M30" s="149"/>
      <c r="N30" s="149">
        <f>$F$7</f>
        <v>2023</v>
      </c>
      <c r="O30" s="149"/>
      <c r="P30" s="145" t="s">
        <v>2</v>
      </c>
    </row>
    <row r="31" spans="2:16" ht="20.100000000000001" customHeight="1" x14ac:dyDescent="0.25">
      <c r="B31" s="145"/>
      <c r="C31" s="145"/>
      <c r="D31" s="1" t="s">
        <v>30</v>
      </c>
      <c r="E31" s="26" t="s">
        <v>31</v>
      </c>
      <c r="F31" s="1" t="s">
        <v>30</v>
      </c>
      <c r="G31" s="26" t="s">
        <v>31</v>
      </c>
      <c r="H31" s="145"/>
      <c r="J31" s="145"/>
      <c r="K31" s="145"/>
      <c r="L31" s="1" t="s">
        <v>30</v>
      </c>
      <c r="M31" s="18" t="s">
        <v>31</v>
      </c>
      <c r="N31" s="1" t="s">
        <v>30</v>
      </c>
      <c r="O31" s="18" t="s">
        <v>31</v>
      </c>
      <c r="P31" s="145"/>
    </row>
    <row r="32" spans="2:16" ht="22.7" customHeight="1" x14ac:dyDescent="0.25">
      <c r="B32" s="20">
        <v>1</v>
      </c>
      <c r="C32" s="21" t="s">
        <v>51</v>
      </c>
      <c r="D32" s="107">
        <v>79781</v>
      </c>
      <c r="E32" s="108">
        <v>0.32101025626581797</v>
      </c>
      <c r="F32" s="107">
        <v>67170</v>
      </c>
      <c r="G32" s="108">
        <v>0.35355794992183509</v>
      </c>
      <c r="H32" s="108">
        <v>0.18774750632722936</v>
      </c>
      <c r="J32" s="20">
        <v>1</v>
      </c>
      <c r="K32" s="21" t="s">
        <v>169</v>
      </c>
      <c r="L32" s="107">
        <v>24215</v>
      </c>
      <c r="M32" s="108">
        <v>9.7432513449026481E-2</v>
      </c>
      <c r="N32" s="107">
        <v>19569</v>
      </c>
      <c r="O32" s="108">
        <v>0.1030039529852671</v>
      </c>
      <c r="P32" s="108">
        <v>0.23741632173335381</v>
      </c>
    </row>
    <row r="33" spans="2:16" ht="22.7" customHeight="1" x14ac:dyDescent="0.25">
      <c r="B33" s="22">
        <v>2</v>
      </c>
      <c r="C33" s="23" t="s">
        <v>35</v>
      </c>
      <c r="D33" s="109">
        <v>19564</v>
      </c>
      <c r="E33" s="110">
        <v>7.8718550200980966E-2</v>
      </c>
      <c r="F33" s="109">
        <v>10156</v>
      </c>
      <c r="G33" s="110">
        <v>5.3457414610780962E-2</v>
      </c>
      <c r="H33" s="110">
        <v>0.92634895628200087</v>
      </c>
      <c r="J33" s="22">
        <v>2</v>
      </c>
      <c r="K33" s="23" t="s">
        <v>150</v>
      </c>
      <c r="L33" s="109">
        <v>14215</v>
      </c>
      <c r="M33" s="110">
        <v>5.7196084190704578E-2</v>
      </c>
      <c r="N33" s="109">
        <v>11667</v>
      </c>
      <c r="O33" s="110">
        <v>6.141075780464568E-2</v>
      </c>
      <c r="P33" s="110">
        <v>0.2183937601782806</v>
      </c>
    </row>
    <row r="34" spans="2:16" ht="22.7" customHeight="1" x14ac:dyDescent="0.25">
      <c r="B34" s="20">
        <v>3</v>
      </c>
      <c r="C34" s="21" t="s">
        <v>36</v>
      </c>
      <c r="D34" s="107">
        <v>18013</v>
      </c>
      <c r="E34" s="108">
        <v>7.2477880023015237E-2</v>
      </c>
      <c r="F34" s="107">
        <v>17378</v>
      </c>
      <c r="G34" s="108">
        <v>9.1471342172720724E-2</v>
      </c>
      <c r="H34" s="108">
        <v>3.6540453446886945E-2</v>
      </c>
      <c r="J34" s="20">
        <v>3</v>
      </c>
      <c r="K34" s="21" t="s">
        <v>152</v>
      </c>
      <c r="L34" s="107">
        <v>14108</v>
      </c>
      <c r="M34" s="108">
        <v>5.6765554397640534E-2</v>
      </c>
      <c r="N34" s="107">
        <v>10629</v>
      </c>
      <c r="O34" s="108">
        <v>5.5947111057305127E-2</v>
      </c>
      <c r="P34" s="108">
        <v>0.32731207074983537</v>
      </c>
    </row>
    <row r="35" spans="2:16" ht="22.7" customHeight="1" x14ac:dyDescent="0.25">
      <c r="B35" s="22">
        <v>4</v>
      </c>
      <c r="C35" s="23" t="s">
        <v>53</v>
      </c>
      <c r="D35" s="109">
        <v>17216</v>
      </c>
      <c r="E35" s="110">
        <v>6.9271036611126977E-2</v>
      </c>
      <c r="F35" s="109">
        <v>9902</v>
      </c>
      <c r="G35" s="110">
        <v>5.2120452882626338E-2</v>
      </c>
      <c r="H35" s="110">
        <v>0.73863865885679658</v>
      </c>
      <c r="J35" s="22">
        <v>4</v>
      </c>
      <c r="K35" s="23" t="s">
        <v>158</v>
      </c>
      <c r="L35" s="109">
        <v>11824</v>
      </c>
      <c r="M35" s="110">
        <v>4.7575553955039811E-2</v>
      </c>
      <c r="N35" s="109">
        <v>5985</v>
      </c>
      <c r="O35" s="110">
        <v>3.1502818673249715E-2</v>
      </c>
      <c r="P35" s="110">
        <v>0.9756056808688387</v>
      </c>
    </row>
    <row r="36" spans="2:16" ht="22.7" customHeight="1" x14ac:dyDescent="0.25">
      <c r="B36" s="20">
        <v>5</v>
      </c>
      <c r="C36" s="21" t="s">
        <v>37</v>
      </c>
      <c r="D36" s="107">
        <v>16481</v>
      </c>
      <c r="E36" s="108">
        <v>6.6313659060640323E-2</v>
      </c>
      <c r="F36" s="107">
        <v>13066</v>
      </c>
      <c r="G36" s="108">
        <v>6.8774574567198113E-2</v>
      </c>
      <c r="H36" s="108">
        <v>0.26136537578447872</v>
      </c>
      <c r="J36" s="20">
        <v>5</v>
      </c>
      <c r="K36" s="21" t="s">
        <v>161</v>
      </c>
      <c r="L36" s="107">
        <v>9445</v>
      </c>
      <c r="M36" s="108">
        <v>3.8003307434485031E-2</v>
      </c>
      <c r="N36" s="107">
        <v>7202</v>
      </c>
      <c r="O36" s="108">
        <v>3.7908654984919701E-2</v>
      </c>
      <c r="P36" s="108">
        <v>0.31144126631491242</v>
      </c>
    </row>
    <row r="37" spans="2:16" ht="22.7" customHeight="1" x14ac:dyDescent="0.25">
      <c r="B37" s="22">
        <v>6</v>
      </c>
      <c r="C37" s="23" t="s">
        <v>55</v>
      </c>
      <c r="D37" s="109">
        <v>13204</v>
      </c>
      <c r="E37" s="110">
        <v>5.3128181192688237E-2</v>
      </c>
      <c r="F37" s="109">
        <v>7712</v>
      </c>
      <c r="G37" s="110">
        <v>4.0593105698930959E-2</v>
      </c>
      <c r="H37" s="110">
        <v>0.71213692946058083</v>
      </c>
      <c r="J37" s="22">
        <v>6</v>
      </c>
      <c r="K37" s="23" t="s">
        <v>151</v>
      </c>
      <c r="L37" s="109">
        <v>8566</v>
      </c>
      <c r="M37" s="110">
        <v>3.446652530267854E-2</v>
      </c>
      <c r="N37" s="109">
        <v>7663</v>
      </c>
      <c r="O37" s="110">
        <v>4.0335187885231834E-2</v>
      </c>
      <c r="P37" s="110">
        <v>0.11783896646222103</v>
      </c>
    </row>
    <row r="38" spans="2:16" ht="22.7" customHeight="1" x14ac:dyDescent="0.25">
      <c r="B38" s="20">
        <v>7</v>
      </c>
      <c r="C38" s="21" t="s">
        <v>52</v>
      </c>
      <c r="D38" s="107">
        <v>11011</v>
      </c>
      <c r="E38" s="108">
        <v>4.4304332256338244E-2</v>
      </c>
      <c r="F38" s="107">
        <v>10435</v>
      </c>
      <c r="G38" s="108">
        <v>5.4925967060210648E-2</v>
      </c>
      <c r="H38" s="108">
        <v>5.5198850023957746E-2</v>
      </c>
      <c r="J38" s="20">
        <v>7</v>
      </c>
      <c r="K38" s="21" t="s">
        <v>180</v>
      </c>
      <c r="L38" s="107">
        <v>6545</v>
      </c>
      <c r="M38" s="108">
        <v>2.6334742949571683E-2</v>
      </c>
      <c r="N38" s="107">
        <v>4737</v>
      </c>
      <c r="O38" s="108">
        <v>2.4933809867198644E-2</v>
      </c>
      <c r="P38" s="108">
        <v>0.38167616635001056</v>
      </c>
    </row>
    <row r="39" spans="2:16" ht="22.7" customHeight="1" x14ac:dyDescent="0.25">
      <c r="B39" s="22">
        <v>8</v>
      </c>
      <c r="C39" s="23" t="s">
        <v>54</v>
      </c>
      <c r="D39" s="109">
        <v>8360</v>
      </c>
      <c r="E39" s="110">
        <v>3.3637654859957108E-2</v>
      </c>
      <c r="F39" s="109">
        <v>8404</v>
      </c>
      <c r="G39" s="110">
        <v>4.4235536863824657E-2</v>
      </c>
      <c r="H39" s="110">
        <v>-5.2356020942407877E-3</v>
      </c>
      <c r="J39" s="22">
        <v>8</v>
      </c>
      <c r="K39" s="23" t="s">
        <v>220</v>
      </c>
      <c r="L39" s="109">
        <v>6047</v>
      </c>
      <c r="M39" s="110">
        <v>2.4330968772507254E-2</v>
      </c>
      <c r="N39" s="109">
        <v>2790</v>
      </c>
      <c r="O39" s="110">
        <v>1.4685524494296859E-2</v>
      </c>
      <c r="P39" s="110">
        <v>1.1673835125448027</v>
      </c>
    </row>
    <row r="40" spans="2:16" ht="22.7" customHeight="1" x14ac:dyDescent="0.25">
      <c r="B40" s="20">
        <v>9</v>
      </c>
      <c r="C40" s="21" t="s">
        <v>39</v>
      </c>
      <c r="D40" s="107">
        <v>8103</v>
      </c>
      <c r="E40" s="108">
        <v>3.2603578628018236E-2</v>
      </c>
      <c r="F40" s="107">
        <v>4738</v>
      </c>
      <c r="G40" s="108">
        <v>2.4939073496049645E-2</v>
      </c>
      <c r="H40" s="108">
        <v>0.71021528070915996</v>
      </c>
      <c r="J40" s="20">
        <v>9</v>
      </c>
      <c r="K40" s="21" t="s">
        <v>238</v>
      </c>
      <c r="L40" s="107">
        <v>5720</v>
      </c>
      <c r="M40" s="108">
        <v>2.3015237535760128E-2</v>
      </c>
      <c r="N40" s="107">
        <v>4183</v>
      </c>
      <c r="O40" s="108">
        <v>2.2017759483743283E-2</v>
      </c>
      <c r="P40" s="108">
        <v>0.36743963662443213</v>
      </c>
    </row>
    <row r="41" spans="2:16" ht="22.7" customHeight="1" x14ac:dyDescent="0.25">
      <c r="B41" s="22">
        <v>10</v>
      </c>
      <c r="C41" s="23" t="s">
        <v>41</v>
      </c>
      <c r="D41" s="109">
        <v>7975</v>
      </c>
      <c r="E41" s="110">
        <v>3.2088552333511718E-2</v>
      </c>
      <c r="F41" s="109">
        <v>6141</v>
      </c>
      <c r="G41" s="110">
        <v>3.2323944774006096E-2</v>
      </c>
      <c r="H41" s="110">
        <v>0.29864842859469132</v>
      </c>
      <c r="J41" s="22">
        <v>10</v>
      </c>
      <c r="K41" s="23" t="s">
        <v>155</v>
      </c>
      <c r="L41" s="109">
        <v>5418</v>
      </c>
      <c r="M41" s="110">
        <v>2.1800097372158805E-2</v>
      </c>
      <c r="N41" s="109">
        <v>8131</v>
      </c>
      <c r="O41" s="110">
        <v>4.279856618750099E-2</v>
      </c>
      <c r="P41" s="110">
        <v>-0.33366129627352115</v>
      </c>
    </row>
    <row r="42" spans="2:16" ht="22.7" customHeight="1" x14ac:dyDescent="0.25">
      <c r="B42" s="151" t="s">
        <v>43</v>
      </c>
      <c r="C42" s="151"/>
      <c r="D42" s="120">
        <v>199708</v>
      </c>
      <c r="E42" s="121">
        <v>0.80355368143209494</v>
      </c>
      <c r="F42" s="111">
        <v>155102</v>
      </c>
      <c r="G42" s="112">
        <v>0.81639936204818331</v>
      </c>
      <c r="H42" s="112">
        <v>0.28759139147141877</v>
      </c>
      <c r="J42" s="151" t="s">
        <v>56</v>
      </c>
      <c r="K42" s="151"/>
      <c r="L42" s="111">
        <v>106103</v>
      </c>
      <c r="M42" s="112">
        <v>0.42692058535957284</v>
      </c>
      <c r="N42" s="111">
        <v>82556</v>
      </c>
      <c r="O42" s="112">
        <v>0.43454414342335895</v>
      </c>
      <c r="P42" s="112">
        <v>0.28522457483405206</v>
      </c>
    </row>
    <row r="43" spans="2:16" ht="22.7" customHeight="1" x14ac:dyDescent="0.25">
      <c r="B43" s="151" t="s">
        <v>45</v>
      </c>
      <c r="C43" s="151"/>
      <c r="D43" s="111">
        <v>48823</v>
      </c>
      <c r="E43" s="112">
        <v>0.19644631856790501</v>
      </c>
      <c r="F43" s="111">
        <v>34881</v>
      </c>
      <c r="G43" s="112">
        <v>0.18360063795181675</v>
      </c>
      <c r="H43" s="112">
        <v>0.39970184341045267</v>
      </c>
      <c r="J43" s="151" t="s">
        <v>57</v>
      </c>
      <c r="K43" s="151"/>
      <c r="L43" s="111">
        <v>142428</v>
      </c>
      <c r="M43" s="112">
        <v>0.57307941464042711</v>
      </c>
      <c r="N43" s="111">
        <v>107427</v>
      </c>
      <c r="O43" s="112">
        <v>0.5654558565766411</v>
      </c>
      <c r="P43" s="112">
        <v>0.32581194671730573</v>
      </c>
    </row>
    <row r="44" spans="2:16" ht="22.7" customHeight="1" x14ac:dyDescent="0.25">
      <c r="B44" s="154" t="s">
        <v>46</v>
      </c>
      <c r="C44" s="154"/>
      <c r="D44" s="113">
        <v>248531</v>
      </c>
      <c r="E44" s="114">
        <v>1</v>
      </c>
      <c r="F44" s="113">
        <v>189983</v>
      </c>
      <c r="G44" s="114">
        <v>1</v>
      </c>
      <c r="H44" s="115">
        <v>0.30817494196849182</v>
      </c>
      <c r="J44" s="154" t="s">
        <v>46</v>
      </c>
      <c r="K44" s="154"/>
      <c r="L44" s="113">
        <v>248531</v>
      </c>
      <c r="M44" s="114">
        <v>1</v>
      </c>
      <c r="N44" s="113">
        <v>189983</v>
      </c>
      <c r="O44" s="114">
        <v>1</v>
      </c>
      <c r="P44" s="115">
        <v>0.30817494196849182</v>
      </c>
    </row>
    <row r="45" spans="2:16" x14ac:dyDescent="0.25">
      <c r="B45" s="27" t="s">
        <v>47</v>
      </c>
      <c r="J45" s="27" t="s">
        <v>47</v>
      </c>
    </row>
    <row r="46" spans="2:16" x14ac:dyDescent="0.25">
      <c r="K46" s="27"/>
    </row>
    <row r="48" spans="2:16" ht="36.75" x14ac:dyDescent="0.65">
      <c r="B48" s="143" t="s">
        <v>229</v>
      </c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</row>
    <row r="50" spans="2:16" ht="18.75" x14ac:dyDescent="0.25">
      <c r="B50" s="144" t="s">
        <v>58</v>
      </c>
      <c r="C50" s="144"/>
      <c r="D50" s="144"/>
      <c r="E50" s="144"/>
      <c r="F50" s="144"/>
      <c r="G50" s="144"/>
      <c r="H50" s="144"/>
      <c r="J50" s="144" t="s">
        <v>59</v>
      </c>
      <c r="K50" s="144"/>
      <c r="L50" s="144"/>
      <c r="M50" s="144"/>
      <c r="N50" s="144"/>
      <c r="O50" s="144"/>
      <c r="P50" s="144"/>
    </row>
    <row r="51" spans="2:16" ht="6" customHeight="1" x14ac:dyDescent="0.25">
      <c r="B51" s="16"/>
      <c r="C51" s="16"/>
      <c r="D51" s="16"/>
      <c r="E51" s="16"/>
      <c r="F51" s="16"/>
      <c r="G51" s="16"/>
      <c r="H51" s="17"/>
      <c r="J51" s="16"/>
      <c r="K51" s="16"/>
      <c r="L51" s="16"/>
      <c r="M51" s="16"/>
      <c r="N51" s="16"/>
      <c r="O51" s="16"/>
      <c r="P51" s="17"/>
    </row>
    <row r="52" spans="2:16" ht="20.100000000000001" customHeight="1" x14ac:dyDescent="0.25">
      <c r="B52" s="157" t="s">
        <v>26</v>
      </c>
      <c r="C52" s="157" t="s">
        <v>27</v>
      </c>
      <c r="D52" s="158" t="str">
        <f>$D$6</f>
        <v>Rok narastająco Styczeń - Grudzień</v>
      </c>
      <c r="E52" s="158"/>
      <c r="F52" s="158"/>
      <c r="G52" s="158"/>
      <c r="H52" s="158"/>
      <c r="J52" s="157" t="s">
        <v>26</v>
      </c>
      <c r="K52" s="157" t="s">
        <v>28</v>
      </c>
      <c r="L52" s="158" t="str">
        <f>$D$6</f>
        <v>Rok narastająco Styczeń - Grudzień</v>
      </c>
      <c r="M52" s="158"/>
      <c r="N52" s="158"/>
      <c r="O52" s="158"/>
      <c r="P52" s="158"/>
    </row>
    <row r="53" spans="2:16" ht="20.100000000000001" customHeight="1" x14ac:dyDescent="0.25">
      <c r="B53" s="157"/>
      <c r="C53" s="157"/>
      <c r="D53" s="159">
        <f>$D$7</f>
        <v>2024</v>
      </c>
      <c r="E53" s="159"/>
      <c r="F53" s="159">
        <f>$F$7</f>
        <v>2023</v>
      </c>
      <c r="G53" s="159"/>
      <c r="H53" s="157" t="s">
        <v>2</v>
      </c>
      <c r="J53" s="157"/>
      <c r="K53" s="157"/>
      <c r="L53" s="159">
        <f>$D$7</f>
        <v>2024</v>
      </c>
      <c r="M53" s="159"/>
      <c r="N53" s="159">
        <f>$F$7</f>
        <v>2023</v>
      </c>
      <c r="O53" s="159"/>
      <c r="P53" s="157" t="s">
        <v>2</v>
      </c>
    </row>
    <row r="54" spans="2:16" ht="20.100000000000001" customHeight="1" x14ac:dyDescent="0.25">
      <c r="B54" s="157"/>
      <c r="C54" s="157"/>
      <c r="D54" s="28" t="s">
        <v>30</v>
      </c>
      <c r="E54" s="29" t="s">
        <v>31</v>
      </c>
      <c r="F54" s="28" t="s">
        <v>30</v>
      </c>
      <c r="G54" s="29" t="s">
        <v>31</v>
      </c>
      <c r="H54" s="157"/>
      <c r="J54" s="157"/>
      <c r="K54" s="157"/>
      <c r="L54" s="28" t="s">
        <v>30</v>
      </c>
      <c r="M54" s="29" t="s">
        <v>31</v>
      </c>
      <c r="N54" s="28" t="s">
        <v>30</v>
      </c>
      <c r="O54" s="29" t="s">
        <v>31</v>
      </c>
      <c r="P54" s="157"/>
    </row>
    <row r="55" spans="2:16" ht="22.7" customHeight="1" x14ac:dyDescent="0.25">
      <c r="B55" s="20">
        <v>1</v>
      </c>
      <c r="C55" s="21" t="s">
        <v>35</v>
      </c>
      <c r="D55" s="107">
        <v>2147</v>
      </c>
      <c r="E55" s="108">
        <v>0.14322881921280853</v>
      </c>
      <c r="F55" s="107">
        <v>1639</v>
      </c>
      <c r="G55" s="108">
        <v>0.12342796897356728</v>
      </c>
      <c r="H55" s="108">
        <v>0.30994508846857838</v>
      </c>
      <c r="I55" s="30"/>
      <c r="J55" s="20">
        <v>1</v>
      </c>
      <c r="K55" s="21" t="s">
        <v>182</v>
      </c>
      <c r="L55" s="107">
        <v>1038</v>
      </c>
      <c r="M55" s="108">
        <v>6.9246164109406275E-2</v>
      </c>
      <c r="N55" s="107">
        <v>973</v>
      </c>
      <c r="O55" s="108">
        <v>7.3273589878755929E-2</v>
      </c>
      <c r="P55" s="108">
        <v>6.6803699897225011E-2</v>
      </c>
    </row>
    <row r="56" spans="2:16" ht="22.7" customHeight="1" x14ac:dyDescent="0.25">
      <c r="B56" s="22">
        <v>2</v>
      </c>
      <c r="C56" s="23" t="s">
        <v>36</v>
      </c>
      <c r="D56" s="109">
        <v>1893</v>
      </c>
      <c r="E56" s="110">
        <v>0.12628418945963976</v>
      </c>
      <c r="F56" s="109">
        <v>765</v>
      </c>
      <c r="G56" s="110">
        <v>5.7609759771067096E-2</v>
      </c>
      <c r="H56" s="110">
        <v>1.4745098039215687</v>
      </c>
      <c r="I56" s="30"/>
      <c r="J56" s="22">
        <v>2</v>
      </c>
      <c r="K56" s="23" t="s">
        <v>220</v>
      </c>
      <c r="L56" s="109">
        <v>975</v>
      </c>
      <c r="M56" s="110">
        <v>6.5043362241494332E-2</v>
      </c>
      <c r="N56" s="109">
        <v>642</v>
      </c>
      <c r="O56" s="110">
        <v>4.8347014082385724E-2</v>
      </c>
      <c r="P56" s="110">
        <v>0.51869158878504673</v>
      </c>
    </row>
    <row r="57" spans="2:16" ht="22.7" customHeight="1" x14ac:dyDescent="0.25">
      <c r="B57" s="20">
        <v>3</v>
      </c>
      <c r="C57" s="21" t="s">
        <v>52</v>
      </c>
      <c r="D57" s="107">
        <v>1775</v>
      </c>
      <c r="E57" s="108">
        <v>0.11841227484989994</v>
      </c>
      <c r="F57" s="107">
        <v>1548</v>
      </c>
      <c r="G57" s="108">
        <v>0.11657504330145342</v>
      </c>
      <c r="H57" s="108">
        <v>0.14664082687338498</v>
      </c>
      <c r="I57" s="30"/>
      <c r="J57" s="20">
        <v>3</v>
      </c>
      <c r="K57" s="21" t="s">
        <v>161</v>
      </c>
      <c r="L57" s="107">
        <v>780</v>
      </c>
      <c r="M57" s="108">
        <v>5.2034689793195463E-2</v>
      </c>
      <c r="N57" s="107">
        <v>265</v>
      </c>
      <c r="O57" s="108">
        <v>1.9956322012199715E-2</v>
      </c>
      <c r="P57" s="108">
        <v>1.9433962264150941</v>
      </c>
    </row>
    <row r="58" spans="2:16" ht="22.7" customHeight="1" x14ac:dyDescent="0.25">
      <c r="B58" s="22">
        <v>4</v>
      </c>
      <c r="C58" s="23" t="s">
        <v>37</v>
      </c>
      <c r="D58" s="109">
        <v>1450</v>
      </c>
      <c r="E58" s="110">
        <v>9.6731154102735153E-2</v>
      </c>
      <c r="F58" s="109">
        <v>1198</v>
      </c>
      <c r="G58" s="110">
        <v>9.0217636870246254E-2</v>
      </c>
      <c r="H58" s="110">
        <v>0.21035058430717868</v>
      </c>
      <c r="I58" s="30"/>
      <c r="J58" s="22">
        <v>4</v>
      </c>
      <c r="K58" s="23" t="s">
        <v>231</v>
      </c>
      <c r="L58" s="109">
        <v>758</v>
      </c>
      <c r="M58" s="110">
        <v>5.0567044696464308E-2</v>
      </c>
      <c r="N58" s="109">
        <v>345</v>
      </c>
      <c r="O58" s="110">
        <v>2.5980872053618494E-2</v>
      </c>
      <c r="P58" s="110">
        <v>1.1971014492753622</v>
      </c>
    </row>
    <row r="59" spans="2:16" ht="22.7" customHeight="1" x14ac:dyDescent="0.25">
      <c r="B59" s="20">
        <v>5</v>
      </c>
      <c r="C59" s="21" t="s">
        <v>51</v>
      </c>
      <c r="D59" s="107">
        <v>1321</v>
      </c>
      <c r="E59" s="108">
        <v>8.8125416944629748E-2</v>
      </c>
      <c r="F59" s="107">
        <v>419</v>
      </c>
      <c r="G59" s="108">
        <v>3.155358084193087E-2</v>
      </c>
      <c r="H59" s="108">
        <v>2.1527446300715991</v>
      </c>
      <c r="I59" s="30"/>
      <c r="J59" s="20">
        <v>5</v>
      </c>
      <c r="K59" s="21" t="s">
        <v>221</v>
      </c>
      <c r="L59" s="107">
        <v>589</v>
      </c>
      <c r="M59" s="108">
        <v>3.9292861907938625E-2</v>
      </c>
      <c r="N59" s="107">
        <v>426</v>
      </c>
      <c r="O59" s="108">
        <v>3.2080728970555014E-2</v>
      </c>
      <c r="P59" s="108">
        <v>0.38262910798122074</v>
      </c>
    </row>
    <row r="60" spans="2:16" ht="22.7" customHeight="1" x14ac:dyDescent="0.25">
      <c r="B60" s="22">
        <v>6</v>
      </c>
      <c r="C60" s="23" t="s">
        <v>55</v>
      </c>
      <c r="D60" s="109">
        <v>1137</v>
      </c>
      <c r="E60" s="110">
        <v>7.5850567044696462E-2</v>
      </c>
      <c r="F60" s="109">
        <v>1470</v>
      </c>
      <c r="G60" s="110">
        <v>0.11070110701107011</v>
      </c>
      <c r="H60" s="110">
        <v>-0.22653061224489801</v>
      </c>
      <c r="I60" s="30"/>
      <c r="J60" s="22">
        <v>6</v>
      </c>
      <c r="K60" s="23" t="s">
        <v>187</v>
      </c>
      <c r="L60" s="109">
        <v>548</v>
      </c>
      <c r="M60" s="110">
        <v>3.6557705136757837E-2</v>
      </c>
      <c r="N60" s="109">
        <v>1044</v>
      </c>
      <c r="O60" s="110">
        <v>7.8620378040515096E-2</v>
      </c>
      <c r="P60" s="110">
        <v>-0.47509578544061304</v>
      </c>
    </row>
    <row r="61" spans="2:16" ht="22.7" customHeight="1" x14ac:dyDescent="0.25">
      <c r="B61" s="20">
        <v>7</v>
      </c>
      <c r="C61" s="21" t="s">
        <v>61</v>
      </c>
      <c r="D61" s="107">
        <v>978</v>
      </c>
      <c r="E61" s="108">
        <v>6.5243495663775852E-2</v>
      </c>
      <c r="F61" s="107">
        <v>543</v>
      </c>
      <c r="G61" s="108">
        <v>4.089163340612998E-2</v>
      </c>
      <c r="H61" s="108">
        <v>0.80110497237569067</v>
      </c>
      <c r="I61" s="30"/>
      <c r="J61" s="20">
        <v>7</v>
      </c>
      <c r="K61" s="21" t="s">
        <v>239</v>
      </c>
      <c r="L61" s="107">
        <v>512</v>
      </c>
      <c r="M61" s="108">
        <v>3.4156104069379585E-2</v>
      </c>
      <c r="N61" s="107">
        <v>178</v>
      </c>
      <c r="O61" s="108">
        <v>1.340462384215679E-2</v>
      </c>
      <c r="P61" s="108">
        <v>1.8764044943820224</v>
      </c>
    </row>
    <row r="62" spans="2:16" ht="22.7" customHeight="1" x14ac:dyDescent="0.25">
      <c r="B62" s="22">
        <v>8</v>
      </c>
      <c r="C62" s="23" t="s">
        <v>33</v>
      </c>
      <c r="D62" s="109">
        <v>898</v>
      </c>
      <c r="E62" s="110">
        <v>5.9906604402935291E-2</v>
      </c>
      <c r="F62" s="109">
        <v>1295</v>
      </c>
      <c r="G62" s="110">
        <v>9.752240379546652E-2</v>
      </c>
      <c r="H62" s="110">
        <v>-0.30656370656370657</v>
      </c>
      <c r="I62" s="30"/>
      <c r="J62" s="22">
        <v>8</v>
      </c>
      <c r="K62" s="23" t="s">
        <v>222</v>
      </c>
      <c r="L62" s="109">
        <v>476</v>
      </c>
      <c r="M62" s="110">
        <v>3.1754503002001333E-2</v>
      </c>
      <c r="N62" s="109">
        <v>414</v>
      </c>
      <c r="O62" s="110">
        <v>3.1177046464342193E-2</v>
      </c>
      <c r="P62" s="110">
        <v>0.14975845410628019</v>
      </c>
    </row>
    <row r="63" spans="2:16" ht="22.7" customHeight="1" x14ac:dyDescent="0.25">
      <c r="B63" s="20">
        <v>9</v>
      </c>
      <c r="C63" s="21" t="s">
        <v>60</v>
      </c>
      <c r="D63" s="107">
        <v>367</v>
      </c>
      <c r="E63" s="108">
        <v>2.4482988659106069E-2</v>
      </c>
      <c r="F63" s="107">
        <v>1023</v>
      </c>
      <c r="G63" s="108">
        <v>7.7038933654642663E-2</v>
      </c>
      <c r="H63" s="108">
        <v>-0.64125122189638317</v>
      </c>
      <c r="I63" s="30"/>
      <c r="J63" s="20">
        <v>9</v>
      </c>
      <c r="K63" s="21" t="s">
        <v>251</v>
      </c>
      <c r="L63" s="107">
        <v>460</v>
      </c>
      <c r="M63" s="108">
        <v>3.0687124749833223E-2</v>
      </c>
      <c r="N63" s="107">
        <v>205</v>
      </c>
      <c r="O63" s="108">
        <v>1.5437909481135628E-2</v>
      </c>
      <c r="P63" s="108">
        <v>1.2439024390243905</v>
      </c>
    </row>
    <row r="64" spans="2:16" ht="22.7" customHeight="1" x14ac:dyDescent="0.25">
      <c r="B64" s="22">
        <v>10</v>
      </c>
      <c r="C64" s="23" t="s">
        <v>39</v>
      </c>
      <c r="D64" s="109">
        <v>357</v>
      </c>
      <c r="E64" s="110">
        <v>2.3815877251501E-2</v>
      </c>
      <c r="F64" s="109">
        <v>326</v>
      </c>
      <c r="G64" s="110">
        <v>2.4550041418781535E-2</v>
      </c>
      <c r="H64" s="110">
        <v>9.5092024539877196E-2</v>
      </c>
      <c r="I64" s="30"/>
      <c r="J64" s="22">
        <v>10</v>
      </c>
      <c r="K64" s="23" t="s">
        <v>241</v>
      </c>
      <c r="L64" s="109">
        <v>449</v>
      </c>
      <c r="M64" s="110">
        <v>2.9953302201467646E-2</v>
      </c>
      <c r="N64" s="109">
        <v>51</v>
      </c>
      <c r="O64" s="110">
        <v>3.840650651404473E-3</v>
      </c>
      <c r="P64" s="110">
        <v>7.8039215686274517</v>
      </c>
    </row>
    <row r="65" spans="2:16" ht="22.7" customHeight="1" x14ac:dyDescent="0.25">
      <c r="B65" s="151" t="s">
        <v>42</v>
      </c>
      <c r="C65" s="151"/>
      <c r="D65" s="111">
        <v>12323</v>
      </c>
      <c r="E65" s="112">
        <v>0.82208138759172777</v>
      </c>
      <c r="F65" s="122">
        <v>10226</v>
      </c>
      <c r="G65" s="112">
        <v>0.77008810904435576</v>
      </c>
      <c r="H65" s="112">
        <v>0.20506551926461958</v>
      </c>
      <c r="J65" s="151" t="s">
        <v>56</v>
      </c>
      <c r="K65" s="151"/>
      <c r="L65" s="122">
        <v>6585</v>
      </c>
      <c r="M65" s="112">
        <v>0.43929286190793865</v>
      </c>
      <c r="N65" s="122">
        <v>4543</v>
      </c>
      <c r="O65" s="112">
        <v>0.34211913547706907</v>
      </c>
      <c r="P65" s="112">
        <v>0.4494827206691614</v>
      </c>
    </row>
    <row r="66" spans="2:16" ht="22.7" customHeight="1" x14ac:dyDescent="0.25">
      <c r="B66" s="151" t="s">
        <v>44</v>
      </c>
      <c r="C66" s="151"/>
      <c r="D66" s="111">
        <v>2667</v>
      </c>
      <c r="E66" s="112">
        <v>0.17791861240827217</v>
      </c>
      <c r="F66" s="122">
        <v>3053</v>
      </c>
      <c r="G66" s="112">
        <v>0.22991189095564424</v>
      </c>
      <c r="H66" s="112">
        <v>-0.1264330167048805</v>
      </c>
      <c r="J66" s="151" t="s">
        <v>57</v>
      </c>
      <c r="K66" s="151"/>
      <c r="L66" s="122">
        <v>8405</v>
      </c>
      <c r="M66" s="112">
        <v>0.56070713809206141</v>
      </c>
      <c r="N66" s="122">
        <v>8736</v>
      </c>
      <c r="O66" s="112">
        <v>0.65788086452293093</v>
      </c>
      <c r="P66" s="112">
        <v>-3.7889194139194116E-2</v>
      </c>
    </row>
    <row r="67" spans="2:16" ht="22.7" customHeight="1" x14ac:dyDescent="0.25">
      <c r="B67" s="160" t="s">
        <v>46</v>
      </c>
      <c r="C67" s="160"/>
      <c r="D67" s="113">
        <v>14990</v>
      </c>
      <c r="E67" s="118">
        <v>1</v>
      </c>
      <c r="F67" s="123">
        <v>13279</v>
      </c>
      <c r="G67" s="118">
        <v>1</v>
      </c>
      <c r="H67" s="119">
        <v>0.12885006401084409</v>
      </c>
      <c r="J67" s="160" t="s">
        <v>46</v>
      </c>
      <c r="K67" s="160"/>
      <c r="L67" s="123">
        <v>14990</v>
      </c>
      <c r="M67" s="118">
        <v>1</v>
      </c>
      <c r="N67" s="123">
        <v>13279</v>
      </c>
      <c r="O67" s="118">
        <v>1</v>
      </c>
      <c r="P67" s="119">
        <v>0.12885006401084409</v>
      </c>
    </row>
    <row r="68" spans="2:16" x14ac:dyDescent="0.25">
      <c r="B68" s="27" t="s">
        <v>47</v>
      </c>
      <c r="J68" s="27" t="s">
        <v>47</v>
      </c>
    </row>
    <row r="72" spans="2:16" ht="6" customHeight="1" x14ac:dyDescent="0.25"/>
    <row r="73" spans="2:16" ht="20.100000000000001" customHeight="1" x14ac:dyDescent="0.25"/>
    <row r="74" spans="2:16" ht="20.100000000000001" customHeight="1" x14ac:dyDescent="0.25"/>
    <row r="75" spans="2:16" ht="20.100000000000001" customHeight="1" x14ac:dyDescent="0.25"/>
    <row r="77" spans="2:16" ht="15" customHeight="1" x14ac:dyDescent="0.25"/>
    <row r="78" spans="2:16" ht="15" customHeight="1" x14ac:dyDescent="0.25"/>
    <row r="80" spans="2:16" ht="15" customHeight="1" x14ac:dyDescent="0.25"/>
    <row r="88" ht="20.100000000000001" customHeight="1" x14ac:dyDescent="0.25"/>
  </sheetData>
  <mergeCells count="63">
    <mergeCell ref="B65:C65"/>
    <mergeCell ref="J65:K65"/>
    <mergeCell ref="B66:C66"/>
    <mergeCell ref="J66:K66"/>
    <mergeCell ref="B67:C67"/>
    <mergeCell ref="J67:K67"/>
    <mergeCell ref="B48:P48"/>
    <mergeCell ref="B50:H50"/>
    <mergeCell ref="J50:P50"/>
    <mergeCell ref="B52:B54"/>
    <mergeCell ref="C52:C54"/>
    <mergeCell ref="D52:H52"/>
    <mergeCell ref="J52:J54"/>
    <mergeCell ref="K52:K54"/>
    <mergeCell ref="L52:P52"/>
    <mergeCell ref="D53:E53"/>
    <mergeCell ref="F53:G53"/>
    <mergeCell ref="H53:H54"/>
    <mergeCell ref="L53:M53"/>
    <mergeCell ref="N53:O53"/>
    <mergeCell ref="P53:P54"/>
    <mergeCell ref="B42:C42"/>
    <mergeCell ref="J42:K42"/>
    <mergeCell ref="B43:C43"/>
    <mergeCell ref="J43:K43"/>
    <mergeCell ref="B44:C44"/>
    <mergeCell ref="J44:K44"/>
    <mergeCell ref="B25:P25"/>
    <mergeCell ref="B27:H27"/>
    <mergeCell ref="J27:P27"/>
    <mergeCell ref="B29:B31"/>
    <mergeCell ref="C29:C31"/>
    <mergeCell ref="D29:H29"/>
    <mergeCell ref="J29:J31"/>
    <mergeCell ref="K29:K31"/>
    <mergeCell ref="L29:P29"/>
    <mergeCell ref="D30:E30"/>
    <mergeCell ref="F30:G30"/>
    <mergeCell ref="H30:H31"/>
    <mergeCell ref="L30:M30"/>
    <mergeCell ref="N30:O30"/>
    <mergeCell ref="P30:P31"/>
    <mergeCell ref="B19:C19"/>
    <mergeCell ref="J19:K19"/>
    <mergeCell ref="B20:C20"/>
    <mergeCell ref="J20:K20"/>
    <mergeCell ref="B21:C21"/>
    <mergeCell ref="J21:K21"/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</mergeCells>
  <conditionalFormatting sqref="H1">
    <cfRule type="cellIs" dxfId="60" priority="3" operator="lessThan">
      <formula>0</formula>
    </cfRule>
  </conditionalFormatting>
  <conditionalFormatting sqref="H3:H7 P4:P7 H9:H19 P9:P22 H21:H24 H26:H30 P27:P30 P32:P45 H32:H47 H49:H53 P50:P53 P55:P68 H55:H70 H90:H1048576">
    <cfRule type="cellIs" dxfId="59" priority="2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scale="4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42"/>
  <sheetViews>
    <sheetView showGridLines="0" zoomScale="80" zoomScaleNormal="80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3" t="s">
        <v>63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</row>
    <row r="4" spans="2:16" ht="18.75" x14ac:dyDescent="0.35">
      <c r="B4" s="144" t="s">
        <v>226</v>
      </c>
      <c r="C4" s="144"/>
      <c r="D4" s="144"/>
      <c r="E4" s="144"/>
      <c r="F4" s="144"/>
      <c r="G4" s="144"/>
      <c r="H4" s="144"/>
      <c r="I4" s="31"/>
      <c r="J4" s="144" t="s">
        <v>227</v>
      </c>
      <c r="K4" s="144"/>
      <c r="L4" s="144"/>
      <c r="M4" s="144"/>
      <c r="N4" s="144"/>
      <c r="O4" s="144"/>
      <c r="P4" s="144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57" t="s">
        <v>26</v>
      </c>
      <c r="C6" s="157" t="s">
        <v>27</v>
      </c>
      <c r="D6" s="158" t="str">
        <f>'Osobowe - rankingi'!D6</f>
        <v>Rok narastająco Styczeń - Grudzień</v>
      </c>
      <c r="E6" s="158"/>
      <c r="F6" s="158"/>
      <c r="G6" s="158"/>
      <c r="H6" s="158"/>
      <c r="I6" s="32"/>
      <c r="J6" s="157" t="s">
        <v>26</v>
      </c>
      <c r="K6" s="157" t="s">
        <v>28</v>
      </c>
      <c r="L6" s="158" t="str">
        <f>D6</f>
        <v>Rok narastająco Styczeń - Grudzień</v>
      </c>
      <c r="M6" s="158"/>
      <c r="N6" s="158"/>
      <c r="O6" s="158"/>
      <c r="P6" s="158"/>
    </row>
    <row r="7" spans="2:16" ht="20.100000000000001" customHeight="1" x14ac:dyDescent="0.25">
      <c r="B7" s="157"/>
      <c r="C7" s="157"/>
      <c r="D7" s="159">
        <f>'Osobowe - rankingi'!D7</f>
        <v>2024</v>
      </c>
      <c r="E7" s="159"/>
      <c r="F7" s="159">
        <f>'Osobowe - rankingi'!F7</f>
        <v>2023</v>
      </c>
      <c r="G7" s="159"/>
      <c r="H7" s="157" t="s">
        <v>64</v>
      </c>
      <c r="I7" s="32"/>
      <c r="J7" s="157"/>
      <c r="K7" s="157"/>
      <c r="L7" s="159">
        <f>D7</f>
        <v>2024</v>
      </c>
      <c r="M7" s="159"/>
      <c r="N7" s="159">
        <f>F7</f>
        <v>2023</v>
      </c>
      <c r="O7" s="159"/>
      <c r="P7" s="157" t="s">
        <v>64</v>
      </c>
    </row>
    <row r="8" spans="2:16" ht="20.100000000000001" customHeight="1" x14ac:dyDescent="0.25">
      <c r="B8" s="157"/>
      <c r="C8" s="157"/>
      <c r="D8" s="33" t="s">
        <v>30</v>
      </c>
      <c r="E8" s="29" t="s">
        <v>31</v>
      </c>
      <c r="F8" s="28" t="s">
        <v>30</v>
      </c>
      <c r="G8" s="29" t="s">
        <v>31</v>
      </c>
      <c r="H8" s="157"/>
      <c r="I8" s="32"/>
      <c r="J8" s="157"/>
      <c r="K8" s="157"/>
      <c r="L8" s="28" t="s">
        <v>30</v>
      </c>
      <c r="M8" s="29" t="s">
        <v>31</v>
      </c>
      <c r="N8" s="28" t="s">
        <v>30</v>
      </c>
      <c r="O8" s="29" t="s">
        <v>31</v>
      </c>
      <c r="P8" s="157"/>
    </row>
    <row r="9" spans="2:16" ht="22.7" customHeight="1" x14ac:dyDescent="0.25">
      <c r="B9" s="20">
        <v>1</v>
      </c>
      <c r="C9" s="21" t="s">
        <v>35</v>
      </c>
      <c r="D9" s="107">
        <v>498</v>
      </c>
      <c r="E9" s="108">
        <v>0.26673808248527048</v>
      </c>
      <c r="F9" s="107">
        <v>430</v>
      </c>
      <c r="G9" s="108">
        <v>0.17551020408163265</v>
      </c>
      <c r="H9" s="108">
        <v>0.1581395348837209</v>
      </c>
      <c r="J9" s="20">
        <v>1</v>
      </c>
      <c r="K9" s="21" t="s">
        <v>207</v>
      </c>
      <c r="L9" s="107">
        <v>388</v>
      </c>
      <c r="M9" s="108">
        <v>0.20782003213711836</v>
      </c>
      <c r="N9" s="107">
        <v>794</v>
      </c>
      <c r="O9" s="108">
        <v>0.32408163265306122</v>
      </c>
      <c r="P9" s="108">
        <v>-0.51133501259445846</v>
      </c>
    </row>
    <row r="10" spans="2:16" ht="22.7" customHeight="1" x14ac:dyDescent="0.25">
      <c r="B10" s="22">
        <v>2</v>
      </c>
      <c r="C10" s="23" t="s">
        <v>65</v>
      </c>
      <c r="D10" s="109">
        <v>391</v>
      </c>
      <c r="E10" s="110">
        <v>0.20942688805570434</v>
      </c>
      <c r="F10" s="109">
        <v>794</v>
      </c>
      <c r="G10" s="110">
        <v>0.32408163265306122</v>
      </c>
      <c r="H10" s="110">
        <v>-0.50755667506297231</v>
      </c>
      <c r="J10" s="22">
        <v>2</v>
      </c>
      <c r="K10" s="23" t="s">
        <v>205</v>
      </c>
      <c r="L10" s="109">
        <v>250</v>
      </c>
      <c r="M10" s="110">
        <v>0.13390465988216391</v>
      </c>
      <c r="N10" s="109">
        <v>251</v>
      </c>
      <c r="O10" s="110">
        <v>0.10244897959183673</v>
      </c>
      <c r="P10" s="110">
        <v>-3.9840637450199168E-3</v>
      </c>
    </row>
    <row r="11" spans="2:16" ht="22.7" customHeight="1" x14ac:dyDescent="0.25">
      <c r="B11" s="20">
        <v>3</v>
      </c>
      <c r="C11" s="21" t="s">
        <v>51</v>
      </c>
      <c r="D11" s="107">
        <v>218</v>
      </c>
      <c r="E11" s="108">
        <v>0.11676486341724691</v>
      </c>
      <c r="F11" s="107">
        <v>148</v>
      </c>
      <c r="G11" s="108">
        <v>6.0408163265306125E-2</v>
      </c>
      <c r="H11" s="108">
        <v>0.47297297297297303</v>
      </c>
      <c r="J11" s="20">
        <v>3</v>
      </c>
      <c r="K11" s="21" t="s">
        <v>223</v>
      </c>
      <c r="L11" s="107">
        <v>159</v>
      </c>
      <c r="M11" s="108">
        <v>8.516336368505624E-2</v>
      </c>
      <c r="N11" s="107">
        <v>231</v>
      </c>
      <c r="O11" s="108">
        <v>9.4285714285714292E-2</v>
      </c>
      <c r="P11" s="108">
        <v>-0.31168831168831168</v>
      </c>
    </row>
    <row r="12" spans="2:16" ht="22.7" customHeight="1" x14ac:dyDescent="0.25">
      <c r="B12" s="22">
        <v>4</v>
      </c>
      <c r="C12" s="23" t="s">
        <v>34</v>
      </c>
      <c r="D12" s="109">
        <v>160</v>
      </c>
      <c r="E12" s="110">
        <v>8.5698982324584894E-2</v>
      </c>
      <c r="F12" s="109">
        <v>237</v>
      </c>
      <c r="G12" s="110">
        <v>9.6734693877551015E-2</v>
      </c>
      <c r="H12" s="110">
        <v>-0.32489451476793252</v>
      </c>
      <c r="J12" s="22">
        <v>4</v>
      </c>
      <c r="K12" s="23" t="s">
        <v>242</v>
      </c>
      <c r="L12" s="109">
        <v>151</v>
      </c>
      <c r="M12" s="110">
        <v>8.0878414568826995E-2</v>
      </c>
      <c r="N12" s="109">
        <v>34</v>
      </c>
      <c r="O12" s="110">
        <v>1.3877551020408163E-2</v>
      </c>
      <c r="P12" s="110">
        <v>3.4411764705882355</v>
      </c>
    </row>
    <row r="13" spans="2:16" ht="22.7" customHeight="1" x14ac:dyDescent="0.25">
      <c r="B13" s="20">
        <v>5</v>
      </c>
      <c r="C13" s="21" t="s">
        <v>66</v>
      </c>
      <c r="D13" s="107">
        <v>115</v>
      </c>
      <c r="E13" s="108">
        <v>6.1596143545795394E-2</v>
      </c>
      <c r="F13" s="107">
        <v>229</v>
      </c>
      <c r="G13" s="108">
        <v>9.3469387755102037E-2</v>
      </c>
      <c r="H13" s="108">
        <v>-0.49781659388646293</v>
      </c>
      <c r="J13" s="20">
        <v>5</v>
      </c>
      <c r="K13" s="21" t="s">
        <v>209</v>
      </c>
      <c r="L13" s="107">
        <v>110</v>
      </c>
      <c r="M13" s="108">
        <v>5.8918050348152118E-2</v>
      </c>
      <c r="N13" s="107">
        <v>107</v>
      </c>
      <c r="O13" s="108">
        <v>4.3673469387755105E-2</v>
      </c>
      <c r="P13" s="108">
        <v>2.8037383177569986E-2</v>
      </c>
    </row>
    <row r="14" spans="2:16" ht="22.7" customHeight="1" x14ac:dyDescent="0.25">
      <c r="B14" s="22">
        <v>6</v>
      </c>
      <c r="C14" s="23" t="s">
        <v>40</v>
      </c>
      <c r="D14" s="109">
        <v>91</v>
      </c>
      <c r="E14" s="110">
        <v>4.874129619710766E-2</v>
      </c>
      <c r="F14" s="109">
        <v>55</v>
      </c>
      <c r="G14" s="110">
        <v>2.2448979591836733E-2</v>
      </c>
      <c r="H14" s="110">
        <v>0.65454545454545454</v>
      </c>
      <c r="J14" s="22">
        <v>6</v>
      </c>
      <c r="K14" s="23" t="s">
        <v>236</v>
      </c>
      <c r="L14" s="109">
        <v>100</v>
      </c>
      <c r="M14" s="110">
        <v>5.3561863952865559E-2</v>
      </c>
      <c r="N14" s="109">
        <v>41</v>
      </c>
      <c r="O14" s="110">
        <v>1.673469387755102E-2</v>
      </c>
      <c r="P14" s="110">
        <v>1.4390243902439024</v>
      </c>
    </row>
    <row r="15" spans="2:16" ht="22.7" customHeight="1" x14ac:dyDescent="0.25">
      <c r="B15" s="20">
        <v>7</v>
      </c>
      <c r="C15" s="21" t="s">
        <v>67</v>
      </c>
      <c r="D15" s="107">
        <v>79</v>
      </c>
      <c r="E15" s="108">
        <v>4.2313872522763793E-2</v>
      </c>
      <c r="F15" s="107">
        <v>86</v>
      </c>
      <c r="G15" s="108">
        <v>3.5102040816326528E-2</v>
      </c>
      <c r="H15" s="108">
        <v>-8.1395348837209336E-2</v>
      </c>
      <c r="J15" s="20">
        <v>7</v>
      </c>
      <c r="K15" s="21" t="s">
        <v>225</v>
      </c>
      <c r="L15" s="107">
        <v>97</v>
      </c>
      <c r="M15" s="108">
        <v>5.195500803427959E-2</v>
      </c>
      <c r="N15" s="107">
        <v>145</v>
      </c>
      <c r="O15" s="108">
        <v>5.9183673469387757E-2</v>
      </c>
      <c r="P15" s="108">
        <v>-0.33103448275862069</v>
      </c>
    </row>
    <row r="16" spans="2:16" ht="22.7" customHeight="1" x14ac:dyDescent="0.25">
      <c r="B16" s="22">
        <v>8</v>
      </c>
      <c r="C16" s="23" t="s">
        <v>194</v>
      </c>
      <c r="D16" s="109">
        <v>56</v>
      </c>
      <c r="E16" s="110">
        <v>2.9994643813604713E-2</v>
      </c>
      <c r="F16" s="109">
        <v>55</v>
      </c>
      <c r="G16" s="110">
        <v>2.2448979591836733E-2</v>
      </c>
      <c r="H16" s="110">
        <v>1.8181818181818077E-2</v>
      </c>
      <c r="J16" s="22">
        <v>8</v>
      </c>
      <c r="K16" s="23" t="s">
        <v>248</v>
      </c>
      <c r="L16" s="109">
        <v>91</v>
      </c>
      <c r="M16" s="110">
        <v>4.874129619710766E-2</v>
      </c>
      <c r="N16" s="109">
        <v>55</v>
      </c>
      <c r="O16" s="110">
        <v>2.2448979591836733E-2</v>
      </c>
      <c r="P16" s="110">
        <v>0.65454545454545454</v>
      </c>
    </row>
    <row r="17" spans="2:16" ht="22.7" customHeight="1" x14ac:dyDescent="0.25">
      <c r="B17" s="20">
        <v>9</v>
      </c>
      <c r="C17" s="21" t="s">
        <v>249</v>
      </c>
      <c r="D17" s="107">
        <v>49</v>
      </c>
      <c r="E17" s="108">
        <v>2.6245313336904125E-2</v>
      </c>
      <c r="F17" s="107">
        <v>104</v>
      </c>
      <c r="G17" s="108">
        <v>4.2448979591836737E-2</v>
      </c>
      <c r="H17" s="108">
        <v>-0.52884615384615385</v>
      </c>
      <c r="J17" s="20">
        <v>9</v>
      </c>
      <c r="K17" s="21" t="s">
        <v>224</v>
      </c>
      <c r="L17" s="107">
        <v>68</v>
      </c>
      <c r="M17" s="108">
        <v>3.642206748794858E-2</v>
      </c>
      <c r="N17" s="107">
        <v>158</v>
      </c>
      <c r="O17" s="108">
        <v>6.4489795918367343E-2</v>
      </c>
      <c r="P17" s="108">
        <v>-0.56962025316455689</v>
      </c>
    </row>
    <row r="18" spans="2:16" ht="22.7" customHeight="1" x14ac:dyDescent="0.25">
      <c r="B18" s="22">
        <v>10</v>
      </c>
      <c r="C18" s="23" t="s">
        <v>41</v>
      </c>
      <c r="D18" s="109">
        <v>45</v>
      </c>
      <c r="E18" s="110">
        <v>2.4102838778789503E-2</v>
      </c>
      <c r="F18" s="109">
        <v>71</v>
      </c>
      <c r="G18" s="110">
        <v>2.8979591836734694E-2</v>
      </c>
      <c r="H18" s="110">
        <v>-0.36619718309859151</v>
      </c>
      <c r="J18" s="22">
        <v>10</v>
      </c>
      <c r="K18" s="23" t="s">
        <v>250</v>
      </c>
      <c r="L18" s="109">
        <v>56</v>
      </c>
      <c r="M18" s="110">
        <v>2.9994643813604713E-2</v>
      </c>
      <c r="N18" s="109">
        <v>55</v>
      </c>
      <c r="O18" s="110">
        <v>2.2448979591836733E-2</v>
      </c>
      <c r="P18" s="110">
        <v>1.8181818181818077E-2</v>
      </c>
    </row>
    <row r="19" spans="2:16" ht="22.7" customHeight="1" x14ac:dyDescent="0.25">
      <c r="B19" s="151" t="s">
        <v>56</v>
      </c>
      <c r="C19" s="151"/>
      <c r="D19" s="122">
        <v>1702</v>
      </c>
      <c r="E19" s="112">
        <v>0.91162292447777182</v>
      </c>
      <c r="F19" s="122">
        <v>2209</v>
      </c>
      <c r="G19" s="112">
        <v>0.90163265306122453</v>
      </c>
      <c r="H19" s="112">
        <v>-0.22951561792666364</v>
      </c>
      <c r="J19" s="151" t="s">
        <v>42</v>
      </c>
      <c r="K19" s="151"/>
      <c r="L19" s="122">
        <v>1470</v>
      </c>
      <c r="M19" s="112">
        <v>0.78735940010712369</v>
      </c>
      <c r="N19" s="122">
        <v>1871</v>
      </c>
      <c r="O19" s="112">
        <v>0.76367346938775515</v>
      </c>
      <c r="P19" s="112">
        <v>-0.21432389096739712</v>
      </c>
    </row>
    <row r="20" spans="2:16" ht="22.7" customHeight="1" x14ac:dyDescent="0.25">
      <c r="B20" s="151" t="s">
        <v>57</v>
      </c>
      <c r="C20" s="151"/>
      <c r="D20" s="122">
        <v>165</v>
      </c>
      <c r="E20" s="112">
        <v>8.8377075522228177E-2</v>
      </c>
      <c r="F20" s="122">
        <v>241</v>
      </c>
      <c r="G20" s="112">
        <v>9.836734693877551E-2</v>
      </c>
      <c r="H20" s="112">
        <v>-0.31535269709543567</v>
      </c>
      <c r="J20" s="151" t="s">
        <v>44</v>
      </c>
      <c r="K20" s="151"/>
      <c r="L20" s="122">
        <v>397</v>
      </c>
      <c r="M20" s="112">
        <v>0.21264059989287626</v>
      </c>
      <c r="N20" s="122">
        <v>579</v>
      </c>
      <c r="O20" s="112">
        <v>0.2363265306122449</v>
      </c>
      <c r="P20" s="112">
        <v>-0.31433506044905013</v>
      </c>
    </row>
    <row r="21" spans="2:16" ht="22.7" customHeight="1" x14ac:dyDescent="0.25">
      <c r="B21" s="160" t="s">
        <v>46</v>
      </c>
      <c r="C21" s="160"/>
      <c r="D21" s="123">
        <v>1867</v>
      </c>
      <c r="E21" s="118">
        <v>1</v>
      </c>
      <c r="F21" s="123">
        <v>2450</v>
      </c>
      <c r="G21" s="118">
        <v>1</v>
      </c>
      <c r="H21" s="119">
        <v>-0.23795918367346935</v>
      </c>
      <c r="J21" s="160" t="s">
        <v>46</v>
      </c>
      <c r="K21" s="160"/>
      <c r="L21" s="123">
        <v>1867</v>
      </c>
      <c r="M21" s="118">
        <v>1</v>
      </c>
      <c r="N21" s="123">
        <v>2450</v>
      </c>
      <c r="O21" s="118">
        <v>1</v>
      </c>
      <c r="P21" s="119">
        <v>-0.23795918367346935</v>
      </c>
    </row>
    <row r="22" spans="2:16" x14ac:dyDescent="0.25">
      <c r="B22" s="27" t="s">
        <v>47</v>
      </c>
      <c r="J22" s="34" t="s">
        <v>47</v>
      </c>
    </row>
    <row r="26" spans="2:16" ht="6" customHeight="1" x14ac:dyDescent="0.25"/>
    <row r="27" spans="2:16" ht="20.100000000000001" customHeight="1" x14ac:dyDescent="0.25"/>
    <row r="28" spans="2:16" ht="20.100000000000001" customHeight="1" x14ac:dyDescent="0.25"/>
    <row r="29" spans="2:16" ht="20.100000000000001" customHeight="1" x14ac:dyDescent="0.25"/>
    <row r="31" spans="2:16" ht="15" customHeight="1" x14ac:dyDescent="0.25"/>
    <row r="32" spans="2:16" ht="15" customHeight="1" x14ac:dyDescent="0.25"/>
    <row r="34" ht="15" customHeight="1" x14ac:dyDescent="0.25"/>
    <row r="42" ht="20.100000000000001" customHeight="1" x14ac:dyDescent="0.25"/>
  </sheetData>
  <mergeCells count="21">
    <mergeCell ref="B19:C19"/>
    <mergeCell ref="J19:K19"/>
    <mergeCell ref="B20:C20"/>
    <mergeCell ref="J20:K20"/>
    <mergeCell ref="B21:C21"/>
    <mergeCell ref="J21:K21"/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</mergeCells>
  <conditionalFormatting sqref="H1">
    <cfRule type="cellIs" dxfId="58" priority="3" operator="lessThan">
      <formula>0</formula>
    </cfRule>
  </conditionalFormatting>
  <conditionalFormatting sqref="H3:H7 P4:P7 P9:P22 H9:H24 H44:H1048576">
    <cfRule type="cellIs" dxfId="57" priority="2" operator="lessThan">
      <formula>0</formula>
    </cfRule>
  </conditionalFormatting>
  <pageMargins left="0.7" right="0.7" top="0.75" bottom="0.75" header="0.511811023622047" footer="0.511811023622047"/>
  <pageSetup paperSize="9" scale="4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33"/>
  <sheetViews>
    <sheetView showGridLines="0" zoomScaleNormal="100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17.140625" style="5" customWidth="1"/>
    <col min="4" max="8" width="10.7109375" style="5" customWidth="1"/>
    <col min="9" max="9" width="11.28515625" style="5" customWidth="1"/>
    <col min="10" max="1024" width="9.140625" style="5"/>
  </cols>
  <sheetData>
    <row r="2" spans="2:8" ht="36.75" x14ac:dyDescent="0.65">
      <c r="B2" s="162" t="s">
        <v>63</v>
      </c>
      <c r="C2" s="162"/>
      <c r="D2" s="162"/>
      <c r="E2" s="162"/>
      <c r="F2" s="162"/>
      <c r="G2" s="162"/>
      <c r="H2" s="162"/>
    </row>
    <row r="4" spans="2:8" ht="18.75" x14ac:dyDescent="0.25">
      <c r="B4" s="163" t="s">
        <v>68</v>
      </c>
      <c r="C4" s="144"/>
      <c r="D4" s="144"/>
      <c r="E4" s="144"/>
      <c r="F4" s="144"/>
      <c r="G4" s="144"/>
      <c r="H4" s="144"/>
    </row>
    <row r="5" spans="2:8" ht="6" customHeight="1" x14ac:dyDescent="0.25">
      <c r="B5" s="16"/>
      <c r="C5" s="16"/>
      <c r="D5" s="16"/>
      <c r="E5" s="16"/>
      <c r="F5" s="16"/>
      <c r="G5" s="16"/>
      <c r="H5" s="17"/>
    </row>
    <row r="6" spans="2:8" ht="20.100000000000001" customHeight="1" x14ac:dyDescent="0.25">
      <c r="B6" s="157" t="s">
        <v>26</v>
      </c>
      <c r="C6" s="157" t="s">
        <v>27</v>
      </c>
      <c r="D6" s="158" t="str">
        <f>'Osobowe - rankingi'!D6</f>
        <v>Rok narastająco Styczeń - Grudzień</v>
      </c>
      <c r="E6" s="158"/>
      <c r="F6" s="158"/>
      <c r="G6" s="158"/>
      <c r="H6" s="158"/>
    </row>
    <row r="7" spans="2:8" ht="20.100000000000001" customHeight="1" x14ac:dyDescent="0.25">
      <c r="B7" s="157"/>
      <c r="C7" s="157"/>
      <c r="D7" s="159">
        <f>'Osobowe - rankingi'!D7</f>
        <v>2024</v>
      </c>
      <c r="E7" s="159"/>
      <c r="F7" s="159">
        <f>'Osobowe - rankingi'!F7</f>
        <v>2023</v>
      </c>
      <c r="G7" s="159"/>
      <c r="H7" s="157" t="s">
        <v>2</v>
      </c>
    </row>
    <row r="8" spans="2:8" ht="20.100000000000001" customHeight="1" x14ac:dyDescent="0.25">
      <c r="B8" s="157"/>
      <c r="C8" s="157"/>
      <c r="D8" s="28" t="s">
        <v>30</v>
      </c>
      <c r="E8" s="29" t="s">
        <v>31</v>
      </c>
      <c r="F8" s="28" t="s">
        <v>30</v>
      </c>
      <c r="G8" s="29" t="s">
        <v>31</v>
      </c>
      <c r="H8" s="157"/>
    </row>
    <row r="9" spans="2:8" ht="22.7" customHeight="1" x14ac:dyDescent="0.25">
      <c r="B9" s="20">
        <v>1</v>
      </c>
      <c r="C9" s="21" t="s">
        <v>69</v>
      </c>
      <c r="D9" s="107">
        <v>118</v>
      </c>
      <c r="E9" s="108">
        <v>0.26757369614512472</v>
      </c>
      <c r="F9" s="107">
        <v>130</v>
      </c>
      <c r="G9" s="108">
        <v>0.26052104208416832</v>
      </c>
      <c r="H9" s="108">
        <v>-9.2307692307692313E-2</v>
      </c>
    </row>
    <row r="10" spans="2:8" ht="22.7" customHeight="1" x14ac:dyDescent="0.25">
      <c r="B10" s="35">
        <v>2</v>
      </c>
      <c r="C10" s="36" t="s">
        <v>37</v>
      </c>
      <c r="D10" s="124">
        <v>75</v>
      </c>
      <c r="E10" s="125">
        <v>0.17006802721088435</v>
      </c>
      <c r="F10" s="124">
        <v>57</v>
      </c>
      <c r="G10" s="125">
        <v>0.11422845691382766</v>
      </c>
      <c r="H10" s="125">
        <v>0.31578947368421062</v>
      </c>
    </row>
    <row r="11" spans="2:8" ht="22.7" customHeight="1" x14ac:dyDescent="0.25">
      <c r="B11" s="20">
        <v>3</v>
      </c>
      <c r="C11" s="21" t="s">
        <v>243</v>
      </c>
      <c r="D11" s="107">
        <v>40</v>
      </c>
      <c r="E11" s="108">
        <v>9.0702947845804988E-2</v>
      </c>
      <c r="F11" s="107">
        <v>61</v>
      </c>
      <c r="G11" s="108">
        <v>0.12224448897795591</v>
      </c>
      <c r="H11" s="108">
        <v>-0.34426229508196726</v>
      </c>
    </row>
    <row r="12" spans="2:8" ht="22.7" customHeight="1" x14ac:dyDescent="0.25">
      <c r="B12" s="35">
        <v>4</v>
      </c>
      <c r="C12" s="36" t="s">
        <v>70</v>
      </c>
      <c r="D12" s="124">
        <v>30</v>
      </c>
      <c r="E12" s="125">
        <v>6.8027210884353748E-2</v>
      </c>
      <c r="F12" s="124">
        <v>39</v>
      </c>
      <c r="G12" s="125">
        <v>7.8156312625250496E-2</v>
      </c>
      <c r="H12" s="125">
        <v>-0.23076923076923073</v>
      </c>
    </row>
    <row r="13" spans="2:8" ht="22.7" customHeight="1" x14ac:dyDescent="0.25">
      <c r="B13" s="20">
        <v>5</v>
      </c>
      <c r="C13" s="21" t="s">
        <v>252</v>
      </c>
      <c r="D13" s="107">
        <v>23</v>
      </c>
      <c r="E13" s="108">
        <v>5.2154195011337869E-2</v>
      </c>
      <c r="F13" s="107">
        <v>3</v>
      </c>
      <c r="G13" s="108">
        <v>6.0120240480961923E-3</v>
      </c>
      <c r="H13" s="108">
        <v>6.666666666666667</v>
      </c>
    </row>
    <row r="14" spans="2:8" ht="22.7" customHeight="1" x14ac:dyDescent="0.25">
      <c r="B14" s="161" t="s">
        <v>71</v>
      </c>
      <c r="C14" s="161"/>
      <c r="D14" s="122">
        <v>286</v>
      </c>
      <c r="E14" s="112">
        <v>0.64852607709750565</v>
      </c>
      <c r="F14" s="122">
        <v>290</v>
      </c>
      <c r="G14" s="112">
        <v>0.58116232464929862</v>
      </c>
      <c r="H14" s="112">
        <v>-1.379310344827589E-2</v>
      </c>
    </row>
    <row r="15" spans="2:8" ht="22.7" customHeight="1" x14ac:dyDescent="0.25">
      <c r="B15" s="161" t="s">
        <v>72</v>
      </c>
      <c r="C15" s="161"/>
      <c r="D15" s="122">
        <v>155</v>
      </c>
      <c r="E15" s="112">
        <v>0.35147392290249435</v>
      </c>
      <c r="F15" s="122">
        <v>209</v>
      </c>
      <c r="G15" s="112">
        <v>0.41883767535070138</v>
      </c>
      <c r="H15" s="112">
        <v>-0.25837320574162681</v>
      </c>
    </row>
    <row r="16" spans="2:8" ht="22.7" customHeight="1" x14ac:dyDescent="0.25">
      <c r="B16" s="160" t="s">
        <v>46</v>
      </c>
      <c r="C16" s="160"/>
      <c r="D16" s="123">
        <v>441</v>
      </c>
      <c r="E16" s="118">
        <v>1</v>
      </c>
      <c r="F16" s="123">
        <v>499</v>
      </c>
      <c r="G16" s="118">
        <v>1</v>
      </c>
      <c r="H16" s="119">
        <v>-0.11623246492985972</v>
      </c>
    </row>
    <row r="17" spans="2:8" x14ac:dyDescent="0.25">
      <c r="B17" s="27" t="s">
        <v>47</v>
      </c>
    </row>
    <row r="20" spans="2:8" ht="18.75" x14ac:dyDescent="0.25">
      <c r="B20" s="144" t="s">
        <v>73</v>
      </c>
      <c r="C20" s="144"/>
      <c r="D20" s="144"/>
      <c r="E20" s="144"/>
      <c r="F20" s="144"/>
      <c r="G20" s="144"/>
      <c r="H20" s="144"/>
    </row>
    <row r="21" spans="2:8" ht="6" customHeight="1" x14ac:dyDescent="0.25">
      <c r="B21" s="16"/>
      <c r="C21" s="16"/>
      <c r="D21" s="16"/>
      <c r="E21" s="16"/>
      <c r="F21" s="16"/>
      <c r="G21" s="16"/>
      <c r="H21" s="17"/>
    </row>
    <row r="22" spans="2:8" ht="20.100000000000001" customHeight="1" x14ac:dyDescent="0.25">
      <c r="B22" s="165" t="s">
        <v>26</v>
      </c>
      <c r="C22" s="165" t="s">
        <v>27</v>
      </c>
      <c r="D22" s="166" t="str">
        <f>'Osobowe - rankingi'!D6</f>
        <v>Rok narastająco Styczeń - Grudzień</v>
      </c>
      <c r="E22" s="166"/>
      <c r="F22" s="166"/>
      <c r="G22" s="166"/>
      <c r="H22" s="166"/>
    </row>
    <row r="23" spans="2:8" ht="20.100000000000001" customHeight="1" x14ac:dyDescent="0.25">
      <c r="B23" s="165"/>
      <c r="C23" s="165"/>
      <c r="D23" s="167">
        <f>'Osobowe - rankingi'!D7</f>
        <v>2024</v>
      </c>
      <c r="E23" s="167"/>
      <c r="F23" s="167">
        <f>'Osobowe - rankingi'!F7</f>
        <v>2023</v>
      </c>
      <c r="G23" s="167"/>
      <c r="H23" s="165" t="s">
        <v>2</v>
      </c>
    </row>
    <row r="24" spans="2:8" ht="20.100000000000001" customHeight="1" x14ac:dyDescent="0.25">
      <c r="B24" s="165"/>
      <c r="C24" s="165"/>
      <c r="D24" s="28" t="s">
        <v>30</v>
      </c>
      <c r="E24" s="37" t="s">
        <v>31</v>
      </c>
      <c r="F24" s="28" t="s">
        <v>30</v>
      </c>
      <c r="G24" s="37" t="s">
        <v>31</v>
      </c>
      <c r="H24" s="165"/>
    </row>
    <row r="25" spans="2:8" ht="22.7" customHeight="1" x14ac:dyDescent="0.25">
      <c r="B25" s="20">
        <v>1</v>
      </c>
      <c r="C25" s="21" t="s">
        <v>232</v>
      </c>
      <c r="D25" s="107">
        <v>312</v>
      </c>
      <c r="E25" s="108">
        <v>0.10951210951210952</v>
      </c>
      <c r="F25" s="107">
        <v>140</v>
      </c>
      <c r="G25" s="108">
        <v>6.0579835569017741E-2</v>
      </c>
      <c r="H25" s="108">
        <v>1.2285714285714286</v>
      </c>
    </row>
    <row r="26" spans="2:8" ht="22.7" customHeight="1" x14ac:dyDescent="0.25">
      <c r="B26" s="35">
        <v>2</v>
      </c>
      <c r="C26" s="36" t="s">
        <v>70</v>
      </c>
      <c r="D26" s="124">
        <v>258</v>
      </c>
      <c r="E26" s="125">
        <v>9.0558090558090554E-2</v>
      </c>
      <c r="F26" s="124">
        <v>241</v>
      </c>
      <c r="G26" s="125">
        <v>0.10428385980095196</v>
      </c>
      <c r="H26" s="125">
        <v>7.0539419087136901E-2</v>
      </c>
    </row>
    <row r="27" spans="2:8" ht="22.7" customHeight="1" x14ac:dyDescent="0.25">
      <c r="B27" s="20">
        <v>3</v>
      </c>
      <c r="C27" s="21" t="s">
        <v>253</v>
      </c>
      <c r="D27" s="107">
        <v>135</v>
      </c>
      <c r="E27" s="108">
        <v>4.7385047385047382E-2</v>
      </c>
      <c r="F27" s="107">
        <v>180</v>
      </c>
      <c r="G27" s="108">
        <v>7.7888360017308519E-2</v>
      </c>
      <c r="H27" s="108">
        <v>-0.25</v>
      </c>
    </row>
    <row r="28" spans="2:8" ht="22.7" customHeight="1" x14ac:dyDescent="0.25">
      <c r="B28" s="35">
        <v>4</v>
      </c>
      <c r="C28" s="36" t="s">
        <v>69</v>
      </c>
      <c r="D28" s="124">
        <v>131</v>
      </c>
      <c r="E28" s="125">
        <v>4.5981045981045979E-2</v>
      </c>
      <c r="F28" s="124">
        <v>234</v>
      </c>
      <c r="G28" s="125">
        <v>0.10125486802250108</v>
      </c>
      <c r="H28" s="125">
        <v>-0.44017094017094016</v>
      </c>
    </row>
    <row r="29" spans="2:8" ht="22.7" customHeight="1" x14ac:dyDescent="0.25">
      <c r="B29" s="20">
        <v>5</v>
      </c>
      <c r="C29" s="21" t="s">
        <v>257</v>
      </c>
      <c r="D29" s="107">
        <v>128</v>
      </c>
      <c r="E29" s="108">
        <v>4.4928044928044926E-2</v>
      </c>
      <c r="F29" s="107">
        <v>184</v>
      </c>
      <c r="G29" s="108">
        <v>7.9619212462137601E-2</v>
      </c>
      <c r="H29" s="108">
        <v>-0.30434782608695654</v>
      </c>
    </row>
    <row r="30" spans="2:8" ht="22.7" customHeight="1" x14ac:dyDescent="0.25">
      <c r="B30" s="161" t="s">
        <v>71</v>
      </c>
      <c r="C30" s="161"/>
      <c r="D30" s="122">
        <v>964</v>
      </c>
      <c r="E30" s="112">
        <v>0.33836433836433838</v>
      </c>
      <c r="F30" s="122">
        <v>979</v>
      </c>
      <c r="G30" s="112">
        <v>0.42362613587191694</v>
      </c>
      <c r="H30" s="112">
        <v>-1.532175689479065E-2</v>
      </c>
    </row>
    <row r="31" spans="2:8" ht="22.7" customHeight="1" x14ac:dyDescent="0.25">
      <c r="B31" s="161" t="s">
        <v>72</v>
      </c>
      <c r="C31" s="161"/>
      <c r="D31" s="122">
        <v>1885</v>
      </c>
      <c r="E31" s="112">
        <v>0.66163566163566168</v>
      </c>
      <c r="F31" s="122">
        <v>1332</v>
      </c>
      <c r="G31" s="112">
        <v>0.57637386412808311</v>
      </c>
      <c r="H31" s="112">
        <v>0.41516516516516511</v>
      </c>
    </row>
    <row r="32" spans="2:8" ht="22.7" customHeight="1" x14ac:dyDescent="0.25">
      <c r="B32" s="164" t="s">
        <v>46</v>
      </c>
      <c r="C32" s="164"/>
      <c r="D32" s="123">
        <v>2849</v>
      </c>
      <c r="E32" s="126">
        <v>1</v>
      </c>
      <c r="F32" s="123">
        <v>2311</v>
      </c>
      <c r="G32" s="126">
        <v>1</v>
      </c>
      <c r="H32" s="127">
        <v>0.23279965382951096</v>
      </c>
    </row>
    <row r="33" spans="2:2" x14ac:dyDescent="0.25">
      <c r="B33" s="27" t="s">
        <v>47</v>
      </c>
    </row>
  </sheetData>
  <mergeCells count="21">
    <mergeCell ref="B30:C30"/>
    <mergeCell ref="B31:C31"/>
    <mergeCell ref="B32:C32"/>
    <mergeCell ref="B20:H20"/>
    <mergeCell ref="B22:B24"/>
    <mergeCell ref="C22:C24"/>
    <mergeCell ref="D22:H22"/>
    <mergeCell ref="D23:E23"/>
    <mergeCell ref="F23:G23"/>
    <mergeCell ref="H23:H24"/>
    <mergeCell ref="B14:C14"/>
    <mergeCell ref="B15:C15"/>
    <mergeCell ref="B16:C16"/>
    <mergeCell ref="B2:H2"/>
    <mergeCell ref="B4:H4"/>
    <mergeCell ref="B6:B8"/>
    <mergeCell ref="C6:C8"/>
    <mergeCell ref="D6:H6"/>
    <mergeCell ref="D7:E7"/>
    <mergeCell ref="F7:G7"/>
    <mergeCell ref="H7:H8"/>
  </mergeCells>
  <conditionalFormatting sqref="H1 H3:H7 H9:H19 H34:H1048576">
    <cfRule type="cellIs" dxfId="56" priority="4" operator="lessThan">
      <formula>0</formula>
    </cfRule>
  </conditionalFormatting>
  <conditionalFormatting sqref="H22:H23">
    <cfRule type="cellIs" dxfId="55" priority="1" operator="lessThan">
      <formula>0</formula>
    </cfRule>
  </conditionalFormatting>
  <conditionalFormatting sqref="H25:H32">
    <cfRule type="cellIs" dxfId="54" priority="2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0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4.28515625" style="5" customWidth="1"/>
    <col min="2" max="2" width="19.42578125" style="5" customWidth="1"/>
    <col min="3" max="7" width="10.42578125" style="5" customWidth="1"/>
    <col min="8" max="8" width="11.42578125" style="5" customWidth="1"/>
    <col min="9" max="1024" width="9.140625" style="5"/>
  </cols>
  <sheetData>
    <row r="1" spans="1:8" x14ac:dyDescent="0.25">
      <c r="A1" s="5" t="s">
        <v>74</v>
      </c>
      <c r="B1" s="38"/>
      <c r="C1" s="38"/>
      <c r="D1" s="38"/>
      <c r="E1" s="38"/>
      <c r="F1" s="38"/>
      <c r="G1" s="38"/>
      <c r="H1" s="39">
        <v>44987</v>
      </c>
    </row>
    <row r="2" spans="1:8" x14ac:dyDescent="0.25">
      <c r="A2" s="38"/>
      <c r="B2" s="38"/>
      <c r="C2" s="38"/>
      <c r="D2" s="38"/>
      <c r="E2" s="38"/>
      <c r="F2" s="38"/>
      <c r="G2" s="38"/>
      <c r="H2" s="40" t="s">
        <v>75</v>
      </c>
    </row>
    <row r="3" spans="1:8" ht="14.45" customHeight="1" x14ac:dyDescent="0.25">
      <c r="A3" s="38"/>
      <c r="B3" s="168" t="s">
        <v>76</v>
      </c>
      <c r="C3" s="168"/>
      <c r="D3" s="168"/>
      <c r="E3" s="168"/>
      <c r="F3" s="168"/>
      <c r="G3" s="168"/>
      <c r="H3" s="168"/>
    </row>
    <row r="4" spans="1:8" x14ac:dyDescent="0.25">
      <c r="A4" s="38"/>
      <c r="B4" s="168"/>
      <c r="C4" s="168"/>
      <c r="D4" s="168"/>
      <c r="E4" s="168"/>
      <c r="F4" s="168"/>
      <c r="G4" s="168"/>
      <c r="H4" s="168"/>
    </row>
    <row r="5" spans="1:8" ht="21" customHeight="1" x14ac:dyDescent="0.25">
      <c r="A5" s="38"/>
      <c r="B5" s="169" t="s">
        <v>77</v>
      </c>
      <c r="C5" s="170" t="s">
        <v>78</v>
      </c>
      <c r="D5" s="170"/>
      <c r="E5" s="170" t="s">
        <v>79</v>
      </c>
      <c r="F5" s="170"/>
      <c r="G5" s="168" t="s">
        <v>1</v>
      </c>
      <c r="H5" s="168" t="s">
        <v>80</v>
      </c>
    </row>
    <row r="6" spans="1:8" ht="21" customHeight="1" x14ac:dyDescent="0.25">
      <c r="A6" s="38"/>
      <c r="B6" s="169"/>
      <c r="C6" s="41" t="s">
        <v>81</v>
      </c>
      <c r="D6" s="42" t="s">
        <v>82</v>
      </c>
      <c r="E6" s="41" t="s">
        <v>81</v>
      </c>
      <c r="F6" s="42" t="s">
        <v>82</v>
      </c>
      <c r="G6" s="168"/>
      <c r="H6" s="168"/>
    </row>
    <row r="7" spans="1:8" x14ac:dyDescent="0.25">
      <c r="A7" s="38"/>
      <c r="B7" s="43" t="s">
        <v>6</v>
      </c>
      <c r="C7" s="44" t="s">
        <v>83</v>
      </c>
      <c r="D7" s="45">
        <v>0.49744853070561301</v>
      </c>
      <c r="E7" s="44" t="s">
        <v>84</v>
      </c>
      <c r="F7" s="45">
        <v>0.45025893354718599</v>
      </c>
      <c r="G7" s="46">
        <v>6.4308681672025803E-2</v>
      </c>
      <c r="H7" s="47" t="s">
        <v>85</v>
      </c>
    </row>
    <row r="8" spans="1:8" x14ac:dyDescent="0.25">
      <c r="A8" s="38"/>
      <c r="B8" s="43" t="s">
        <v>7</v>
      </c>
      <c r="C8" s="48" t="s">
        <v>86</v>
      </c>
      <c r="D8" s="45">
        <v>8.9261433621806704E-2</v>
      </c>
      <c r="E8" s="44" t="s">
        <v>87</v>
      </c>
      <c r="F8" s="45">
        <v>9.1924807328974706E-2</v>
      </c>
      <c r="G8" s="49">
        <v>0.214285714285714</v>
      </c>
      <c r="H8" s="47" t="s">
        <v>88</v>
      </c>
    </row>
    <row r="9" spans="1:8" x14ac:dyDescent="0.25">
      <c r="A9" s="38"/>
      <c r="B9" s="43" t="s">
        <v>89</v>
      </c>
      <c r="C9" s="44" t="s">
        <v>90</v>
      </c>
      <c r="D9" s="45">
        <v>0.41329003567257999</v>
      </c>
      <c r="E9" s="44" t="s">
        <v>91</v>
      </c>
      <c r="F9" s="45">
        <v>0.45781625912384</v>
      </c>
      <c r="G9" s="49">
        <v>0.306201550387597</v>
      </c>
      <c r="H9" s="50" t="s">
        <v>92</v>
      </c>
    </row>
    <row r="10" spans="1:8" x14ac:dyDescent="0.25">
      <c r="A10" s="38"/>
      <c r="B10" s="51" t="s">
        <v>93</v>
      </c>
      <c r="C10" s="52"/>
      <c r="D10" s="45"/>
      <c r="E10" s="52"/>
      <c r="F10" s="45"/>
      <c r="G10" s="53"/>
      <c r="H10" s="54"/>
    </row>
    <row r="11" spans="1:8" x14ac:dyDescent="0.25">
      <c r="A11" s="38"/>
      <c r="B11" s="51" t="s">
        <v>94</v>
      </c>
      <c r="C11" s="55" t="s">
        <v>95</v>
      </c>
      <c r="D11" s="45">
        <v>1.76123366339801E-2</v>
      </c>
      <c r="E11" s="55" t="s">
        <v>96</v>
      </c>
      <c r="F11" s="45">
        <v>2.96584251947099E-2</v>
      </c>
      <c r="G11" s="49">
        <v>1</v>
      </c>
      <c r="H11" s="50" t="s">
        <v>97</v>
      </c>
    </row>
    <row r="12" spans="1:8" x14ac:dyDescent="0.25">
      <c r="A12" s="38"/>
      <c r="B12" s="51" t="s">
        <v>98</v>
      </c>
      <c r="C12" s="55" t="s">
        <v>99</v>
      </c>
      <c r="D12" s="45">
        <v>2.5130772799257801E-2</v>
      </c>
      <c r="E12" s="55" t="s">
        <v>100</v>
      </c>
      <c r="F12" s="45">
        <v>2.3419553900314E-2</v>
      </c>
      <c r="G12" s="49">
        <v>6.25E-2</v>
      </c>
      <c r="H12" s="50" t="s">
        <v>101</v>
      </c>
    </row>
    <row r="13" spans="1:8" x14ac:dyDescent="0.25">
      <c r="A13" s="38"/>
      <c r="B13" s="51" t="s">
        <v>102</v>
      </c>
      <c r="C13" s="55">
        <v>3.6999999999999998E-2</v>
      </c>
      <c r="D13" s="45">
        <v>5.9187688960696196E-4</v>
      </c>
      <c r="E13" s="55">
        <v>0.05</v>
      </c>
      <c r="F13" s="45">
        <v>6.7961560941131704E-4</v>
      </c>
      <c r="G13" s="49">
        <v>0.35135135135135198</v>
      </c>
      <c r="H13" s="50" t="s">
        <v>103</v>
      </c>
    </row>
    <row r="14" spans="1:8" x14ac:dyDescent="0.25">
      <c r="A14" s="38"/>
      <c r="B14" s="51" t="s">
        <v>104</v>
      </c>
      <c r="C14" s="55" t="s">
        <v>105</v>
      </c>
      <c r="D14" s="45">
        <v>0.172844048437925</v>
      </c>
      <c r="E14" s="55" t="s">
        <v>106</v>
      </c>
      <c r="F14" s="45">
        <v>0.21503037881774101</v>
      </c>
      <c r="G14" s="49">
        <v>0.46296296296296302</v>
      </c>
      <c r="H14" s="50" t="s">
        <v>107</v>
      </c>
    </row>
    <row r="15" spans="1:8" x14ac:dyDescent="0.25">
      <c r="A15" s="38"/>
      <c r="B15" s="51" t="s">
        <v>108</v>
      </c>
      <c r="C15" s="55" t="s">
        <v>109</v>
      </c>
      <c r="D15" s="45">
        <v>0.160254667029258</v>
      </c>
      <c r="E15" s="55" t="s">
        <v>110</v>
      </c>
      <c r="F15" s="45">
        <v>0.16280871539057501</v>
      </c>
      <c r="G15" s="49">
        <v>0.2</v>
      </c>
      <c r="H15" s="50" t="s">
        <v>88</v>
      </c>
    </row>
    <row r="16" spans="1:8" x14ac:dyDescent="0.25">
      <c r="A16" s="38"/>
      <c r="B16" s="51" t="s">
        <v>12</v>
      </c>
      <c r="C16" s="56" t="s">
        <v>111</v>
      </c>
      <c r="D16" s="45">
        <v>3.68243405371683E-2</v>
      </c>
      <c r="E16" s="56" t="s">
        <v>112</v>
      </c>
      <c r="F16" s="45">
        <v>2.6219570211088599E-2</v>
      </c>
      <c r="G16" s="49">
        <v>-0.173913043478261</v>
      </c>
      <c r="H16" s="47" t="s">
        <v>113</v>
      </c>
    </row>
    <row r="17" spans="1:8" x14ac:dyDescent="0.25">
      <c r="A17" s="38"/>
      <c r="B17" s="51" t="s">
        <v>114</v>
      </c>
      <c r="C17" s="55">
        <v>0</v>
      </c>
      <c r="D17" s="45">
        <v>0</v>
      </c>
      <c r="E17" s="55">
        <v>0</v>
      </c>
      <c r="F17" s="45">
        <v>0</v>
      </c>
      <c r="G17" s="49"/>
      <c r="H17" s="50" t="s">
        <v>103</v>
      </c>
    </row>
    <row r="18" spans="1:8" x14ac:dyDescent="0.25">
      <c r="A18" s="38"/>
      <c r="B18" s="57" t="s">
        <v>115</v>
      </c>
      <c r="C18" s="58">
        <v>0</v>
      </c>
      <c r="D18" s="59">
        <v>3.1993345384062601E-5</v>
      </c>
      <c r="E18" s="58">
        <v>0</v>
      </c>
      <c r="F18" s="59">
        <v>0</v>
      </c>
      <c r="G18" s="60"/>
      <c r="H18" s="61" t="s">
        <v>103</v>
      </c>
    </row>
    <row r="19" spans="1:8" x14ac:dyDescent="0.25">
      <c r="A19" s="38"/>
      <c r="B19" s="38" t="s">
        <v>47</v>
      </c>
      <c r="C19" s="38"/>
      <c r="D19" s="38"/>
      <c r="E19" s="38"/>
      <c r="F19" s="38"/>
      <c r="G19" s="38"/>
      <c r="H19" s="38"/>
    </row>
    <row r="20" spans="1:8" x14ac:dyDescent="0.25">
      <c r="B20" s="5" t="s">
        <v>116</v>
      </c>
    </row>
  </sheetData>
  <mergeCells count="6">
    <mergeCell ref="B3:H4"/>
    <mergeCell ref="B5:B6"/>
    <mergeCell ref="C5:D5"/>
    <mergeCell ref="E5:F5"/>
    <mergeCell ref="G5:G6"/>
    <mergeCell ref="H5:H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74"/>
  <sheetViews>
    <sheetView showGridLines="0" topLeftCell="A24" zoomScale="83" zoomScaleNormal="83" workbookViewId="0">
      <selection activeCell="H1" sqref="H1"/>
    </sheetView>
  </sheetViews>
  <sheetFormatPr defaultColWidth="9.140625" defaultRowHeight="15" x14ac:dyDescent="0.25"/>
  <cols>
    <col min="1" max="1" width="2.5703125" style="5" customWidth="1"/>
    <col min="2" max="2" width="8.140625" style="5" customWidth="1"/>
    <col min="3" max="3" width="20.140625" style="5" customWidth="1"/>
    <col min="4" max="12" width="10.5703125" style="5" customWidth="1"/>
    <col min="13" max="13" width="1.7109375" style="5" customWidth="1"/>
    <col min="14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23" width="12" style="5" customWidth="1"/>
    <col min="24" max="24" width="11.140625" style="5" customWidth="1"/>
    <col min="25" max="25" width="16.42578125" style="5" customWidth="1"/>
    <col min="26" max="30" width="9.140625" style="5"/>
    <col min="31" max="31" width="12.140625" style="5" customWidth="1"/>
    <col min="32" max="32" width="11.42578125" style="5" customWidth="1"/>
    <col min="33" max="1024" width="9.140625" style="5"/>
  </cols>
  <sheetData>
    <row r="1" spans="2:22" x14ac:dyDescent="0.25">
      <c r="B1" s="38" t="s">
        <v>74</v>
      </c>
      <c r="D1" s="6"/>
      <c r="L1" s="39"/>
      <c r="P1" s="4"/>
      <c r="V1" s="62">
        <v>44987</v>
      </c>
    </row>
    <row r="2" spans="2:22" ht="14.25" customHeight="1" x14ac:dyDescent="0.25">
      <c r="D2" s="6"/>
      <c r="L2" s="39"/>
      <c r="O2" s="178" t="s">
        <v>117</v>
      </c>
      <c r="P2" s="178"/>
      <c r="Q2" s="178"/>
      <c r="R2" s="178"/>
      <c r="S2" s="178"/>
      <c r="T2" s="178"/>
      <c r="U2" s="178"/>
      <c r="V2" s="178"/>
    </row>
    <row r="3" spans="2:22" ht="14.45" customHeight="1" x14ac:dyDescent="0.25">
      <c r="B3" s="179" t="s">
        <v>118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"/>
      <c r="N3" s="38"/>
      <c r="O3" s="178"/>
      <c r="P3" s="178"/>
      <c r="Q3" s="178"/>
      <c r="R3" s="178"/>
      <c r="S3" s="178"/>
      <c r="T3" s="178"/>
      <c r="U3" s="178"/>
      <c r="V3" s="178"/>
    </row>
    <row r="4" spans="2:22" ht="14.45" customHeight="1" x14ac:dyDescent="0.25">
      <c r="B4" s="180" t="s">
        <v>119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7"/>
      <c r="N4" s="38"/>
      <c r="O4" s="180" t="s">
        <v>120</v>
      </c>
      <c r="P4" s="180"/>
      <c r="Q4" s="180"/>
      <c r="R4" s="180"/>
      <c r="S4" s="180"/>
      <c r="T4" s="180"/>
      <c r="U4" s="180"/>
      <c r="V4" s="180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121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121</v>
      </c>
    </row>
    <row r="6" spans="2:22" ht="14.45" customHeight="1" x14ac:dyDescent="0.25">
      <c r="B6" s="182" t="s">
        <v>26</v>
      </c>
      <c r="C6" s="183" t="s">
        <v>27</v>
      </c>
      <c r="D6" s="184" t="s">
        <v>122</v>
      </c>
      <c r="E6" s="184"/>
      <c r="F6" s="184"/>
      <c r="G6" s="184"/>
      <c r="H6" s="184"/>
      <c r="I6" s="184"/>
      <c r="J6" s="185" t="s">
        <v>123</v>
      </c>
      <c r="K6" s="185"/>
      <c r="L6" s="185"/>
      <c r="M6" s="17"/>
      <c r="N6" s="17"/>
      <c r="O6" s="182" t="s">
        <v>26</v>
      </c>
      <c r="P6" s="183" t="s">
        <v>27</v>
      </c>
      <c r="Q6" s="184" t="s">
        <v>124</v>
      </c>
      <c r="R6" s="184"/>
      <c r="S6" s="184"/>
      <c r="T6" s="184"/>
      <c r="U6" s="184"/>
      <c r="V6" s="184"/>
    </row>
    <row r="7" spans="2:22" ht="14.45" customHeight="1" x14ac:dyDescent="0.25">
      <c r="B7" s="182"/>
      <c r="C7" s="183"/>
      <c r="D7" s="174" t="s">
        <v>125</v>
      </c>
      <c r="E7" s="174"/>
      <c r="F7" s="174"/>
      <c r="G7" s="174"/>
      <c r="H7" s="174"/>
      <c r="I7" s="174"/>
      <c r="J7" s="173" t="s">
        <v>126</v>
      </c>
      <c r="K7" s="173"/>
      <c r="L7" s="173"/>
      <c r="M7" s="17"/>
      <c r="N7" s="17"/>
      <c r="O7" s="182"/>
      <c r="P7" s="183"/>
      <c r="Q7" s="174" t="s">
        <v>127</v>
      </c>
      <c r="R7" s="174"/>
      <c r="S7" s="174"/>
      <c r="T7" s="174"/>
      <c r="U7" s="174"/>
      <c r="V7" s="174"/>
    </row>
    <row r="8" spans="2:22" ht="14.45" customHeight="1" x14ac:dyDescent="0.25">
      <c r="B8" s="182"/>
      <c r="C8" s="183"/>
      <c r="D8" s="177">
        <v>2023</v>
      </c>
      <c r="E8" s="177"/>
      <c r="F8" s="177">
        <v>2022</v>
      </c>
      <c r="G8" s="177"/>
      <c r="H8" s="172" t="s">
        <v>64</v>
      </c>
      <c r="I8" s="172" t="s">
        <v>128</v>
      </c>
      <c r="J8" s="172">
        <v>2022</v>
      </c>
      <c r="K8" s="172" t="s">
        <v>129</v>
      </c>
      <c r="L8" s="172" t="s">
        <v>130</v>
      </c>
      <c r="M8" s="17"/>
      <c r="N8" s="17"/>
      <c r="O8" s="182"/>
      <c r="P8" s="183"/>
      <c r="Q8" s="177">
        <v>2023</v>
      </c>
      <c r="R8" s="177"/>
      <c r="S8" s="177">
        <v>2022</v>
      </c>
      <c r="T8" s="177"/>
      <c r="U8" s="172" t="s">
        <v>64</v>
      </c>
      <c r="V8" s="172" t="s">
        <v>131</v>
      </c>
    </row>
    <row r="9" spans="2:22" ht="14.45" customHeight="1" x14ac:dyDescent="0.25">
      <c r="B9" s="175" t="s">
        <v>132</v>
      </c>
      <c r="C9" s="176" t="s">
        <v>133</v>
      </c>
      <c r="D9" s="177"/>
      <c r="E9" s="177"/>
      <c r="F9" s="177"/>
      <c r="G9" s="177"/>
      <c r="H9" s="172"/>
      <c r="I9" s="172"/>
      <c r="J9" s="172"/>
      <c r="K9" s="172"/>
      <c r="L9" s="172"/>
      <c r="M9" s="17"/>
      <c r="N9" s="17"/>
      <c r="O9" s="175" t="s">
        <v>132</v>
      </c>
      <c r="P9" s="176" t="s">
        <v>133</v>
      </c>
      <c r="Q9" s="177"/>
      <c r="R9" s="177"/>
      <c r="S9" s="177"/>
      <c r="T9" s="177"/>
      <c r="U9" s="172"/>
      <c r="V9" s="172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1" t="s">
        <v>134</v>
      </c>
      <c r="I10" s="171" t="s">
        <v>135</v>
      </c>
      <c r="J10" s="171" t="s">
        <v>30</v>
      </c>
      <c r="K10" s="171" t="s">
        <v>136</v>
      </c>
      <c r="L10" s="171" t="s">
        <v>137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1" t="s">
        <v>134</v>
      </c>
      <c r="V10" s="171" t="s">
        <v>138</v>
      </c>
    </row>
    <row r="11" spans="2:22" ht="14.45" customHeight="1" x14ac:dyDescent="0.25">
      <c r="B11" s="175"/>
      <c r="C11" s="176"/>
      <c r="D11" s="68" t="s">
        <v>139</v>
      </c>
      <c r="E11" s="69" t="s">
        <v>140</v>
      </c>
      <c r="F11" s="68" t="s">
        <v>139</v>
      </c>
      <c r="G11" s="69" t="s">
        <v>140</v>
      </c>
      <c r="H11" s="171"/>
      <c r="I11" s="171"/>
      <c r="J11" s="171" t="s">
        <v>139</v>
      </c>
      <c r="K11" s="171"/>
      <c r="L11" s="171"/>
      <c r="M11" s="17"/>
      <c r="N11" s="17"/>
      <c r="O11" s="175"/>
      <c r="P11" s="176"/>
      <c r="Q11" s="68" t="s">
        <v>139</v>
      </c>
      <c r="R11" s="69" t="s">
        <v>140</v>
      </c>
      <c r="S11" s="68" t="s">
        <v>139</v>
      </c>
      <c r="T11" s="69" t="s">
        <v>140</v>
      </c>
      <c r="U11" s="171"/>
      <c r="V11" s="171"/>
    </row>
    <row r="12" spans="2:22" ht="14.45" customHeight="1" x14ac:dyDescent="0.25">
      <c r="B12" s="70">
        <v>1</v>
      </c>
      <c r="C12" s="71" t="s">
        <v>51</v>
      </c>
      <c r="D12" s="72">
        <v>3032</v>
      </c>
      <c r="E12" s="73">
        <v>0.25996741833147602</v>
      </c>
      <c r="F12" s="72">
        <v>2081</v>
      </c>
      <c r="G12" s="73">
        <v>0.20470194766870001</v>
      </c>
      <c r="H12" s="74">
        <v>0.456991830850553</v>
      </c>
      <c r="I12" s="75">
        <v>0</v>
      </c>
      <c r="J12" s="72">
        <v>2681</v>
      </c>
      <c r="K12" s="74">
        <v>0.13092129802312599</v>
      </c>
      <c r="L12" s="75">
        <v>0</v>
      </c>
      <c r="M12" s="17"/>
      <c r="N12" s="17"/>
      <c r="O12" s="70">
        <v>1</v>
      </c>
      <c r="P12" s="71" t="s">
        <v>51</v>
      </c>
      <c r="Q12" s="72">
        <v>5713</v>
      </c>
      <c r="R12" s="73">
        <v>0.25544377375363297</v>
      </c>
      <c r="S12" s="72">
        <v>3870</v>
      </c>
      <c r="T12" s="73">
        <v>0.198390321423079</v>
      </c>
      <c r="U12" s="74">
        <v>0.47622739018087801</v>
      </c>
      <c r="V12" s="75">
        <v>0</v>
      </c>
    </row>
    <row r="13" spans="2:22" ht="14.45" customHeight="1" x14ac:dyDescent="0.25">
      <c r="B13" s="76">
        <v>2</v>
      </c>
      <c r="C13" s="77" t="s">
        <v>33</v>
      </c>
      <c r="D13" s="78">
        <v>1325</v>
      </c>
      <c r="E13" s="79">
        <v>0.11360713367058201</v>
      </c>
      <c r="F13" s="78">
        <v>1432</v>
      </c>
      <c r="G13" s="79">
        <v>0.14086169584890801</v>
      </c>
      <c r="H13" s="80">
        <v>-7.4720670391061506E-2</v>
      </c>
      <c r="I13" s="81">
        <v>0</v>
      </c>
      <c r="J13" s="78">
        <v>1329</v>
      </c>
      <c r="K13" s="80">
        <v>-3.0097817908201199E-3</v>
      </c>
      <c r="L13" s="81">
        <v>0</v>
      </c>
      <c r="M13" s="17"/>
      <c r="N13" s="17"/>
      <c r="O13" s="76">
        <v>2</v>
      </c>
      <c r="P13" s="77" t="s">
        <v>33</v>
      </c>
      <c r="Q13" s="78">
        <v>2654</v>
      </c>
      <c r="R13" s="79">
        <v>0.11866756092108199</v>
      </c>
      <c r="S13" s="78">
        <v>2952</v>
      </c>
      <c r="T13" s="79">
        <v>0.15133029169016299</v>
      </c>
      <c r="U13" s="80">
        <v>-0.100948509485095</v>
      </c>
      <c r="V13" s="81">
        <v>0</v>
      </c>
    </row>
    <row r="14" spans="2:22" ht="14.45" customHeight="1" x14ac:dyDescent="0.25">
      <c r="B14" s="70">
        <v>3</v>
      </c>
      <c r="C14" s="71" t="s">
        <v>39</v>
      </c>
      <c r="D14" s="72">
        <v>1058</v>
      </c>
      <c r="E14" s="73">
        <v>9.0714224470547902E-2</v>
      </c>
      <c r="F14" s="72">
        <v>832</v>
      </c>
      <c r="G14" s="73">
        <v>8.1841432225063904E-2</v>
      </c>
      <c r="H14" s="74">
        <v>0.27163461538461497</v>
      </c>
      <c r="I14" s="75">
        <v>2</v>
      </c>
      <c r="J14" s="72">
        <v>892</v>
      </c>
      <c r="K14" s="74">
        <v>0.18609865470851999</v>
      </c>
      <c r="L14" s="75">
        <v>0</v>
      </c>
      <c r="M14" s="17"/>
      <c r="N14" s="17"/>
      <c r="O14" s="70">
        <v>3</v>
      </c>
      <c r="P14" s="71" t="s">
        <v>39</v>
      </c>
      <c r="Q14" s="72">
        <v>1950</v>
      </c>
      <c r="R14" s="73">
        <v>8.7189805499664694E-2</v>
      </c>
      <c r="S14" s="72">
        <v>1519</v>
      </c>
      <c r="T14" s="73">
        <v>7.7869482749782101E-2</v>
      </c>
      <c r="U14" s="74">
        <v>0.283739302172482</v>
      </c>
      <c r="V14" s="75">
        <v>2</v>
      </c>
    </row>
    <row r="15" spans="2:22" ht="14.45" customHeight="1" x14ac:dyDescent="0.25">
      <c r="B15" s="76">
        <v>4</v>
      </c>
      <c r="C15" s="77" t="s">
        <v>53</v>
      </c>
      <c r="D15" s="78">
        <v>831</v>
      </c>
      <c r="E15" s="79">
        <v>7.1250964588870799E-2</v>
      </c>
      <c r="F15" s="78">
        <v>854</v>
      </c>
      <c r="G15" s="79">
        <v>8.4005508557938202E-2</v>
      </c>
      <c r="H15" s="80">
        <v>-2.6932084309133499E-2</v>
      </c>
      <c r="I15" s="81">
        <v>0</v>
      </c>
      <c r="J15" s="78">
        <v>728</v>
      </c>
      <c r="K15" s="80">
        <v>0.14148351648351601</v>
      </c>
      <c r="L15" s="81">
        <v>1</v>
      </c>
      <c r="M15" s="17"/>
      <c r="N15" s="17"/>
      <c r="O15" s="76">
        <v>4</v>
      </c>
      <c r="P15" s="77" t="s">
        <v>53</v>
      </c>
      <c r="Q15" s="78">
        <v>1559</v>
      </c>
      <c r="R15" s="79">
        <v>6.9707131678962697E-2</v>
      </c>
      <c r="S15" s="78">
        <v>1548</v>
      </c>
      <c r="T15" s="79">
        <v>7.9356128569231604E-2</v>
      </c>
      <c r="U15" s="80">
        <v>7.1059431524547198E-3</v>
      </c>
      <c r="V15" s="81">
        <v>0</v>
      </c>
    </row>
    <row r="16" spans="2:22" ht="14.45" customHeight="1" x14ac:dyDescent="0.25">
      <c r="B16" s="70">
        <v>5</v>
      </c>
      <c r="C16" s="71" t="s">
        <v>38</v>
      </c>
      <c r="D16" s="72">
        <v>763</v>
      </c>
      <c r="E16" s="73">
        <v>6.5420560747663503E-2</v>
      </c>
      <c r="F16" s="72">
        <v>940</v>
      </c>
      <c r="G16" s="73">
        <v>9.2465079677355899E-2</v>
      </c>
      <c r="H16" s="74">
        <v>-0.188297872340426</v>
      </c>
      <c r="I16" s="75">
        <v>-2</v>
      </c>
      <c r="J16" s="72">
        <v>790</v>
      </c>
      <c r="K16" s="74">
        <v>-3.4177215189873399E-2</v>
      </c>
      <c r="L16" s="75">
        <v>-1</v>
      </c>
      <c r="M16" s="17"/>
      <c r="N16" s="17"/>
      <c r="O16" s="70">
        <v>5</v>
      </c>
      <c r="P16" s="71" t="s">
        <v>38</v>
      </c>
      <c r="Q16" s="72">
        <v>1553</v>
      </c>
      <c r="R16" s="73">
        <v>6.9438855354348294E-2</v>
      </c>
      <c r="S16" s="72">
        <v>1883</v>
      </c>
      <c r="T16" s="73">
        <v>9.6529450966319805E-2</v>
      </c>
      <c r="U16" s="74">
        <v>-0.17525225703664399</v>
      </c>
      <c r="V16" s="75">
        <v>-2</v>
      </c>
    </row>
    <row r="17" spans="2:22" ht="14.45" customHeight="1" x14ac:dyDescent="0.25">
      <c r="B17" s="76">
        <v>6</v>
      </c>
      <c r="C17" s="77" t="s">
        <v>34</v>
      </c>
      <c r="D17" s="78">
        <v>669</v>
      </c>
      <c r="E17" s="79">
        <v>5.7360884849524098E-2</v>
      </c>
      <c r="F17" s="78">
        <v>512</v>
      </c>
      <c r="G17" s="79">
        <v>5.0363958292347001E-2</v>
      </c>
      <c r="H17" s="80">
        <v>0.306640625</v>
      </c>
      <c r="I17" s="81">
        <v>0</v>
      </c>
      <c r="J17" s="78">
        <v>526</v>
      </c>
      <c r="K17" s="80">
        <v>0.27186311787072198</v>
      </c>
      <c r="L17" s="81">
        <v>0</v>
      </c>
      <c r="M17" s="17"/>
      <c r="N17" s="17"/>
      <c r="O17" s="76">
        <v>6</v>
      </c>
      <c r="P17" s="77" t="s">
        <v>34</v>
      </c>
      <c r="Q17" s="78">
        <v>1195</v>
      </c>
      <c r="R17" s="79">
        <v>5.3431701319025297E-2</v>
      </c>
      <c r="S17" s="78">
        <v>1260</v>
      </c>
      <c r="T17" s="79">
        <v>6.4592197672630303E-2</v>
      </c>
      <c r="U17" s="80">
        <v>-5.1587301587301598E-2</v>
      </c>
      <c r="V17" s="81">
        <v>0</v>
      </c>
    </row>
    <row r="18" spans="2:22" ht="14.45" customHeight="1" x14ac:dyDescent="0.25">
      <c r="B18" s="70">
        <v>7</v>
      </c>
      <c r="C18" s="71" t="s">
        <v>54</v>
      </c>
      <c r="D18" s="72">
        <v>407</v>
      </c>
      <c r="E18" s="73">
        <v>3.48966818142845E-2</v>
      </c>
      <c r="F18" s="72">
        <v>217</v>
      </c>
      <c r="G18" s="73">
        <v>2.1345662010623601E-2</v>
      </c>
      <c r="H18" s="74">
        <v>0.87557603686635899</v>
      </c>
      <c r="I18" s="75">
        <v>5</v>
      </c>
      <c r="J18" s="72">
        <v>384</v>
      </c>
      <c r="K18" s="74">
        <v>5.9895833333333301E-2</v>
      </c>
      <c r="L18" s="75">
        <v>1</v>
      </c>
      <c r="M18" s="17"/>
      <c r="N18" s="17"/>
      <c r="O18" s="70">
        <v>7</v>
      </c>
      <c r="P18" s="71" t="s">
        <v>54</v>
      </c>
      <c r="Q18" s="72">
        <v>791</v>
      </c>
      <c r="R18" s="73">
        <v>3.53677621283255E-2</v>
      </c>
      <c r="S18" s="72">
        <v>487</v>
      </c>
      <c r="T18" s="73">
        <v>2.4965397036961101E-2</v>
      </c>
      <c r="U18" s="74">
        <v>0.62422997946611902</v>
      </c>
      <c r="V18" s="75">
        <v>3</v>
      </c>
    </row>
    <row r="19" spans="2:22" ht="14.45" customHeight="1" x14ac:dyDescent="0.25">
      <c r="B19" s="76">
        <v>8</v>
      </c>
      <c r="C19" s="77" t="s">
        <v>60</v>
      </c>
      <c r="D19" s="78">
        <v>372</v>
      </c>
      <c r="E19" s="79">
        <v>3.1895738660721901E-2</v>
      </c>
      <c r="F19" s="78">
        <v>241</v>
      </c>
      <c r="G19" s="79">
        <v>2.3706472555577399E-2</v>
      </c>
      <c r="H19" s="80">
        <v>0.54356846473029097</v>
      </c>
      <c r="I19" s="81">
        <v>3</v>
      </c>
      <c r="J19" s="78">
        <v>309</v>
      </c>
      <c r="K19" s="80">
        <v>0.20388349514563101</v>
      </c>
      <c r="L19" s="81">
        <v>2</v>
      </c>
      <c r="M19" s="17"/>
      <c r="N19" s="17"/>
      <c r="O19" s="76">
        <v>8</v>
      </c>
      <c r="P19" s="77" t="s">
        <v>41</v>
      </c>
      <c r="Q19" s="78">
        <v>710</v>
      </c>
      <c r="R19" s="79">
        <v>3.1746031746031703E-2</v>
      </c>
      <c r="S19" s="78">
        <v>611</v>
      </c>
      <c r="T19" s="79">
        <v>3.1322089506331099E-2</v>
      </c>
      <c r="U19" s="80">
        <v>0.16202945990180001</v>
      </c>
      <c r="V19" s="81">
        <v>0</v>
      </c>
    </row>
    <row r="20" spans="2:22" ht="14.45" customHeight="1" x14ac:dyDescent="0.25">
      <c r="B20" s="70">
        <v>9</v>
      </c>
      <c r="C20" s="71" t="s">
        <v>41</v>
      </c>
      <c r="D20" s="72">
        <v>324</v>
      </c>
      <c r="E20" s="73">
        <v>2.7780159478693299E-2</v>
      </c>
      <c r="F20" s="72">
        <v>310</v>
      </c>
      <c r="G20" s="73">
        <v>3.0493802872319498E-2</v>
      </c>
      <c r="H20" s="74">
        <v>4.5161290322580698E-2</v>
      </c>
      <c r="I20" s="75">
        <v>-1</v>
      </c>
      <c r="J20" s="72">
        <v>386</v>
      </c>
      <c r="K20" s="74">
        <v>-0.16062176165803099</v>
      </c>
      <c r="L20" s="75">
        <v>-2</v>
      </c>
      <c r="M20" s="17"/>
      <c r="N20" s="17"/>
      <c r="O20" s="70">
        <v>9</v>
      </c>
      <c r="P20" s="71" t="s">
        <v>60</v>
      </c>
      <c r="Q20" s="72">
        <v>681</v>
      </c>
      <c r="R20" s="73">
        <v>3.0449362843729001E-2</v>
      </c>
      <c r="S20" s="72">
        <v>456</v>
      </c>
      <c r="T20" s="73">
        <v>2.3376223919618602E-2</v>
      </c>
      <c r="U20" s="74">
        <v>0.49342105263157898</v>
      </c>
      <c r="V20" s="75">
        <v>2</v>
      </c>
    </row>
    <row r="21" spans="2:22" ht="14.45" customHeight="1" x14ac:dyDescent="0.25">
      <c r="B21" s="76">
        <v>10</v>
      </c>
      <c r="C21" s="77" t="s">
        <v>36</v>
      </c>
      <c r="D21" s="78">
        <v>287</v>
      </c>
      <c r="E21" s="79">
        <v>2.4607733859212898E-2</v>
      </c>
      <c r="F21" s="78">
        <v>154</v>
      </c>
      <c r="G21" s="79">
        <v>1.5148534330120001E-2</v>
      </c>
      <c r="H21" s="80">
        <v>0.86363636363636398</v>
      </c>
      <c r="I21" s="81">
        <v>8</v>
      </c>
      <c r="J21" s="78">
        <v>339</v>
      </c>
      <c r="K21" s="80">
        <v>-0.15339233038348099</v>
      </c>
      <c r="L21" s="81">
        <v>-1</v>
      </c>
      <c r="M21" s="17"/>
      <c r="N21" s="17"/>
      <c r="O21" s="76">
        <v>10</v>
      </c>
      <c r="P21" s="77" t="s">
        <v>36</v>
      </c>
      <c r="Q21" s="78">
        <v>626</v>
      </c>
      <c r="R21" s="79">
        <v>2.7990163201430801E-2</v>
      </c>
      <c r="S21" s="78">
        <v>287</v>
      </c>
      <c r="T21" s="79">
        <v>1.4712667247654699E-2</v>
      </c>
      <c r="U21" s="80">
        <v>1.18118466898955</v>
      </c>
      <c r="V21" s="81">
        <v>7</v>
      </c>
    </row>
    <row r="22" spans="2:22" ht="14.45" customHeight="1" x14ac:dyDescent="0.25">
      <c r="B22" s="70">
        <v>11</v>
      </c>
      <c r="C22" s="71" t="s">
        <v>35</v>
      </c>
      <c r="D22" s="72">
        <v>281</v>
      </c>
      <c r="E22" s="73">
        <v>2.40932864614593E-2</v>
      </c>
      <c r="F22" s="72">
        <v>260</v>
      </c>
      <c r="G22" s="73">
        <v>2.5575447570332501E-2</v>
      </c>
      <c r="H22" s="74">
        <v>8.0769230769230704E-2</v>
      </c>
      <c r="I22" s="75">
        <v>-1</v>
      </c>
      <c r="J22" s="72">
        <v>244</v>
      </c>
      <c r="K22" s="74">
        <v>0.151639344262295</v>
      </c>
      <c r="L22" s="75">
        <v>1</v>
      </c>
      <c r="M22" s="17"/>
      <c r="N22" s="17"/>
      <c r="O22" s="70">
        <v>11</v>
      </c>
      <c r="P22" s="71" t="s">
        <v>35</v>
      </c>
      <c r="Q22" s="72">
        <v>525</v>
      </c>
      <c r="R22" s="73">
        <v>2.3474178403755899E-2</v>
      </c>
      <c r="S22" s="72">
        <v>432</v>
      </c>
      <c r="T22" s="73">
        <v>2.21458963449018E-2</v>
      </c>
      <c r="U22" s="74">
        <v>0.21527777777777801</v>
      </c>
      <c r="V22" s="75">
        <v>1</v>
      </c>
    </row>
    <row r="23" spans="2:22" ht="14.45" customHeight="1" x14ac:dyDescent="0.25">
      <c r="B23" s="76">
        <v>12</v>
      </c>
      <c r="C23" s="77" t="s">
        <v>37</v>
      </c>
      <c r="D23" s="78">
        <v>245</v>
      </c>
      <c r="E23" s="79">
        <v>2.1006602074937802E-2</v>
      </c>
      <c r="F23" s="78">
        <v>163</v>
      </c>
      <c r="G23" s="79">
        <v>1.60338382844777E-2</v>
      </c>
      <c r="H23" s="80">
        <v>0.503067484662577</v>
      </c>
      <c r="I23" s="81">
        <v>5</v>
      </c>
      <c r="J23" s="78">
        <v>229</v>
      </c>
      <c r="K23" s="80">
        <v>6.98689956331877E-2</v>
      </c>
      <c r="L23" s="81">
        <v>1</v>
      </c>
      <c r="M23" s="17"/>
      <c r="N23" s="17"/>
      <c r="O23" s="76">
        <v>12</v>
      </c>
      <c r="P23" s="77" t="s">
        <v>55</v>
      </c>
      <c r="Q23" s="78">
        <v>514</v>
      </c>
      <c r="R23" s="79">
        <v>2.29823384752962E-2</v>
      </c>
      <c r="S23" s="78">
        <v>124</v>
      </c>
      <c r="T23" s="79">
        <v>6.3566924693699697E-3</v>
      </c>
      <c r="U23" s="80">
        <v>3.1451612903225801</v>
      </c>
      <c r="V23" s="81">
        <v>12</v>
      </c>
    </row>
    <row r="24" spans="2:22" ht="14.45" customHeight="1" x14ac:dyDescent="0.25">
      <c r="B24" s="70">
        <v>13</v>
      </c>
      <c r="C24" s="71" t="s">
        <v>55</v>
      </c>
      <c r="D24" s="72">
        <v>209</v>
      </c>
      <c r="E24" s="73">
        <v>1.7919917688416401E-2</v>
      </c>
      <c r="F24" s="72">
        <v>73</v>
      </c>
      <c r="G24" s="73">
        <v>7.1807987409010397E-3</v>
      </c>
      <c r="H24" s="74">
        <v>1.86301369863014</v>
      </c>
      <c r="I24" s="75">
        <v>10</v>
      </c>
      <c r="J24" s="72">
        <v>305</v>
      </c>
      <c r="K24" s="74">
        <v>-0.31475409836065599</v>
      </c>
      <c r="L24" s="75">
        <v>-2</v>
      </c>
      <c r="M24" s="17"/>
      <c r="N24" s="17"/>
      <c r="O24" s="70">
        <v>13</v>
      </c>
      <c r="P24" s="71" t="s">
        <v>37</v>
      </c>
      <c r="Q24" s="72">
        <v>474</v>
      </c>
      <c r="R24" s="73">
        <v>2.1193829644533899E-2</v>
      </c>
      <c r="S24" s="72">
        <v>302</v>
      </c>
      <c r="T24" s="73">
        <v>1.5481621981852701E-2</v>
      </c>
      <c r="U24" s="74">
        <v>0.56953642384105996</v>
      </c>
      <c r="V24" s="75">
        <v>2</v>
      </c>
    </row>
    <row r="25" spans="2:22" ht="14.45" customHeight="1" x14ac:dyDescent="0.25">
      <c r="B25" s="76">
        <v>14</v>
      </c>
      <c r="C25" s="77" t="s">
        <v>66</v>
      </c>
      <c r="D25" s="78">
        <v>208</v>
      </c>
      <c r="E25" s="79">
        <v>1.7834176455457401E-2</v>
      </c>
      <c r="F25" s="78">
        <v>124</v>
      </c>
      <c r="G25" s="79">
        <v>1.21975211489278E-2</v>
      </c>
      <c r="H25" s="80">
        <v>0.67741935483870996</v>
      </c>
      <c r="I25" s="81">
        <v>5</v>
      </c>
      <c r="J25" s="78">
        <v>146</v>
      </c>
      <c r="K25" s="80">
        <v>0.42465753424657499</v>
      </c>
      <c r="L25" s="81">
        <v>1</v>
      </c>
      <c r="M25" s="17"/>
      <c r="N25" s="17"/>
      <c r="O25" s="76">
        <v>14</v>
      </c>
      <c r="P25" s="77" t="s">
        <v>66</v>
      </c>
      <c r="Q25" s="78">
        <v>354</v>
      </c>
      <c r="R25" s="79">
        <v>1.58283031522468E-2</v>
      </c>
      <c r="S25" s="78">
        <v>185</v>
      </c>
      <c r="T25" s="79">
        <v>9.4837750551084194E-3</v>
      </c>
      <c r="U25" s="80">
        <v>0.91351351351351395</v>
      </c>
      <c r="V25" s="81">
        <v>7</v>
      </c>
    </row>
    <row r="26" spans="2:22" ht="14.45" customHeight="1" x14ac:dyDescent="0.25">
      <c r="B26" s="70">
        <v>15</v>
      </c>
      <c r="C26" s="71" t="s">
        <v>52</v>
      </c>
      <c r="D26" s="72">
        <v>193</v>
      </c>
      <c r="E26" s="73">
        <v>1.65480579610735E-2</v>
      </c>
      <c r="F26" s="72">
        <v>175</v>
      </c>
      <c r="G26" s="73">
        <v>1.7214243556954601E-2</v>
      </c>
      <c r="H26" s="74">
        <v>0.10285714285714299</v>
      </c>
      <c r="I26" s="75">
        <v>-1</v>
      </c>
      <c r="J26" s="72">
        <v>135</v>
      </c>
      <c r="K26" s="74">
        <v>0.42962962962963003</v>
      </c>
      <c r="L26" s="75">
        <v>2</v>
      </c>
      <c r="M26" s="17"/>
      <c r="N26" s="17"/>
      <c r="O26" s="70">
        <v>15</v>
      </c>
      <c r="P26" s="71" t="s">
        <v>65</v>
      </c>
      <c r="Q26" s="72">
        <v>341</v>
      </c>
      <c r="R26" s="73">
        <v>1.5247037782249E-2</v>
      </c>
      <c r="S26" s="72">
        <v>720</v>
      </c>
      <c r="T26" s="73">
        <v>3.6909827241502997E-2</v>
      </c>
      <c r="U26" s="74">
        <v>-0.52638888888888902</v>
      </c>
      <c r="V26" s="75">
        <v>-8</v>
      </c>
    </row>
    <row r="27" spans="2:22" ht="14.45" customHeight="1" x14ac:dyDescent="0.25">
      <c r="B27" s="76">
        <v>16</v>
      </c>
      <c r="C27" s="77" t="s">
        <v>40</v>
      </c>
      <c r="D27" s="78">
        <v>173</v>
      </c>
      <c r="E27" s="79">
        <v>1.4833233301894899E-2</v>
      </c>
      <c r="F27" s="78">
        <v>172</v>
      </c>
      <c r="G27" s="79">
        <v>1.69191422388353E-2</v>
      </c>
      <c r="H27" s="80">
        <v>5.8139534883720999E-3</v>
      </c>
      <c r="I27" s="81">
        <v>0</v>
      </c>
      <c r="J27" s="78">
        <v>124</v>
      </c>
      <c r="K27" s="80">
        <v>0.39516129032258102</v>
      </c>
      <c r="L27" s="81">
        <v>2</v>
      </c>
      <c r="M27" s="17"/>
      <c r="N27" s="17"/>
      <c r="O27" s="76">
        <v>16</v>
      </c>
      <c r="P27" s="77" t="s">
        <v>52</v>
      </c>
      <c r="Q27" s="78">
        <v>328</v>
      </c>
      <c r="R27" s="79">
        <v>1.46657724122513E-2</v>
      </c>
      <c r="S27" s="78">
        <v>244</v>
      </c>
      <c r="T27" s="79">
        <v>1.2508330342953801E-2</v>
      </c>
      <c r="U27" s="80">
        <v>0.34426229508196698</v>
      </c>
      <c r="V27" s="81">
        <v>3</v>
      </c>
    </row>
    <row r="28" spans="2:22" ht="14.45" customHeight="1" x14ac:dyDescent="0.25">
      <c r="B28" s="70">
        <v>17</v>
      </c>
      <c r="C28" s="71" t="s">
        <v>67</v>
      </c>
      <c r="D28" s="72">
        <v>166</v>
      </c>
      <c r="E28" s="73">
        <v>1.42330446711824E-2</v>
      </c>
      <c r="F28" s="72">
        <v>102</v>
      </c>
      <c r="G28" s="73">
        <v>1.00334448160535E-2</v>
      </c>
      <c r="H28" s="74">
        <v>0.62745098039215697</v>
      </c>
      <c r="I28" s="75">
        <v>4</v>
      </c>
      <c r="J28" s="72">
        <v>138</v>
      </c>
      <c r="K28" s="74">
        <v>0.202898550724638</v>
      </c>
      <c r="L28" s="75">
        <v>-1</v>
      </c>
      <c r="M28" s="17"/>
      <c r="N28" s="17"/>
      <c r="O28" s="70">
        <v>17</v>
      </c>
      <c r="P28" s="71" t="s">
        <v>67</v>
      </c>
      <c r="Q28" s="72">
        <v>304</v>
      </c>
      <c r="R28" s="73">
        <v>1.3592667113793901E-2</v>
      </c>
      <c r="S28" s="72">
        <v>301</v>
      </c>
      <c r="T28" s="73">
        <v>1.54303583329061E-2</v>
      </c>
      <c r="U28" s="74">
        <v>9.9667774086378298E-3</v>
      </c>
      <c r="V28" s="75">
        <v>-1</v>
      </c>
    </row>
    <row r="29" spans="2:22" ht="14.45" customHeight="1" x14ac:dyDescent="0.25">
      <c r="B29" s="76">
        <v>18</v>
      </c>
      <c r="C29" s="77" t="s">
        <v>65</v>
      </c>
      <c r="D29" s="78">
        <v>161</v>
      </c>
      <c r="E29" s="79">
        <v>1.38043385063877E-2</v>
      </c>
      <c r="F29" s="78">
        <v>394</v>
      </c>
      <c r="G29" s="79">
        <v>3.8756639779657702E-2</v>
      </c>
      <c r="H29" s="80">
        <v>-0.59137055837563501</v>
      </c>
      <c r="I29" s="81">
        <v>-11</v>
      </c>
      <c r="J29" s="78">
        <v>180</v>
      </c>
      <c r="K29" s="80">
        <v>-0.105555555555556</v>
      </c>
      <c r="L29" s="81">
        <v>-4</v>
      </c>
      <c r="M29" s="17"/>
      <c r="N29" s="17"/>
      <c r="O29" s="76">
        <v>18</v>
      </c>
      <c r="P29" s="77" t="s">
        <v>40</v>
      </c>
      <c r="Q29" s="78">
        <v>297</v>
      </c>
      <c r="R29" s="79">
        <v>1.3279678068410501E-2</v>
      </c>
      <c r="S29" s="78">
        <v>376</v>
      </c>
      <c r="T29" s="79">
        <v>1.9275132003895998E-2</v>
      </c>
      <c r="U29" s="80">
        <v>-0.210106382978723</v>
      </c>
      <c r="V29" s="81">
        <v>-5</v>
      </c>
    </row>
    <row r="30" spans="2:22" ht="14.45" customHeight="1" x14ac:dyDescent="0.25">
      <c r="B30" s="70">
        <v>19</v>
      </c>
      <c r="C30" s="71" t="s">
        <v>141</v>
      </c>
      <c r="D30" s="72">
        <v>145</v>
      </c>
      <c r="E30" s="73">
        <v>1.2432478779044799E-2</v>
      </c>
      <c r="F30" s="72">
        <v>124</v>
      </c>
      <c r="G30" s="73">
        <v>1.21975211489278E-2</v>
      </c>
      <c r="H30" s="74">
        <v>0.16935483870967799</v>
      </c>
      <c r="I30" s="75">
        <v>0</v>
      </c>
      <c r="J30" s="72">
        <v>116</v>
      </c>
      <c r="K30" s="74">
        <v>0.25</v>
      </c>
      <c r="L30" s="75">
        <v>0</v>
      </c>
      <c r="O30" s="70">
        <v>19</v>
      </c>
      <c r="P30" s="71" t="s">
        <v>141</v>
      </c>
      <c r="Q30" s="72">
        <v>261</v>
      </c>
      <c r="R30" s="73">
        <v>1.16700201207243E-2</v>
      </c>
      <c r="S30" s="72">
        <v>216</v>
      </c>
      <c r="T30" s="73">
        <v>1.10729481724509E-2</v>
      </c>
      <c r="U30" s="74">
        <v>0.20833333333333301</v>
      </c>
      <c r="V30" s="75">
        <v>1</v>
      </c>
    </row>
    <row r="31" spans="2:22" ht="14.45" customHeight="1" x14ac:dyDescent="0.25">
      <c r="B31" s="76">
        <v>20</v>
      </c>
      <c r="C31" s="77" t="s">
        <v>142</v>
      </c>
      <c r="D31" s="78">
        <v>125</v>
      </c>
      <c r="E31" s="79">
        <v>1.07176541198662E-2</v>
      </c>
      <c r="F31" s="78">
        <v>173</v>
      </c>
      <c r="G31" s="79">
        <v>1.7017509344875101E-2</v>
      </c>
      <c r="H31" s="80">
        <v>-0.27745664739884401</v>
      </c>
      <c r="I31" s="81">
        <v>-5</v>
      </c>
      <c r="J31" s="78">
        <v>114</v>
      </c>
      <c r="K31" s="80">
        <v>9.6491228070175503E-2</v>
      </c>
      <c r="L31" s="81">
        <v>0</v>
      </c>
      <c r="O31" s="76">
        <v>20</v>
      </c>
      <c r="P31" s="77" t="s">
        <v>142</v>
      </c>
      <c r="Q31" s="78">
        <v>239</v>
      </c>
      <c r="R31" s="79">
        <v>1.06863402638051E-2</v>
      </c>
      <c r="S31" s="78">
        <v>262</v>
      </c>
      <c r="T31" s="79">
        <v>1.3431076023991399E-2</v>
      </c>
      <c r="U31" s="80">
        <v>-8.7786259541984699E-2</v>
      </c>
      <c r="V31" s="81">
        <v>-2</v>
      </c>
    </row>
    <row r="32" spans="2:22" ht="14.45" customHeight="1" x14ac:dyDescent="0.25">
      <c r="B32" s="181" t="s">
        <v>143</v>
      </c>
      <c r="C32" s="181"/>
      <c r="D32" s="82">
        <f>SUM(D12:D31)</f>
        <v>10974</v>
      </c>
      <c r="E32" s="83">
        <f>D32/D34</f>
        <v>0.94092429049129722</v>
      </c>
      <c r="F32" s="82">
        <f>SUM(F12:F31)</f>
        <v>9333</v>
      </c>
      <c r="G32" s="83">
        <f>F32/F34</f>
        <v>0.91806020066889638</v>
      </c>
      <c r="H32" s="84">
        <f>D32/F32-1</f>
        <v>0.17582770813243331</v>
      </c>
      <c r="I32" s="85"/>
      <c r="J32" s="82">
        <f>SUM(J12:J31)</f>
        <v>10095</v>
      </c>
      <c r="K32" s="83">
        <f>D32/J32-1</f>
        <v>8.7072808320950879E-2</v>
      </c>
      <c r="L32" s="82"/>
      <c r="O32" s="181" t="s">
        <v>143</v>
      </c>
      <c r="P32" s="181"/>
      <c r="Q32" s="82">
        <f>SUM(Q12:Q31)</f>
        <v>21069</v>
      </c>
      <c r="R32" s="83">
        <f>Q32/Q34</f>
        <v>0.9420523138832998</v>
      </c>
      <c r="S32" s="82">
        <f>SUM(S12:S31)</f>
        <v>18035</v>
      </c>
      <c r="T32" s="83">
        <f>S32/S34</f>
        <v>0.92453990875070491</v>
      </c>
      <c r="U32" s="84">
        <f>Q32/S32-1</f>
        <v>0.16822844469087883</v>
      </c>
      <c r="V32" s="85"/>
    </row>
    <row r="33" spans="2:23" ht="14.45" customHeight="1" x14ac:dyDescent="0.25">
      <c r="B33" s="181" t="s">
        <v>144</v>
      </c>
      <c r="C33" s="181"/>
      <c r="D33" s="82">
        <f>D34-SUM(D12:D31)</f>
        <v>689</v>
      </c>
      <c r="E33" s="83">
        <f>D33/D34</f>
        <v>5.9075709508702737E-2</v>
      </c>
      <c r="F33" s="82">
        <f>F34-SUM(F12:F31)</f>
        <v>833</v>
      </c>
      <c r="G33" s="83">
        <f>F33/F34</f>
        <v>8.193979933110368E-2</v>
      </c>
      <c r="H33" s="84">
        <f>D33/F33-1</f>
        <v>-0.17286914765906358</v>
      </c>
      <c r="I33" s="85"/>
      <c r="J33" s="82">
        <f>J34-SUM(J12:J31)</f>
        <v>607</v>
      </c>
      <c r="K33" s="83">
        <f>D33/J33-1</f>
        <v>0.13509060955518937</v>
      </c>
      <c r="L33" s="82"/>
      <c r="O33" s="181" t="s">
        <v>144</v>
      </c>
      <c r="P33" s="181"/>
      <c r="Q33" s="82">
        <f>Q34-SUM(Q12:Q31)</f>
        <v>1296</v>
      </c>
      <c r="R33" s="83">
        <f>Q33/Q34</f>
        <v>5.7947686116700203E-2</v>
      </c>
      <c r="S33" s="82">
        <f>S34-SUM(S12:S31)</f>
        <v>1472</v>
      </c>
      <c r="T33" s="83">
        <f>S33/S34</f>
        <v>7.5460091249295119E-2</v>
      </c>
      <c r="U33" s="84">
        <f>Q33/S33-1</f>
        <v>-0.11956521739130432</v>
      </c>
      <c r="V33" s="85"/>
    </row>
    <row r="34" spans="2:23" ht="14.45" customHeight="1" x14ac:dyDescent="0.25">
      <c r="B34" s="186" t="s">
        <v>145</v>
      </c>
      <c r="C34" s="186"/>
      <c r="D34" s="86">
        <v>11663</v>
      </c>
      <c r="E34" s="87">
        <v>1</v>
      </c>
      <c r="F34" s="86">
        <v>10166</v>
      </c>
      <c r="G34" s="87">
        <v>0.99980326578792</v>
      </c>
      <c r="H34" s="88">
        <v>0.14725555774149099</v>
      </c>
      <c r="I34" s="89"/>
      <c r="J34" s="86">
        <v>10702</v>
      </c>
      <c r="K34" s="88">
        <v>8.9796299757054707E-2</v>
      </c>
      <c r="L34" s="86"/>
      <c r="M34" s="17"/>
      <c r="N34" s="17"/>
      <c r="O34" s="186" t="s">
        <v>145</v>
      </c>
      <c r="P34" s="186"/>
      <c r="Q34" s="86">
        <v>22365</v>
      </c>
      <c r="R34" s="87">
        <v>1</v>
      </c>
      <c r="S34" s="86">
        <v>19507</v>
      </c>
      <c r="T34" s="87">
        <v>1</v>
      </c>
      <c r="U34" s="88">
        <v>0.146511508689188</v>
      </c>
      <c r="V34" s="89"/>
    </row>
    <row r="35" spans="2:23" ht="14.45" customHeight="1" x14ac:dyDescent="0.25">
      <c r="B35" s="90" t="s">
        <v>47</v>
      </c>
      <c r="O35" s="90" t="s">
        <v>47</v>
      </c>
    </row>
    <row r="36" spans="2:23" x14ac:dyDescent="0.25">
      <c r="B36" s="91" t="s">
        <v>116</v>
      </c>
      <c r="O36" s="91" t="s">
        <v>116</v>
      </c>
    </row>
    <row r="38" spans="2:23" x14ac:dyDescent="0.25">
      <c r="W38" s="39"/>
    </row>
    <row r="39" spans="2:23" ht="15" customHeight="1" x14ac:dyDescent="0.25">
      <c r="O39" s="178" t="s">
        <v>146</v>
      </c>
      <c r="P39" s="178"/>
      <c r="Q39" s="178"/>
      <c r="R39" s="178"/>
      <c r="S39" s="178"/>
      <c r="T39" s="178"/>
      <c r="U39" s="178"/>
      <c r="V39" s="178"/>
    </row>
    <row r="40" spans="2:23" ht="15" customHeight="1" x14ac:dyDescent="0.25">
      <c r="B40" s="179" t="s">
        <v>147</v>
      </c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"/>
      <c r="N40" s="38"/>
      <c r="O40" s="178"/>
      <c r="P40" s="178"/>
      <c r="Q40" s="178"/>
      <c r="R40" s="178"/>
      <c r="S40" s="178"/>
      <c r="T40" s="178"/>
      <c r="U40" s="178"/>
      <c r="V40" s="178"/>
    </row>
    <row r="41" spans="2:23" x14ac:dyDescent="0.25">
      <c r="B41" s="180" t="s">
        <v>148</v>
      </c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7"/>
      <c r="N41" s="38"/>
      <c r="O41" s="180" t="s">
        <v>149</v>
      </c>
      <c r="P41" s="180"/>
      <c r="Q41" s="180"/>
      <c r="R41" s="180"/>
      <c r="S41" s="180"/>
      <c r="T41" s="180"/>
      <c r="U41" s="180"/>
      <c r="V41" s="180"/>
    </row>
    <row r="42" spans="2:23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121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121</v>
      </c>
    </row>
    <row r="43" spans="2:23" ht="14.25" customHeight="1" x14ac:dyDescent="0.25">
      <c r="B43" s="182" t="s">
        <v>26</v>
      </c>
      <c r="C43" s="183" t="s">
        <v>28</v>
      </c>
      <c r="D43" s="184" t="s">
        <v>122</v>
      </c>
      <c r="E43" s="184"/>
      <c r="F43" s="184"/>
      <c r="G43" s="184"/>
      <c r="H43" s="184"/>
      <c r="I43" s="184"/>
      <c r="J43" s="185" t="s">
        <v>123</v>
      </c>
      <c r="K43" s="185"/>
      <c r="L43" s="185"/>
      <c r="M43" s="17"/>
      <c r="N43" s="17"/>
      <c r="O43" s="182" t="s">
        <v>26</v>
      </c>
      <c r="P43" s="183" t="s">
        <v>28</v>
      </c>
      <c r="Q43" s="184" t="s">
        <v>124</v>
      </c>
      <c r="R43" s="184"/>
      <c r="S43" s="184"/>
      <c r="T43" s="184"/>
      <c r="U43" s="184"/>
      <c r="V43" s="184"/>
    </row>
    <row r="44" spans="2:23" x14ac:dyDescent="0.25">
      <c r="B44" s="182"/>
      <c r="C44" s="183"/>
      <c r="D44" s="174" t="s">
        <v>125</v>
      </c>
      <c r="E44" s="174"/>
      <c r="F44" s="174"/>
      <c r="G44" s="174"/>
      <c r="H44" s="174"/>
      <c r="I44" s="174"/>
      <c r="J44" s="173" t="s">
        <v>126</v>
      </c>
      <c r="K44" s="173"/>
      <c r="L44" s="173"/>
      <c r="M44" s="17"/>
      <c r="N44" s="17"/>
      <c r="O44" s="182"/>
      <c r="P44" s="183"/>
      <c r="Q44" s="174" t="s">
        <v>127</v>
      </c>
      <c r="R44" s="174"/>
      <c r="S44" s="174"/>
      <c r="T44" s="174"/>
      <c r="U44" s="174"/>
      <c r="V44" s="174"/>
    </row>
    <row r="45" spans="2:23" ht="15" customHeight="1" x14ac:dyDescent="0.25">
      <c r="B45" s="182"/>
      <c r="C45" s="183"/>
      <c r="D45" s="177">
        <v>2023</v>
      </c>
      <c r="E45" s="177"/>
      <c r="F45" s="177">
        <v>2022</v>
      </c>
      <c r="G45" s="177"/>
      <c r="H45" s="172" t="s">
        <v>64</v>
      </c>
      <c r="I45" s="172" t="s">
        <v>128</v>
      </c>
      <c r="J45" s="172">
        <v>2022</v>
      </c>
      <c r="K45" s="172" t="s">
        <v>129</v>
      </c>
      <c r="L45" s="172" t="s">
        <v>130</v>
      </c>
      <c r="M45" s="17"/>
      <c r="N45" s="17"/>
      <c r="O45" s="182"/>
      <c r="P45" s="183"/>
      <c r="Q45" s="177">
        <v>2023</v>
      </c>
      <c r="R45" s="177"/>
      <c r="S45" s="177">
        <v>2022</v>
      </c>
      <c r="T45" s="177"/>
      <c r="U45" s="172" t="s">
        <v>64</v>
      </c>
      <c r="V45" s="172" t="s">
        <v>131</v>
      </c>
    </row>
    <row r="46" spans="2:23" ht="15" customHeight="1" x14ac:dyDescent="0.25">
      <c r="B46" s="175" t="s">
        <v>132</v>
      </c>
      <c r="C46" s="176" t="s">
        <v>28</v>
      </c>
      <c r="D46" s="177"/>
      <c r="E46" s="177"/>
      <c r="F46" s="177"/>
      <c r="G46" s="177"/>
      <c r="H46" s="172"/>
      <c r="I46" s="172"/>
      <c r="J46" s="172"/>
      <c r="K46" s="172"/>
      <c r="L46" s="172"/>
      <c r="M46" s="17"/>
      <c r="N46" s="17"/>
      <c r="O46" s="175" t="s">
        <v>132</v>
      </c>
      <c r="P46" s="176" t="s">
        <v>28</v>
      </c>
      <c r="Q46" s="177"/>
      <c r="R46" s="177"/>
      <c r="S46" s="177"/>
      <c r="T46" s="177"/>
      <c r="U46" s="172"/>
      <c r="V46" s="172"/>
    </row>
    <row r="47" spans="2:23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1" t="s">
        <v>134</v>
      </c>
      <c r="I47" s="171" t="s">
        <v>135</v>
      </c>
      <c r="J47" s="171" t="s">
        <v>30</v>
      </c>
      <c r="K47" s="171" t="s">
        <v>136</v>
      </c>
      <c r="L47" s="171" t="s">
        <v>137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1" t="s">
        <v>134</v>
      </c>
      <c r="V47" s="171" t="s">
        <v>138</v>
      </c>
    </row>
    <row r="48" spans="2:23" ht="15" customHeight="1" x14ac:dyDescent="0.25">
      <c r="B48" s="175"/>
      <c r="C48" s="176"/>
      <c r="D48" s="68" t="s">
        <v>139</v>
      </c>
      <c r="E48" s="69" t="s">
        <v>140</v>
      </c>
      <c r="F48" s="68" t="s">
        <v>139</v>
      </c>
      <c r="G48" s="69" t="s">
        <v>140</v>
      </c>
      <c r="H48" s="171"/>
      <c r="I48" s="171"/>
      <c r="J48" s="171" t="s">
        <v>139</v>
      </c>
      <c r="K48" s="171"/>
      <c r="L48" s="171"/>
      <c r="M48" s="17"/>
      <c r="N48" s="17"/>
      <c r="O48" s="175"/>
      <c r="P48" s="176"/>
      <c r="Q48" s="68" t="s">
        <v>139</v>
      </c>
      <c r="R48" s="69" t="s">
        <v>140</v>
      </c>
      <c r="S48" s="68" t="s">
        <v>139</v>
      </c>
      <c r="T48" s="69" t="s">
        <v>140</v>
      </c>
      <c r="U48" s="171"/>
      <c r="V48" s="171"/>
    </row>
    <row r="49" spans="2:22" x14ac:dyDescent="0.25">
      <c r="B49" s="70">
        <v>1</v>
      </c>
      <c r="C49" s="71" t="s">
        <v>150</v>
      </c>
      <c r="D49" s="72">
        <v>820</v>
      </c>
      <c r="E49" s="73">
        <v>7.0307811026322595E-2</v>
      </c>
      <c r="F49" s="72">
        <v>383</v>
      </c>
      <c r="G49" s="73">
        <v>3.7674601613220497E-2</v>
      </c>
      <c r="H49" s="74">
        <v>1.1409921671018299</v>
      </c>
      <c r="I49" s="75">
        <v>6</v>
      </c>
      <c r="J49" s="72">
        <v>852</v>
      </c>
      <c r="K49" s="74">
        <v>-3.7558685446009397E-2</v>
      </c>
      <c r="L49" s="75">
        <v>0</v>
      </c>
      <c r="M49" s="17"/>
      <c r="N49" s="17"/>
      <c r="O49" s="70">
        <v>1</v>
      </c>
      <c r="P49" s="71" t="s">
        <v>150</v>
      </c>
      <c r="Q49" s="72">
        <v>1672</v>
      </c>
      <c r="R49" s="73">
        <v>7.4759669125866304E-2</v>
      </c>
      <c r="S49" s="72">
        <v>767</v>
      </c>
      <c r="T49" s="73">
        <v>3.9319218741990097E-2</v>
      </c>
      <c r="U49" s="74">
        <v>1.1799217731421101</v>
      </c>
      <c r="V49" s="75">
        <v>6</v>
      </c>
    </row>
    <row r="50" spans="2:22" x14ac:dyDescent="0.25">
      <c r="B50" s="76">
        <v>2</v>
      </c>
      <c r="C50" s="77" t="s">
        <v>151</v>
      </c>
      <c r="D50" s="78">
        <v>696</v>
      </c>
      <c r="E50" s="79">
        <v>5.9675898139415297E-2</v>
      </c>
      <c r="F50" s="78">
        <v>664</v>
      </c>
      <c r="G50" s="79">
        <v>6.53157584103876E-2</v>
      </c>
      <c r="H50" s="80">
        <v>4.8192771084337303E-2</v>
      </c>
      <c r="I50" s="81">
        <v>-1</v>
      </c>
      <c r="J50" s="78">
        <v>494</v>
      </c>
      <c r="K50" s="80">
        <v>0.40890688259109298</v>
      </c>
      <c r="L50" s="81">
        <v>0</v>
      </c>
      <c r="M50" s="17"/>
      <c r="N50" s="17"/>
      <c r="O50" s="76">
        <v>2</v>
      </c>
      <c r="P50" s="77" t="s">
        <v>151</v>
      </c>
      <c r="Q50" s="78">
        <v>1190</v>
      </c>
      <c r="R50" s="79">
        <v>5.3208137715180001E-2</v>
      </c>
      <c r="S50" s="78">
        <v>1163</v>
      </c>
      <c r="T50" s="79">
        <v>5.9619623724816703E-2</v>
      </c>
      <c r="U50" s="80">
        <v>2.32158211521927E-2</v>
      </c>
      <c r="V50" s="81">
        <v>-1</v>
      </c>
    </row>
    <row r="51" spans="2:22" x14ac:dyDescent="0.25">
      <c r="B51" s="70">
        <v>3</v>
      </c>
      <c r="C51" s="71" t="s">
        <v>152</v>
      </c>
      <c r="D51" s="72">
        <v>562</v>
      </c>
      <c r="E51" s="73">
        <v>4.81865729229186E-2</v>
      </c>
      <c r="F51" s="72">
        <v>208</v>
      </c>
      <c r="G51" s="73">
        <v>2.0460358056266E-2</v>
      </c>
      <c r="H51" s="74">
        <v>1.70192307692308</v>
      </c>
      <c r="I51" s="75">
        <v>8</v>
      </c>
      <c r="J51" s="72">
        <v>234</v>
      </c>
      <c r="K51" s="74">
        <v>1.4017094017094001</v>
      </c>
      <c r="L51" s="75">
        <v>7</v>
      </c>
      <c r="M51" s="17"/>
      <c r="N51" s="17"/>
      <c r="O51" s="70">
        <v>3</v>
      </c>
      <c r="P51" s="71" t="s">
        <v>152</v>
      </c>
      <c r="Q51" s="72">
        <v>796</v>
      </c>
      <c r="R51" s="73">
        <v>3.5591325732170803E-2</v>
      </c>
      <c r="S51" s="72">
        <v>339</v>
      </c>
      <c r="T51" s="73">
        <v>1.7378376992874402E-2</v>
      </c>
      <c r="U51" s="74">
        <v>1.3480825958702101</v>
      </c>
      <c r="V51" s="75">
        <v>11</v>
      </c>
    </row>
    <row r="52" spans="2:22" x14ac:dyDescent="0.25">
      <c r="B52" s="76">
        <v>4</v>
      </c>
      <c r="C52" s="77" t="s">
        <v>153</v>
      </c>
      <c r="D52" s="78">
        <v>451</v>
      </c>
      <c r="E52" s="79">
        <v>3.8669296064477401E-2</v>
      </c>
      <c r="F52" s="78">
        <v>460</v>
      </c>
      <c r="G52" s="79">
        <v>4.52488687782805E-2</v>
      </c>
      <c r="H52" s="80">
        <v>-1.9565217391304301E-2</v>
      </c>
      <c r="I52" s="81">
        <v>0</v>
      </c>
      <c r="J52" s="78">
        <v>297</v>
      </c>
      <c r="K52" s="80">
        <v>0.51851851851851904</v>
      </c>
      <c r="L52" s="81">
        <v>2</v>
      </c>
      <c r="M52" s="17"/>
      <c r="N52" s="17"/>
      <c r="O52" s="76">
        <v>4</v>
      </c>
      <c r="P52" s="77" t="s">
        <v>154</v>
      </c>
      <c r="Q52" s="78">
        <v>753</v>
      </c>
      <c r="R52" s="79">
        <v>3.3668678739101301E-2</v>
      </c>
      <c r="S52" s="78">
        <v>0</v>
      </c>
      <c r="T52" s="79">
        <v>0</v>
      </c>
      <c r="U52" s="80"/>
      <c r="V52" s="81"/>
    </row>
    <row r="53" spans="2:22" x14ac:dyDescent="0.25">
      <c r="B53" s="70">
        <v>5</v>
      </c>
      <c r="C53" s="71" t="s">
        <v>155</v>
      </c>
      <c r="D53" s="72">
        <v>358</v>
      </c>
      <c r="E53" s="73">
        <v>3.0695361399296898E-2</v>
      </c>
      <c r="F53" s="72">
        <v>479</v>
      </c>
      <c r="G53" s="73">
        <v>4.7117843793035602E-2</v>
      </c>
      <c r="H53" s="74">
        <v>-0.25260960334029198</v>
      </c>
      <c r="I53" s="75">
        <v>-3</v>
      </c>
      <c r="J53" s="72">
        <v>389</v>
      </c>
      <c r="K53" s="74">
        <v>-7.9691516709511606E-2</v>
      </c>
      <c r="L53" s="75">
        <v>-1</v>
      </c>
      <c r="M53" s="17"/>
      <c r="N53" s="17"/>
      <c r="O53" s="70">
        <v>5</v>
      </c>
      <c r="P53" s="71" t="s">
        <v>153</v>
      </c>
      <c r="Q53" s="72">
        <v>748</v>
      </c>
      <c r="R53" s="73">
        <v>3.3445115135255998E-2</v>
      </c>
      <c r="S53" s="72">
        <v>794</v>
      </c>
      <c r="T53" s="73">
        <v>4.0703337263546399E-2</v>
      </c>
      <c r="U53" s="74">
        <v>-5.7934508816120903E-2</v>
      </c>
      <c r="V53" s="75">
        <v>1</v>
      </c>
    </row>
    <row r="54" spans="2:22" x14ac:dyDescent="0.25">
      <c r="B54" s="76">
        <v>6</v>
      </c>
      <c r="C54" s="77" t="s">
        <v>156</v>
      </c>
      <c r="D54" s="78">
        <v>319</v>
      </c>
      <c r="E54" s="79">
        <v>2.73514533138987E-2</v>
      </c>
      <c r="F54" s="78">
        <v>208</v>
      </c>
      <c r="G54" s="79">
        <v>2.0460358056266E-2</v>
      </c>
      <c r="H54" s="80">
        <v>0.53365384615384603</v>
      </c>
      <c r="I54" s="81">
        <v>5</v>
      </c>
      <c r="J54" s="78">
        <v>219</v>
      </c>
      <c r="K54" s="80">
        <v>0.45662100456621002</v>
      </c>
      <c r="L54" s="81">
        <v>6</v>
      </c>
      <c r="M54" s="17"/>
      <c r="N54" s="17"/>
      <c r="O54" s="76">
        <v>6</v>
      </c>
      <c r="P54" s="77" t="s">
        <v>155</v>
      </c>
      <c r="Q54" s="78">
        <v>747</v>
      </c>
      <c r="R54" s="79">
        <v>3.3400402414486899E-2</v>
      </c>
      <c r="S54" s="78">
        <v>936</v>
      </c>
      <c r="T54" s="79">
        <v>4.7982775413954001E-2</v>
      </c>
      <c r="U54" s="80">
        <v>-0.20192307692307701</v>
      </c>
      <c r="V54" s="81">
        <v>-3</v>
      </c>
    </row>
    <row r="55" spans="2:22" x14ac:dyDescent="0.25">
      <c r="B55" s="70">
        <v>7</v>
      </c>
      <c r="C55" s="71" t="s">
        <v>154</v>
      </c>
      <c r="D55" s="72">
        <v>314</v>
      </c>
      <c r="E55" s="73">
        <v>2.6922747149104E-2</v>
      </c>
      <c r="F55" s="72">
        <v>0</v>
      </c>
      <c r="G55" s="73">
        <v>0</v>
      </c>
      <c r="H55" s="74">
        <v>0</v>
      </c>
      <c r="I55" s="75">
        <v>0</v>
      </c>
      <c r="J55" s="72">
        <v>439</v>
      </c>
      <c r="K55" s="74">
        <v>-0.28473804100227801</v>
      </c>
      <c r="L55" s="75">
        <v>-4</v>
      </c>
      <c r="M55" s="17"/>
      <c r="N55" s="17"/>
      <c r="O55" s="70">
        <v>7</v>
      </c>
      <c r="P55" s="71" t="s">
        <v>157</v>
      </c>
      <c r="Q55" s="72">
        <v>579</v>
      </c>
      <c r="R55" s="73">
        <v>2.5888665325284999E-2</v>
      </c>
      <c r="S55" s="72">
        <v>974</v>
      </c>
      <c r="T55" s="73">
        <v>4.9930794073922202E-2</v>
      </c>
      <c r="U55" s="74">
        <v>-0.40554414784394299</v>
      </c>
      <c r="V55" s="75">
        <v>-5</v>
      </c>
    </row>
    <row r="56" spans="2:22" x14ac:dyDescent="0.25">
      <c r="B56" s="76">
        <v>8</v>
      </c>
      <c r="C56" s="77" t="s">
        <v>158</v>
      </c>
      <c r="D56" s="78">
        <v>302</v>
      </c>
      <c r="E56" s="79">
        <v>2.58938523535968E-2</v>
      </c>
      <c r="F56" s="78">
        <v>466</v>
      </c>
      <c r="G56" s="79">
        <v>4.5839071414518998E-2</v>
      </c>
      <c r="H56" s="80">
        <v>-0.35193133047210301</v>
      </c>
      <c r="I56" s="81">
        <v>-5</v>
      </c>
      <c r="J56" s="78">
        <v>235</v>
      </c>
      <c r="K56" s="80">
        <v>0.28510638297872298</v>
      </c>
      <c r="L56" s="81">
        <v>1</v>
      </c>
      <c r="M56" s="17"/>
      <c r="N56" s="17"/>
      <c r="O56" s="76">
        <v>8</v>
      </c>
      <c r="P56" s="77" t="s">
        <v>159</v>
      </c>
      <c r="Q56" s="78">
        <v>565</v>
      </c>
      <c r="R56" s="79">
        <v>2.5262687234518199E-2</v>
      </c>
      <c r="S56" s="78">
        <v>389</v>
      </c>
      <c r="T56" s="79">
        <v>1.9941559440201002E-2</v>
      </c>
      <c r="U56" s="80">
        <v>0.452442159383033</v>
      </c>
      <c r="V56" s="81">
        <v>4</v>
      </c>
    </row>
    <row r="57" spans="2:22" x14ac:dyDescent="0.25">
      <c r="B57" s="70">
        <v>9</v>
      </c>
      <c r="C57" s="71" t="s">
        <v>159</v>
      </c>
      <c r="D57" s="72">
        <v>285</v>
      </c>
      <c r="E57" s="73">
        <v>2.4436251393295E-2</v>
      </c>
      <c r="F57" s="72">
        <v>215</v>
      </c>
      <c r="G57" s="73">
        <v>2.1148927798544201E-2</v>
      </c>
      <c r="H57" s="74">
        <v>0.32558139534883701</v>
      </c>
      <c r="I57" s="75">
        <v>1</v>
      </c>
      <c r="J57" s="72">
        <v>280</v>
      </c>
      <c r="K57" s="74">
        <v>1.7857142857142801E-2</v>
      </c>
      <c r="L57" s="75">
        <v>-2</v>
      </c>
      <c r="M57" s="17"/>
      <c r="N57" s="17"/>
      <c r="O57" s="70">
        <v>9</v>
      </c>
      <c r="P57" s="71" t="s">
        <v>156</v>
      </c>
      <c r="Q57" s="72">
        <v>538</v>
      </c>
      <c r="R57" s="73">
        <v>2.4055443773753599E-2</v>
      </c>
      <c r="S57" s="72">
        <v>403</v>
      </c>
      <c r="T57" s="73">
        <v>2.0659250525452401E-2</v>
      </c>
      <c r="U57" s="74">
        <v>0.33498759305210901</v>
      </c>
      <c r="V57" s="75">
        <v>2</v>
      </c>
    </row>
    <row r="58" spans="2:22" x14ac:dyDescent="0.25">
      <c r="B58" s="76">
        <v>10</v>
      </c>
      <c r="C58" s="77" t="s">
        <v>160</v>
      </c>
      <c r="D58" s="78">
        <v>276</v>
      </c>
      <c r="E58" s="79">
        <v>2.3664580296664701E-2</v>
      </c>
      <c r="F58" s="78">
        <v>143</v>
      </c>
      <c r="G58" s="79">
        <v>1.40664961636829E-2</v>
      </c>
      <c r="H58" s="80">
        <v>0.93006993006993</v>
      </c>
      <c r="I58" s="81">
        <v>7</v>
      </c>
      <c r="J58" s="78">
        <v>215</v>
      </c>
      <c r="K58" s="80">
        <v>0.28372093023255801</v>
      </c>
      <c r="L58" s="81">
        <v>3</v>
      </c>
      <c r="M58" s="17"/>
      <c r="N58" s="17"/>
      <c r="O58" s="76">
        <v>10</v>
      </c>
      <c r="P58" s="77" t="s">
        <v>158</v>
      </c>
      <c r="Q58" s="78">
        <v>537</v>
      </c>
      <c r="R58" s="79">
        <v>2.40107310529846E-2</v>
      </c>
      <c r="S58" s="78">
        <v>854</v>
      </c>
      <c r="T58" s="79">
        <v>4.3779156200338301E-2</v>
      </c>
      <c r="U58" s="80">
        <v>-0.371194379391101</v>
      </c>
      <c r="V58" s="81">
        <v>-6</v>
      </c>
    </row>
    <row r="59" spans="2:22" x14ac:dyDescent="0.25">
      <c r="B59" s="70">
        <v>11</v>
      </c>
      <c r="C59" s="71" t="s">
        <v>157</v>
      </c>
      <c r="D59" s="72">
        <v>237</v>
      </c>
      <c r="E59" s="73">
        <v>2.0320672211266402E-2</v>
      </c>
      <c r="F59" s="72">
        <v>409</v>
      </c>
      <c r="G59" s="73">
        <v>4.0232146370253803E-2</v>
      </c>
      <c r="H59" s="74">
        <v>-0.420537897310514</v>
      </c>
      <c r="I59" s="75">
        <v>-5</v>
      </c>
      <c r="J59" s="72">
        <v>342</v>
      </c>
      <c r="K59" s="74">
        <v>-0.30701754385964902</v>
      </c>
      <c r="L59" s="75">
        <v>-6</v>
      </c>
      <c r="M59" s="17"/>
      <c r="N59" s="17"/>
      <c r="O59" s="70">
        <v>11</v>
      </c>
      <c r="P59" s="71" t="s">
        <v>161</v>
      </c>
      <c r="Q59" s="72">
        <v>498</v>
      </c>
      <c r="R59" s="73">
        <v>2.2266934942991298E-2</v>
      </c>
      <c r="S59" s="72">
        <v>801</v>
      </c>
      <c r="T59" s="73">
        <v>4.1062182806172097E-2</v>
      </c>
      <c r="U59" s="74">
        <v>-0.37827715355805203</v>
      </c>
      <c r="V59" s="75">
        <v>-6</v>
      </c>
    </row>
    <row r="60" spans="2:22" x14ac:dyDescent="0.25">
      <c r="B60" s="76">
        <v>0</v>
      </c>
      <c r="C60" s="77" t="s">
        <v>161</v>
      </c>
      <c r="D60" s="78">
        <v>237</v>
      </c>
      <c r="E60" s="79">
        <v>2.0320672211266402E-2</v>
      </c>
      <c r="F60" s="78">
        <v>448</v>
      </c>
      <c r="G60" s="79">
        <v>4.40684635058037E-2</v>
      </c>
      <c r="H60" s="80">
        <v>-0.47098214285714302</v>
      </c>
      <c r="I60" s="81">
        <v>-6</v>
      </c>
      <c r="J60" s="78">
        <v>261</v>
      </c>
      <c r="K60" s="80">
        <v>-9.1954022988505704E-2</v>
      </c>
      <c r="L60" s="81">
        <v>-3</v>
      </c>
      <c r="M60" s="17"/>
      <c r="N60" s="17"/>
      <c r="O60" s="76">
        <v>12</v>
      </c>
      <c r="P60" s="77" t="s">
        <v>160</v>
      </c>
      <c r="Q60" s="78">
        <v>491</v>
      </c>
      <c r="R60" s="79">
        <v>2.19539458976079E-2</v>
      </c>
      <c r="S60" s="78">
        <v>720</v>
      </c>
      <c r="T60" s="79">
        <v>3.6909827241502997E-2</v>
      </c>
      <c r="U60" s="80">
        <v>-0.31805555555555598</v>
      </c>
      <c r="V60" s="81">
        <v>-4</v>
      </c>
    </row>
    <row r="61" spans="2:22" x14ac:dyDescent="0.25">
      <c r="B61" s="70">
        <v>13</v>
      </c>
      <c r="C61" s="71" t="s">
        <v>162</v>
      </c>
      <c r="D61" s="72">
        <v>221</v>
      </c>
      <c r="E61" s="73">
        <v>1.8948812483923501E-2</v>
      </c>
      <c r="F61" s="72">
        <v>260</v>
      </c>
      <c r="G61" s="73">
        <v>2.5575447570332501E-2</v>
      </c>
      <c r="H61" s="74">
        <v>-0.15</v>
      </c>
      <c r="I61" s="75">
        <v>-5</v>
      </c>
      <c r="J61" s="72">
        <v>232</v>
      </c>
      <c r="K61" s="74">
        <v>-4.7413793103448301E-2</v>
      </c>
      <c r="L61" s="75">
        <v>-2</v>
      </c>
      <c r="M61" s="17"/>
      <c r="N61" s="17"/>
      <c r="O61" s="70">
        <v>13</v>
      </c>
      <c r="P61" s="71" t="s">
        <v>162</v>
      </c>
      <c r="Q61" s="72">
        <v>453</v>
      </c>
      <c r="R61" s="73">
        <v>2.0254862508383601E-2</v>
      </c>
      <c r="S61" s="72">
        <v>602</v>
      </c>
      <c r="T61" s="73">
        <v>3.0860716665812301E-2</v>
      </c>
      <c r="U61" s="74">
        <v>-0.24750830564784099</v>
      </c>
      <c r="V61" s="75">
        <v>-4</v>
      </c>
    </row>
    <row r="62" spans="2:22" x14ac:dyDescent="0.25">
      <c r="B62" s="76">
        <v>14</v>
      </c>
      <c r="C62" s="77" t="s">
        <v>163</v>
      </c>
      <c r="D62" s="78">
        <v>203</v>
      </c>
      <c r="E62" s="79">
        <v>1.7405470290662799E-2</v>
      </c>
      <c r="F62" s="78">
        <v>174</v>
      </c>
      <c r="G62" s="79">
        <v>1.7115876450914801E-2</v>
      </c>
      <c r="H62" s="80">
        <v>0.16666666666666699</v>
      </c>
      <c r="I62" s="81">
        <v>-1</v>
      </c>
      <c r="J62" s="78">
        <v>126</v>
      </c>
      <c r="K62" s="80">
        <v>0.61111111111111105</v>
      </c>
      <c r="L62" s="81">
        <v>8</v>
      </c>
      <c r="M62" s="17"/>
      <c r="N62" s="17"/>
      <c r="O62" s="76">
        <v>14</v>
      </c>
      <c r="P62" s="77" t="s">
        <v>164</v>
      </c>
      <c r="Q62" s="78">
        <v>382</v>
      </c>
      <c r="R62" s="79">
        <v>1.70802593337805E-2</v>
      </c>
      <c r="S62" s="78">
        <v>270</v>
      </c>
      <c r="T62" s="79">
        <v>1.3841185215563601E-2</v>
      </c>
      <c r="U62" s="80">
        <v>0.41481481481481502</v>
      </c>
      <c r="V62" s="81">
        <v>2</v>
      </c>
    </row>
    <row r="63" spans="2:22" x14ac:dyDescent="0.25">
      <c r="B63" s="70">
        <v>15</v>
      </c>
      <c r="C63" s="71" t="s">
        <v>165</v>
      </c>
      <c r="D63" s="72">
        <v>202</v>
      </c>
      <c r="E63" s="73">
        <v>1.73197290577039E-2</v>
      </c>
      <c r="F63" s="72">
        <v>108</v>
      </c>
      <c r="G63" s="73">
        <v>1.0623647452292001E-2</v>
      </c>
      <c r="H63" s="74">
        <v>0.87037037037037002</v>
      </c>
      <c r="I63" s="75">
        <v>8</v>
      </c>
      <c r="J63" s="72">
        <v>154</v>
      </c>
      <c r="K63" s="74">
        <v>0.31168831168831201</v>
      </c>
      <c r="L63" s="75">
        <v>5</v>
      </c>
      <c r="M63" s="17"/>
      <c r="N63" s="17"/>
      <c r="O63" s="70">
        <v>15</v>
      </c>
      <c r="P63" s="71" t="s">
        <v>165</v>
      </c>
      <c r="Q63" s="72">
        <v>356</v>
      </c>
      <c r="R63" s="73">
        <v>1.5917728593784899E-2</v>
      </c>
      <c r="S63" s="72">
        <v>210</v>
      </c>
      <c r="T63" s="73">
        <v>1.07653662787717E-2</v>
      </c>
      <c r="U63" s="74">
        <v>0.69523809523809499</v>
      </c>
      <c r="V63" s="75">
        <v>5</v>
      </c>
    </row>
    <row r="64" spans="2:22" x14ac:dyDescent="0.25">
      <c r="B64" s="76">
        <v>16</v>
      </c>
      <c r="C64" s="77" t="s">
        <v>166</v>
      </c>
      <c r="D64" s="78">
        <v>196</v>
      </c>
      <c r="E64" s="79">
        <v>1.6805281659950301E-2</v>
      </c>
      <c r="F64" s="78">
        <v>0</v>
      </c>
      <c r="G64" s="79">
        <v>0</v>
      </c>
      <c r="H64" s="80">
        <v>0</v>
      </c>
      <c r="I64" s="81">
        <v>0</v>
      </c>
      <c r="J64" s="78">
        <v>124</v>
      </c>
      <c r="K64" s="80">
        <v>0.58064516129032295</v>
      </c>
      <c r="L64" s="81">
        <v>7</v>
      </c>
      <c r="M64" s="17"/>
      <c r="N64" s="17"/>
      <c r="O64" s="76">
        <v>16</v>
      </c>
      <c r="P64" s="77" t="s">
        <v>167</v>
      </c>
      <c r="Q64" s="78">
        <v>329</v>
      </c>
      <c r="R64" s="79">
        <v>1.47104851330203E-2</v>
      </c>
      <c r="S64" s="78">
        <v>94</v>
      </c>
      <c r="T64" s="79">
        <v>4.81878300097401E-3</v>
      </c>
      <c r="U64" s="80">
        <v>2.5</v>
      </c>
      <c r="V64" s="81">
        <v>33</v>
      </c>
    </row>
    <row r="65" spans="2:22" x14ac:dyDescent="0.25">
      <c r="B65" s="70">
        <v>17</v>
      </c>
      <c r="C65" s="71" t="s">
        <v>164</v>
      </c>
      <c r="D65" s="72">
        <v>178</v>
      </c>
      <c r="E65" s="73">
        <v>1.52619394666895E-2</v>
      </c>
      <c r="F65" s="72">
        <v>149</v>
      </c>
      <c r="G65" s="73">
        <v>1.46566987999213E-2</v>
      </c>
      <c r="H65" s="74">
        <v>0.194630872483222</v>
      </c>
      <c r="I65" s="75">
        <v>-2</v>
      </c>
      <c r="J65" s="72">
        <v>204</v>
      </c>
      <c r="K65" s="74">
        <v>-0.12745098039215699</v>
      </c>
      <c r="L65" s="75">
        <v>-3</v>
      </c>
      <c r="M65" s="17"/>
      <c r="N65" s="17"/>
      <c r="O65" s="70"/>
      <c r="P65" s="71" t="s">
        <v>163</v>
      </c>
      <c r="Q65" s="72">
        <v>329</v>
      </c>
      <c r="R65" s="73">
        <v>1.47104851330203E-2</v>
      </c>
      <c r="S65" s="72">
        <v>298</v>
      </c>
      <c r="T65" s="73">
        <v>1.52765673860665E-2</v>
      </c>
      <c r="U65" s="74">
        <v>0.10402684563758401</v>
      </c>
      <c r="V65" s="75">
        <v>-1</v>
      </c>
    </row>
    <row r="66" spans="2:22" x14ac:dyDescent="0.25">
      <c r="B66" s="76">
        <v>18</v>
      </c>
      <c r="C66" s="77" t="s">
        <v>167</v>
      </c>
      <c r="D66" s="78">
        <v>173</v>
      </c>
      <c r="E66" s="79">
        <v>1.4833233301894899E-2</v>
      </c>
      <c r="F66" s="78">
        <v>29</v>
      </c>
      <c r="G66" s="79">
        <v>2.8526460751524701E-3</v>
      </c>
      <c r="H66" s="80">
        <v>4.9655172413793096</v>
      </c>
      <c r="I66" s="81">
        <v>54</v>
      </c>
      <c r="J66" s="78">
        <v>156</v>
      </c>
      <c r="K66" s="80">
        <v>0.108974358974359</v>
      </c>
      <c r="L66" s="81">
        <v>0</v>
      </c>
      <c r="M66" s="17"/>
      <c r="N66" s="17"/>
      <c r="O66" s="76">
        <v>18</v>
      </c>
      <c r="P66" s="77" t="s">
        <v>166</v>
      </c>
      <c r="Q66" s="78">
        <v>320</v>
      </c>
      <c r="R66" s="79">
        <v>1.43080706460988E-2</v>
      </c>
      <c r="S66" s="78">
        <v>0</v>
      </c>
      <c r="T66" s="79">
        <v>0</v>
      </c>
      <c r="U66" s="80"/>
      <c r="V66" s="81"/>
    </row>
    <row r="67" spans="2:22" x14ac:dyDescent="0.25">
      <c r="B67" s="70">
        <v>19</v>
      </c>
      <c r="C67" s="71" t="s">
        <v>168</v>
      </c>
      <c r="D67" s="72">
        <v>150</v>
      </c>
      <c r="E67" s="73">
        <v>1.2861184943839501E-2</v>
      </c>
      <c r="F67" s="72">
        <v>127</v>
      </c>
      <c r="G67" s="73">
        <v>1.2492622467047E-2</v>
      </c>
      <c r="H67" s="74">
        <v>0.181102362204724</v>
      </c>
      <c r="I67" s="75">
        <v>2</v>
      </c>
      <c r="J67" s="72">
        <v>112</v>
      </c>
      <c r="K67" s="74">
        <v>0.33928571428571402</v>
      </c>
      <c r="L67" s="75">
        <v>6</v>
      </c>
      <c r="O67" s="70">
        <v>19</v>
      </c>
      <c r="P67" s="71" t="s">
        <v>169</v>
      </c>
      <c r="Q67" s="72">
        <v>313</v>
      </c>
      <c r="R67" s="73">
        <v>1.3995081600715401E-2</v>
      </c>
      <c r="S67" s="72">
        <v>492</v>
      </c>
      <c r="T67" s="73">
        <v>2.5221715281693698E-2</v>
      </c>
      <c r="U67" s="74">
        <v>-0.36382113821138201</v>
      </c>
      <c r="V67" s="75">
        <v>-9</v>
      </c>
    </row>
    <row r="68" spans="2:22" x14ac:dyDescent="0.25">
      <c r="B68" s="76">
        <v>20</v>
      </c>
      <c r="C68" s="77" t="s">
        <v>170</v>
      </c>
      <c r="D68" s="78">
        <v>146</v>
      </c>
      <c r="E68" s="79">
        <v>1.2518220012003801E-2</v>
      </c>
      <c r="F68" s="78">
        <v>96</v>
      </c>
      <c r="G68" s="79">
        <v>9.4432421798150701E-3</v>
      </c>
      <c r="H68" s="80">
        <v>0.52083333333333304</v>
      </c>
      <c r="I68" s="81">
        <v>7</v>
      </c>
      <c r="J68" s="78">
        <v>156</v>
      </c>
      <c r="K68" s="80">
        <v>-6.4102564102564097E-2</v>
      </c>
      <c r="L68" s="81">
        <v>-2</v>
      </c>
      <c r="O68" s="76">
        <v>20</v>
      </c>
      <c r="P68" s="77" t="s">
        <v>170</v>
      </c>
      <c r="Q68" s="78">
        <v>302</v>
      </c>
      <c r="R68" s="79">
        <v>1.3503241672255801E-2</v>
      </c>
      <c r="S68" s="78">
        <v>174</v>
      </c>
      <c r="T68" s="79">
        <v>8.9198749166965706E-3</v>
      </c>
      <c r="U68" s="80">
        <v>0.73563218390804597</v>
      </c>
      <c r="V68" s="81">
        <v>9</v>
      </c>
    </row>
    <row r="69" spans="2:22" x14ac:dyDescent="0.25">
      <c r="B69" s="181" t="s">
        <v>143</v>
      </c>
      <c r="C69" s="181"/>
      <c r="D69" s="82">
        <f>SUM(D49:D68)</f>
        <v>6326</v>
      </c>
      <c r="E69" s="83">
        <f>D69/D71</f>
        <v>0.54239903969819081</v>
      </c>
      <c r="F69" s="82">
        <f>SUM(F49:F68)</f>
        <v>5026</v>
      </c>
      <c r="G69" s="83">
        <f>F69/F71</f>
        <v>0.49439307495573481</v>
      </c>
      <c r="H69" s="84">
        <f>D69/F69-1</f>
        <v>0.25865499403103853</v>
      </c>
      <c r="I69" s="85"/>
      <c r="J69" s="82">
        <f>SUM(J49:J68)</f>
        <v>5521</v>
      </c>
      <c r="K69" s="83">
        <f>D69/J69-1</f>
        <v>0.14580691903640641</v>
      </c>
      <c r="L69" s="82"/>
      <c r="O69" s="181" t="s">
        <v>143</v>
      </c>
      <c r="P69" s="181"/>
      <c r="Q69" s="82">
        <f>SUM(Q49:Q68)</f>
        <v>11898</v>
      </c>
      <c r="R69" s="83">
        <f>Q69/Q71</f>
        <v>0.53199195171026159</v>
      </c>
      <c r="S69" s="82">
        <f>SUM(S49:S68)</f>
        <v>10280</v>
      </c>
      <c r="T69" s="83">
        <f>S69/S71</f>
        <v>0.52699031117034911</v>
      </c>
      <c r="U69" s="84">
        <f>Q69/S69-1</f>
        <v>0.15739299610894952</v>
      </c>
      <c r="V69" s="85"/>
    </row>
    <row r="70" spans="2:22" x14ac:dyDescent="0.25">
      <c r="B70" s="181" t="s">
        <v>144</v>
      </c>
      <c r="C70" s="181"/>
      <c r="D70" s="82">
        <f>D71-SUM(D49:D68)</f>
        <v>5337</v>
      </c>
      <c r="E70" s="83">
        <f>D70/D71</f>
        <v>0.45760096030180913</v>
      </c>
      <c r="F70" s="82">
        <f>F71-SUM(F49:F68)</f>
        <v>5140</v>
      </c>
      <c r="G70" s="83">
        <f>F70/F71</f>
        <v>0.50560692504426519</v>
      </c>
      <c r="H70" s="84">
        <f>D70/F70-1</f>
        <v>3.8326848249027323E-2</v>
      </c>
      <c r="I70" s="85"/>
      <c r="J70" s="82">
        <f>J71-SUM(J49:J68)</f>
        <v>5181</v>
      </c>
      <c r="K70" s="83">
        <f>D70/J70-1</f>
        <v>3.0110017371163922E-2</v>
      </c>
      <c r="L70" s="82"/>
      <c r="O70" s="181" t="s">
        <v>144</v>
      </c>
      <c r="P70" s="181"/>
      <c r="Q70" s="82">
        <f>Q71-SUM(Q49:Q68)</f>
        <v>10467</v>
      </c>
      <c r="R70" s="83">
        <f>Q70/Q71</f>
        <v>0.46800804828973841</v>
      </c>
      <c r="S70" s="82">
        <f>S71-SUM(S49:S68)</f>
        <v>9227</v>
      </c>
      <c r="T70" s="83">
        <f>S70/S71</f>
        <v>0.47300968882965089</v>
      </c>
      <c r="U70" s="84">
        <f>Q70/S70-1</f>
        <v>0.13438820851847844</v>
      </c>
      <c r="V70" s="85"/>
    </row>
    <row r="71" spans="2:22" x14ac:dyDescent="0.25">
      <c r="B71" s="186" t="s">
        <v>145</v>
      </c>
      <c r="C71" s="186"/>
      <c r="D71" s="86">
        <v>11663</v>
      </c>
      <c r="E71" s="87">
        <v>1</v>
      </c>
      <c r="F71" s="86">
        <v>10166</v>
      </c>
      <c r="G71" s="87">
        <v>1</v>
      </c>
      <c r="H71" s="88">
        <v>0.14725555774149099</v>
      </c>
      <c r="I71" s="89"/>
      <c r="J71" s="86">
        <v>10702</v>
      </c>
      <c r="K71" s="88">
        <v>8.9796299757054707E-2</v>
      </c>
      <c r="L71" s="86"/>
      <c r="M71" s="17"/>
      <c r="O71" s="186" t="s">
        <v>145</v>
      </c>
      <c r="P71" s="186"/>
      <c r="Q71" s="86">
        <v>22365</v>
      </c>
      <c r="R71" s="87">
        <v>1</v>
      </c>
      <c r="S71" s="86">
        <v>19507</v>
      </c>
      <c r="T71" s="87">
        <v>1</v>
      </c>
      <c r="U71" s="88">
        <v>0.146511508689188</v>
      </c>
      <c r="V71" s="89"/>
    </row>
    <row r="72" spans="2:22" x14ac:dyDescent="0.25">
      <c r="B72" s="90" t="s">
        <v>47</v>
      </c>
    </row>
    <row r="73" spans="2:22" ht="15" customHeight="1" x14ac:dyDescent="0.25">
      <c r="B73" s="91" t="s">
        <v>116</v>
      </c>
      <c r="O73" s="90" t="s">
        <v>47</v>
      </c>
    </row>
    <row r="74" spans="2:22" x14ac:dyDescent="0.25">
      <c r="O74" s="91" t="s">
        <v>116</v>
      </c>
    </row>
  </sheetData>
  <mergeCells count="84">
    <mergeCell ref="B70:C70"/>
    <mergeCell ref="O70:P70"/>
    <mergeCell ref="B71:C71"/>
    <mergeCell ref="O71:P71"/>
    <mergeCell ref="U47:U48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33:C33"/>
    <mergeCell ref="O33:P33"/>
    <mergeCell ref="B34:C34"/>
    <mergeCell ref="O34:P34"/>
    <mergeCell ref="D44:I44"/>
    <mergeCell ref="J44:L44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K45:K46"/>
    <mergeCell ref="L45:L46"/>
    <mergeCell ref="O39:V40"/>
    <mergeCell ref="B40:L40"/>
    <mergeCell ref="B41:L41"/>
    <mergeCell ref="O41:V41"/>
    <mergeCell ref="I8:I9"/>
    <mergeCell ref="J8:J9"/>
    <mergeCell ref="K8:K9"/>
    <mergeCell ref="H8:H9"/>
    <mergeCell ref="K10:K11"/>
    <mergeCell ref="H10:H11"/>
    <mergeCell ref="I10:I11"/>
    <mergeCell ref="J10:J11"/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</mergeCells>
  <conditionalFormatting sqref="D12:L31">
    <cfRule type="cellIs" dxfId="53" priority="2" operator="equal">
      <formula>0</formula>
    </cfRule>
  </conditionalFormatting>
  <conditionalFormatting sqref="D49:L68">
    <cfRule type="cellIs" dxfId="52" priority="3" operator="equal">
      <formula>0</formula>
    </cfRule>
  </conditionalFormatting>
  <conditionalFormatting sqref="H12:H33">
    <cfRule type="cellIs" dxfId="51" priority="4" operator="lessThan">
      <formula>0</formula>
    </cfRule>
  </conditionalFormatting>
  <conditionalFormatting sqref="H49:H70">
    <cfRule type="cellIs" dxfId="50" priority="5" operator="lessThan">
      <formula>0</formula>
    </cfRule>
  </conditionalFormatting>
  <conditionalFormatting sqref="I12:I31 V49:V68">
    <cfRule type="cellIs" dxfId="49" priority="6" operator="lessThan">
      <formula>0</formula>
    </cfRule>
    <cfRule type="cellIs" dxfId="48" priority="8" operator="greaterThan">
      <formula>0</formula>
    </cfRule>
  </conditionalFormatting>
  <conditionalFormatting sqref="I49:I68">
    <cfRule type="cellIs" dxfId="47" priority="9" operator="lessThan">
      <formula>0</formula>
    </cfRule>
    <cfRule type="cellIs" dxfId="46" priority="11" operator="greaterThan">
      <formula>0</formula>
    </cfRule>
  </conditionalFormatting>
  <conditionalFormatting sqref="K12:L31">
    <cfRule type="cellIs" dxfId="45" priority="14" operator="lessThan">
      <formula>0</formula>
    </cfRule>
  </conditionalFormatting>
  <conditionalFormatting sqref="K49:L68">
    <cfRule type="cellIs" dxfId="44" priority="15" operator="lessThan">
      <formula>0</formula>
    </cfRule>
  </conditionalFormatting>
  <conditionalFormatting sqref="L12:L31">
    <cfRule type="cellIs" dxfId="43" priority="17" operator="greaterThan">
      <formula>0</formula>
    </cfRule>
  </conditionalFormatting>
  <conditionalFormatting sqref="L49:L68">
    <cfRule type="cellIs" dxfId="42" priority="19" operator="greaterThan">
      <formula>0</formula>
    </cfRule>
  </conditionalFormatting>
  <conditionalFormatting sqref="Q12:V31">
    <cfRule type="cellIs" dxfId="41" priority="20" operator="equal">
      <formula>0</formula>
    </cfRule>
  </conditionalFormatting>
  <conditionalFormatting sqref="Q49:V68">
    <cfRule type="cellIs" dxfId="40" priority="7" operator="equal">
      <formula>0</formula>
    </cfRule>
  </conditionalFormatting>
  <conditionalFormatting sqref="U12:U33">
    <cfRule type="cellIs" dxfId="39" priority="22" operator="lessThan">
      <formula>0</formula>
    </cfRule>
  </conditionalFormatting>
  <conditionalFormatting sqref="U49:U70">
    <cfRule type="cellIs" dxfId="38" priority="23" operator="lessThan">
      <formula>0</formula>
    </cfRule>
  </conditionalFormatting>
  <conditionalFormatting sqref="V12:V31">
    <cfRule type="cellIs" dxfId="37" priority="24" operator="lessThan">
      <formula>0</formula>
    </cfRule>
    <cfRule type="cellIs" dxfId="36" priority="26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73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3" style="5" customWidth="1"/>
    <col min="2" max="2" width="8.140625" style="5" customWidth="1"/>
    <col min="3" max="3" width="23.28515625" style="5" customWidth="1"/>
    <col min="4" max="12" width="10.42578125" style="5" customWidth="1"/>
    <col min="13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1024" width="9.140625" style="5"/>
  </cols>
  <sheetData>
    <row r="1" spans="2:22" x14ac:dyDescent="0.25">
      <c r="B1" s="38" t="s">
        <v>74</v>
      </c>
      <c r="D1" s="6"/>
      <c r="L1" s="39"/>
      <c r="P1" s="4"/>
      <c r="V1" s="62">
        <v>44987</v>
      </c>
    </row>
    <row r="2" spans="2:22" ht="15" customHeight="1" x14ac:dyDescent="0.25">
      <c r="D2" s="6"/>
      <c r="L2" s="39"/>
      <c r="O2" s="178" t="s">
        <v>171</v>
      </c>
      <c r="P2" s="178"/>
      <c r="Q2" s="178"/>
      <c r="R2" s="178"/>
      <c r="S2" s="178"/>
      <c r="T2" s="178"/>
      <c r="U2" s="178"/>
      <c r="V2" s="178"/>
    </row>
    <row r="3" spans="2:22" ht="14.45" customHeight="1" x14ac:dyDescent="0.25">
      <c r="B3" s="179" t="s">
        <v>172</v>
      </c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"/>
      <c r="N3" s="38"/>
      <c r="O3" s="178"/>
      <c r="P3" s="178"/>
      <c r="Q3" s="178"/>
      <c r="R3" s="178"/>
      <c r="S3" s="178"/>
      <c r="T3" s="178"/>
      <c r="U3" s="178"/>
      <c r="V3" s="178"/>
    </row>
    <row r="4" spans="2:22" ht="14.45" customHeight="1" x14ac:dyDescent="0.25">
      <c r="B4" s="180" t="s">
        <v>173</v>
      </c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7"/>
      <c r="N4" s="38"/>
      <c r="O4" s="180" t="s">
        <v>174</v>
      </c>
      <c r="P4" s="180"/>
      <c r="Q4" s="180"/>
      <c r="R4" s="180"/>
      <c r="S4" s="180"/>
      <c r="T4" s="180"/>
      <c r="U4" s="180"/>
      <c r="V4" s="180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121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121</v>
      </c>
    </row>
    <row r="6" spans="2:22" ht="14.45" customHeight="1" x14ac:dyDescent="0.25">
      <c r="B6" s="182" t="s">
        <v>26</v>
      </c>
      <c r="C6" s="183" t="s">
        <v>27</v>
      </c>
      <c r="D6" s="184" t="s">
        <v>122</v>
      </c>
      <c r="E6" s="184"/>
      <c r="F6" s="184"/>
      <c r="G6" s="184"/>
      <c r="H6" s="184"/>
      <c r="I6" s="184"/>
      <c r="J6" s="185" t="s">
        <v>123</v>
      </c>
      <c r="K6" s="185"/>
      <c r="L6" s="185"/>
      <c r="M6" s="17"/>
      <c r="N6" s="17"/>
      <c r="O6" s="182" t="s">
        <v>26</v>
      </c>
      <c r="P6" s="183" t="s">
        <v>27</v>
      </c>
      <c r="Q6" s="184" t="s">
        <v>124</v>
      </c>
      <c r="R6" s="184"/>
      <c r="S6" s="184"/>
      <c r="T6" s="184"/>
      <c r="U6" s="184"/>
      <c r="V6" s="184"/>
    </row>
    <row r="7" spans="2:22" ht="14.45" customHeight="1" x14ac:dyDescent="0.25">
      <c r="B7" s="182"/>
      <c r="C7" s="183"/>
      <c r="D7" s="174" t="s">
        <v>125</v>
      </c>
      <c r="E7" s="174"/>
      <c r="F7" s="174"/>
      <c r="G7" s="174"/>
      <c r="H7" s="174"/>
      <c r="I7" s="174"/>
      <c r="J7" s="173" t="s">
        <v>126</v>
      </c>
      <c r="K7" s="173"/>
      <c r="L7" s="173"/>
      <c r="M7" s="17"/>
      <c r="N7" s="17"/>
      <c r="O7" s="182"/>
      <c r="P7" s="183"/>
      <c r="Q7" s="174" t="s">
        <v>127</v>
      </c>
      <c r="R7" s="174"/>
      <c r="S7" s="174"/>
      <c r="T7" s="174"/>
      <c r="U7" s="174"/>
      <c r="V7" s="174"/>
    </row>
    <row r="8" spans="2:22" ht="14.45" customHeight="1" x14ac:dyDescent="0.25">
      <c r="B8" s="182"/>
      <c r="C8" s="183"/>
      <c r="D8" s="177">
        <v>2023</v>
      </c>
      <c r="E8" s="177"/>
      <c r="F8" s="177">
        <v>2022</v>
      </c>
      <c r="G8" s="177"/>
      <c r="H8" s="172" t="s">
        <v>64</v>
      </c>
      <c r="I8" s="172" t="s">
        <v>128</v>
      </c>
      <c r="J8" s="172">
        <v>2022</v>
      </c>
      <c r="K8" s="172" t="s">
        <v>129</v>
      </c>
      <c r="L8" s="172" t="s">
        <v>130</v>
      </c>
      <c r="M8" s="17"/>
      <c r="N8" s="17"/>
      <c r="O8" s="182"/>
      <c r="P8" s="183"/>
      <c r="Q8" s="177">
        <v>2023</v>
      </c>
      <c r="R8" s="177"/>
      <c r="S8" s="177">
        <v>2022</v>
      </c>
      <c r="T8" s="177"/>
      <c r="U8" s="172" t="s">
        <v>64</v>
      </c>
      <c r="V8" s="172" t="s">
        <v>131</v>
      </c>
    </row>
    <row r="9" spans="2:22" ht="14.45" customHeight="1" x14ac:dyDescent="0.25">
      <c r="B9" s="175" t="s">
        <v>132</v>
      </c>
      <c r="C9" s="176" t="s">
        <v>133</v>
      </c>
      <c r="D9" s="177"/>
      <c r="E9" s="177"/>
      <c r="F9" s="177"/>
      <c r="G9" s="177"/>
      <c r="H9" s="172"/>
      <c r="I9" s="172"/>
      <c r="J9" s="172"/>
      <c r="K9" s="172"/>
      <c r="L9" s="172"/>
      <c r="M9" s="17"/>
      <c r="N9" s="17"/>
      <c r="O9" s="175" t="s">
        <v>132</v>
      </c>
      <c r="P9" s="176" t="s">
        <v>133</v>
      </c>
      <c r="Q9" s="177"/>
      <c r="R9" s="177"/>
      <c r="S9" s="177"/>
      <c r="T9" s="177"/>
      <c r="U9" s="172"/>
      <c r="V9" s="172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1" t="s">
        <v>134</v>
      </c>
      <c r="I10" s="171" t="s">
        <v>135</v>
      </c>
      <c r="J10" s="171" t="s">
        <v>30</v>
      </c>
      <c r="K10" s="171" t="s">
        <v>136</v>
      </c>
      <c r="L10" s="171" t="s">
        <v>137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1" t="s">
        <v>134</v>
      </c>
      <c r="V10" s="171" t="s">
        <v>138</v>
      </c>
    </row>
    <row r="11" spans="2:22" ht="14.45" customHeight="1" x14ac:dyDescent="0.25">
      <c r="B11" s="175"/>
      <c r="C11" s="176"/>
      <c r="D11" s="68" t="s">
        <v>139</v>
      </c>
      <c r="E11" s="69" t="s">
        <v>140</v>
      </c>
      <c r="F11" s="68" t="s">
        <v>139</v>
      </c>
      <c r="G11" s="69" t="s">
        <v>140</v>
      </c>
      <c r="H11" s="171"/>
      <c r="I11" s="171"/>
      <c r="J11" s="171" t="s">
        <v>139</v>
      </c>
      <c r="K11" s="171"/>
      <c r="L11" s="171"/>
      <c r="M11" s="17"/>
      <c r="N11" s="17"/>
      <c r="O11" s="175"/>
      <c r="P11" s="176"/>
      <c r="Q11" s="68" t="s">
        <v>139</v>
      </c>
      <c r="R11" s="69" t="s">
        <v>140</v>
      </c>
      <c r="S11" s="68" t="s">
        <v>139</v>
      </c>
      <c r="T11" s="69" t="s">
        <v>140</v>
      </c>
      <c r="U11" s="171"/>
      <c r="V11" s="171"/>
    </row>
    <row r="12" spans="2:22" ht="14.45" customHeight="1" x14ac:dyDescent="0.25">
      <c r="B12" s="70">
        <v>1</v>
      </c>
      <c r="C12" s="71" t="s">
        <v>51</v>
      </c>
      <c r="D12" s="72">
        <v>5690</v>
      </c>
      <c r="E12" s="73">
        <v>0.21182339364157499</v>
      </c>
      <c r="F12" s="72">
        <v>4448</v>
      </c>
      <c r="G12" s="73">
        <v>0.19031319527639901</v>
      </c>
      <c r="H12" s="74">
        <v>0.27922661870503601</v>
      </c>
      <c r="I12" s="75">
        <v>0</v>
      </c>
      <c r="J12" s="72">
        <v>5310</v>
      </c>
      <c r="K12" s="74">
        <v>7.1563088512241094E-2</v>
      </c>
      <c r="L12" s="75">
        <v>0</v>
      </c>
      <c r="M12" s="17"/>
      <c r="N12" s="17"/>
      <c r="O12" s="70">
        <v>1</v>
      </c>
      <c r="P12" s="71" t="s">
        <v>51</v>
      </c>
      <c r="Q12" s="72">
        <v>11000</v>
      </c>
      <c r="R12" s="73">
        <v>0.214818575948131</v>
      </c>
      <c r="S12" s="72">
        <v>8385</v>
      </c>
      <c r="T12" s="73">
        <v>0.19497279449379201</v>
      </c>
      <c r="U12" s="74">
        <v>0.31186642814549798</v>
      </c>
      <c r="V12" s="75">
        <v>0</v>
      </c>
    </row>
    <row r="13" spans="2:22" ht="14.45" customHeight="1" x14ac:dyDescent="0.25">
      <c r="B13" s="76">
        <v>2</v>
      </c>
      <c r="C13" s="77" t="s">
        <v>39</v>
      </c>
      <c r="D13" s="78">
        <v>2748</v>
      </c>
      <c r="E13" s="79">
        <v>0.102300647755193</v>
      </c>
      <c r="F13" s="78">
        <v>1990</v>
      </c>
      <c r="G13" s="79">
        <v>8.5144617491014901E-2</v>
      </c>
      <c r="H13" s="80">
        <v>0.38090452261306501</v>
      </c>
      <c r="I13" s="81">
        <v>0</v>
      </c>
      <c r="J13" s="78">
        <v>2703</v>
      </c>
      <c r="K13" s="80">
        <v>1.6648168701442801E-2</v>
      </c>
      <c r="L13" s="81">
        <v>0</v>
      </c>
      <c r="M13" s="17"/>
      <c r="N13" s="17"/>
      <c r="O13" s="76">
        <v>2</v>
      </c>
      <c r="P13" s="77" t="s">
        <v>39</v>
      </c>
      <c r="Q13" s="78">
        <v>5451</v>
      </c>
      <c r="R13" s="79">
        <v>0.10645236886302401</v>
      </c>
      <c r="S13" s="78">
        <v>3995</v>
      </c>
      <c r="T13" s="79">
        <v>9.2894014788634099E-2</v>
      </c>
      <c r="U13" s="80">
        <v>0.364455569461827</v>
      </c>
      <c r="V13" s="81">
        <v>0</v>
      </c>
    </row>
    <row r="14" spans="2:22" ht="14.45" customHeight="1" x14ac:dyDescent="0.25">
      <c r="B14" s="70">
        <v>3</v>
      </c>
      <c r="C14" s="71" t="s">
        <v>34</v>
      </c>
      <c r="D14" s="72">
        <v>1642</v>
      </c>
      <c r="E14" s="73">
        <v>6.1127242945424799E-2</v>
      </c>
      <c r="F14" s="72">
        <v>1260</v>
      </c>
      <c r="G14" s="73">
        <v>5.3910662330994397E-2</v>
      </c>
      <c r="H14" s="74">
        <v>0.30317460317460299</v>
      </c>
      <c r="I14" s="75">
        <v>4</v>
      </c>
      <c r="J14" s="72">
        <v>1497</v>
      </c>
      <c r="K14" s="74">
        <v>9.6860387441549706E-2</v>
      </c>
      <c r="L14" s="75">
        <v>1</v>
      </c>
      <c r="M14" s="17"/>
      <c r="N14" s="17"/>
      <c r="O14" s="70">
        <v>3</v>
      </c>
      <c r="P14" s="71" t="s">
        <v>34</v>
      </c>
      <c r="Q14" s="72">
        <v>3139</v>
      </c>
      <c r="R14" s="73">
        <v>6.13014099910167E-2</v>
      </c>
      <c r="S14" s="72">
        <v>2548</v>
      </c>
      <c r="T14" s="73">
        <v>5.9247546853927399E-2</v>
      </c>
      <c r="U14" s="74">
        <v>0.23194662480376799</v>
      </c>
      <c r="V14" s="75">
        <v>3</v>
      </c>
    </row>
    <row r="15" spans="2:22" ht="14.45" customHeight="1" x14ac:dyDescent="0.25">
      <c r="B15" s="76">
        <v>4</v>
      </c>
      <c r="C15" s="77" t="s">
        <v>33</v>
      </c>
      <c r="D15" s="78">
        <v>1585</v>
      </c>
      <c r="E15" s="79">
        <v>5.9005286278013602E-2</v>
      </c>
      <c r="F15" s="78">
        <v>1663</v>
      </c>
      <c r="G15" s="79">
        <v>7.1153517028923502E-2</v>
      </c>
      <c r="H15" s="80">
        <v>-4.69031870114252E-2</v>
      </c>
      <c r="I15" s="81">
        <v>0</v>
      </c>
      <c r="J15" s="78">
        <v>1312</v>
      </c>
      <c r="K15" s="80">
        <v>0.208079268292683</v>
      </c>
      <c r="L15" s="81">
        <v>2</v>
      </c>
      <c r="M15" s="17"/>
      <c r="N15" s="17"/>
      <c r="O15" s="76">
        <v>4</v>
      </c>
      <c r="P15" s="77" t="s">
        <v>36</v>
      </c>
      <c r="Q15" s="78">
        <v>3015</v>
      </c>
      <c r="R15" s="79">
        <v>5.8879818771237699E-2</v>
      </c>
      <c r="S15" s="78">
        <v>2262</v>
      </c>
      <c r="T15" s="79">
        <v>5.25973120029763E-2</v>
      </c>
      <c r="U15" s="80">
        <v>0.33289124668435</v>
      </c>
      <c r="V15" s="81">
        <v>4</v>
      </c>
    </row>
    <row r="16" spans="2:22" ht="14.45" customHeight="1" x14ac:dyDescent="0.25">
      <c r="B16" s="70">
        <v>5</v>
      </c>
      <c r="C16" s="71" t="s">
        <v>36</v>
      </c>
      <c r="D16" s="72">
        <v>1499</v>
      </c>
      <c r="E16" s="73">
        <v>5.5803737621919397E-2</v>
      </c>
      <c r="F16" s="72">
        <v>1230</v>
      </c>
      <c r="G16" s="73">
        <v>5.2627075132637299E-2</v>
      </c>
      <c r="H16" s="74">
        <v>0.21869918699186999</v>
      </c>
      <c r="I16" s="75">
        <v>4</v>
      </c>
      <c r="J16" s="72">
        <v>1516</v>
      </c>
      <c r="K16" s="74">
        <v>-1.12137203166227E-2</v>
      </c>
      <c r="L16" s="75">
        <v>-2</v>
      </c>
      <c r="M16" s="17"/>
      <c r="N16" s="17"/>
      <c r="O16" s="70">
        <v>5</v>
      </c>
      <c r="P16" s="71" t="s">
        <v>33</v>
      </c>
      <c r="Q16" s="72">
        <v>2897</v>
      </c>
      <c r="R16" s="73">
        <v>5.65754013201578E-2</v>
      </c>
      <c r="S16" s="72">
        <v>3389</v>
      </c>
      <c r="T16" s="73">
        <v>7.8802957726828798E-2</v>
      </c>
      <c r="U16" s="74">
        <v>-0.14517556801416301</v>
      </c>
      <c r="V16" s="75">
        <v>-2</v>
      </c>
    </row>
    <row r="17" spans="2:22" ht="14.45" customHeight="1" x14ac:dyDescent="0.25">
      <c r="B17" s="76">
        <v>6</v>
      </c>
      <c r="C17" s="77" t="s">
        <v>37</v>
      </c>
      <c r="D17" s="78">
        <v>1488</v>
      </c>
      <c r="E17" s="79">
        <v>5.5394237212418998E-2</v>
      </c>
      <c r="F17" s="78">
        <v>1527</v>
      </c>
      <c r="G17" s="79">
        <v>6.5334588396371698E-2</v>
      </c>
      <c r="H17" s="80">
        <v>-2.55402750491159E-2</v>
      </c>
      <c r="I17" s="81">
        <v>-1</v>
      </c>
      <c r="J17" s="78">
        <v>1320</v>
      </c>
      <c r="K17" s="80">
        <v>0.12727272727272701</v>
      </c>
      <c r="L17" s="81">
        <v>-1</v>
      </c>
      <c r="M17" s="17"/>
      <c r="N17" s="17"/>
      <c r="O17" s="76">
        <v>6</v>
      </c>
      <c r="P17" s="77" t="s">
        <v>37</v>
      </c>
      <c r="Q17" s="78">
        <v>2808</v>
      </c>
      <c r="R17" s="79">
        <v>5.48373237511229E-2</v>
      </c>
      <c r="S17" s="78">
        <v>2978</v>
      </c>
      <c r="T17" s="79">
        <v>6.9246151699762795E-2</v>
      </c>
      <c r="U17" s="80">
        <v>-5.7085292142377501E-2</v>
      </c>
      <c r="V17" s="81">
        <v>-2</v>
      </c>
    </row>
    <row r="18" spans="2:22" ht="14.45" customHeight="1" x14ac:dyDescent="0.25">
      <c r="B18" s="70">
        <v>7</v>
      </c>
      <c r="C18" s="71" t="s">
        <v>53</v>
      </c>
      <c r="D18" s="72">
        <v>1432</v>
      </c>
      <c r="E18" s="73">
        <v>5.3309507854962399E-2</v>
      </c>
      <c r="F18" s="72">
        <v>1800</v>
      </c>
      <c r="G18" s="73">
        <v>7.7015231901420497E-2</v>
      </c>
      <c r="H18" s="74">
        <v>-0.20444444444444401</v>
      </c>
      <c r="I18" s="75">
        <v>-4</v>
      </c>
      <c r="J18" s="72">
        <v>1006</v>
      </c>
      <c r="K18" s="74">
        <v>0.42345924453280298</v>
      </c>
      <c r="L18" s="75">
        <v>1</v>
      </c>
      <c r="M18" s="17"/>
      <c r="N18" s="17"/>
      <c r="O18" s="70">
        <v>7</v>
      </c>
      <c r="P18" s="71" t="s">
        <v>53</v>
      </c>
      <c r="Q18" s="72">
        <v>2438</v>
      </c>
      <c r="R18" s="73">
        <v>4.7611608014685801E-2</v>
      </c>
      <c r="S18" s="72">
        <v>2633</v>
      </c>
      <c r="T18" s="73">
        <v>6.1224015253685503E-2</v>
      </c>
      <c r="U18" s="74">
        <v>-7.40600075958983E-2</v>
      </c>
      <c r="V18" s="75">
        <v>-2</v>
      </c>
    </row>
    <row r="19" spans="2:22" ht="14.45" customHeight="1" x14ac:dyDescent="0.25">
      <c r="B19" s="76">
        <v>8</v>
      </c>
      <c r="C19" s="77" t="s">
        <v>38</v>
      </c>
      <c r="D19" s="78">
        <v>986</v>
      </c>
      <c r="E19" s="79">
        <v>3.6706127615218499E-2</v>
      </c>
      <c r="F19" s="78">
        <v>711</v>
      </c>
      <c r="G19" s="79">
        <v>3.0421016601061099E-2</v>
      </c>
      <c r="H19" s="80">
        <v>0.38677918424753899</v>
      </c>
      <c r="I19" s="81">
        <v>5</v>
      </c>
      <c r="J19" s="78">
        <v>922</v>
      </c>
      <c r="K19" s="80">
        <v>6.9414316702820097E-2</v>
      </c>
      <c r="L19" s="81">
        <v>1</v>
      </c>
      <c r="M19" s="17"/>
      <c r="N19" s="17"/>
      <c r="O19" s="76">
        <v>8</v>
      </c>
      <c r="P19" s="77" t="s">
        <v>35</v>
      </c>
      <c r="Q19" s="78">
        <v>1994</v>
      </c>
      <c r="R19" s="79">
        <v>3.8940749130961197E-2</v>
      </c>
      <c r="S19" s="78">
        <v>2202</v>
      </c>
      <c r="T19" s="79">
        <v>5.1202157838441197E-2</v>
      </c>
      <c r="U19" s="80">
        <v>-9.4459582198001796E-2</v>
      </c>
      <c r="V19" s="81">
        <v>1</v>
      </c>
    </row>
    <row r="20" spans="2:22" ht="14.45" customHeight="1" x14ac:dyDescent="0.25">
      <c r="B20" s="70">
        <v>9</v>
      </c>
      <c r="C20" s="71" t="s">
        <v>52</v>
      </c>
      <c r="D20" s="72">
        <v>968</v>
      </c>
      <c r="E20" s="73">
        <v>3.6036036036036001E-2</v>
      </c>
      <c r="F20" s="72">
        <v>832</v>
      </c>
      <c r="G20" s="73">
        <v>3.5598151634434402E-2</v>
      </c>
      <c r="H20" s="74">
        <v>0.16346153846153899</v>
      </c>
      <c r="I20" s="75">
        <v>1</v>
      </c>
      <c r="J20" s="72">
        <v>631</v>
      </c>
      <c r="K20" s="74">
        <v>0.53407290015847897</v>
      </c>
      <c r="L20" s="75">
        <v>5</v>
      </c>
      <c r="M20" s="17"/>
      <c r="N20" s="17"/>
      <c r="O20" s="70">
        <v>9</v>
      </c>
      <c r="P20" s="71" t="s">
        <v>38</v>
      </c>
      <c r="Q20" s="72">
        <v>1908</v>
      </c>
      <c r="R20" s="73">
        <v>3.72612584462758E-2</v>
      </c>
      <c r="S20" s="72">
        <v>1222</v>
      </c>
      <c r="T20" s="73">
        <v>2.8414639817699899E-2</v>
      </c>
      <c r="U20" s="74">
        <v>0.56137479541734903</v>
      </c>
      <c r="V20" s="75">
        <v>4</v>
      </c>
    </row>
    <row r="21" spans="2:22" ht="14.45" customHeight="1" x14ac:dyDescent="0.25">
      <c r="B21" s="76">
        <v>10</v>
      </c>
      <c r="C21" s="77" t="s">
        <v>65</v>
      </c>
      <c r="D21" s="78">
        <v>950</v>
      </c>
      <c r="E21" s="79">
        <v>3.5365944456853503E-2</v>
      </c>
      <c r="F21" s="78">
        <v>1308</v>
      </c>
      <c r="G21" s="79">
        <v>5.5964401848365597E-2</v>
      </c>
      <c r="H21" s="80">
        <v>-0.273700305810397</v>
      </c>
      <c r="I21" s="81">
        <v>-4</v>
      </c>
      <c r="J21" s="78">
        <v>857</v>
      </c>
      <c r="K21" s="80">
        <v>0.108518086347725</v>
      </c>
      <c r="L21" s="81">
        <v>0</v>
      </c>
      <c r="M21" s="17"/>
      <c r="N21" s="17"/>
      <c r="O21" s="76">
        <v>10</v>
      </c>
      <c r="P21" s="77" t="s">
        <v>65</v>
      </c>
      <c r="Q21" s="78">
        <v>1807</v>
      </c>
      <c r="R21" s="79">
        <v>3.5288833339843E-2</v>
      </c>
      <c r="S21" s="78">
        <v>2440</v>
      </c>
      <c r="T21" s="79">
        <v>5.6736269357763998E-2</v>
      </c>
      <c r="U21" s="80">
        <v>-0.25942622950819699</v>
      </c>
      <c r="V21" s="81">
        <v>-3</v>
      </c>
    </row>
    <row r="22" spans="2:22" ht="14.45" customHeight="1" x14ac:dyDescent="0.25">
      <c r="B22" s="70">
        <v>11</v>
      </c>
      <c r="C22" s="71" t="s">
        <v>35</v>
      </c>
      <c r="D22" s="72">
        <v>949</v>
      </c>
      <c r="E22" s="73">
        <v>3.5328717146899002E-2</v>
      </c>
      <c r="F22" s="72">
        <v>1233</v>
      </c>
      <c r="G22" s="73">
        <v>5.2755433852473103E-2</v>
      </c>
      <c r="H22" s="74">
        <v>-0.23033252230332499</v>
      </c>
      <c r="I22" s="75">
        <v>-3</v>
      </c>
      <c r="J22" s="72">
        <v>1045</v>
      </c>
      <c r="K22" s="74">
        <v>-9.1866028708133998E-2</v>
      </c>
      <c r="L22" s="75">
        <v>-4</v>
      </c>
      <c r="M22" s="17"/>
      <c r="N22" s="17"/>
      <c r="O22" s="70">
        <v>11</v>
      </c>
      <c r="P22" s="71" t="s">
        <v>41</v>
      </c>
      <c r="Q22" s="72">
        <v>1610</v>
      </c>
      <c r="R22" s="73">
        <v>3.1441627934226501E-2</v>
      </c>
      <c r="S22" s="72">
        <v>1174</v>
      </c>
      <c r="T22" s="73">
        <v>2.7298516486071699E-2</v>
      </c>
      <c r="U22" s="74">
        <v>0.37137989778534902</v>
      </c>
      <c r="V22" s="75">
        <v>3</v>
      </c>
    </row>
    <row r="23" spans="2:22" ht="14.45" customHeight="1" x14ac:dyDescent="0.25">
      <c r="B23" s="76">
        <v>12</v>
      </c>
      <c r="C23" s="77" t="s">
        <v>66</v>
      </c>
      <c r="D23" s="78">
        <v>866</v>
      </c>
      <c r="E23" s="79">
        <v>3.2238850420668597E-2</v>
      </c>
      <c r="F23" s="78">
        <v>824</v>
      </c>
      <c r="G23" s="79">
        <v>3.5255861714872501E-2</v>
      </c>
      <c r="H23" s="80">
        <v>5.0970873786407897E-2</v>
      </c>
      <c r="I23" s="81">
        <v>-1</v>
      </c>
      <c r="J23" s="78">
        <v>602</v>
      </c>
      <c r="K23" s="80">
        <v>0.43853820598006599</v>
      </c>
      <c r="L23" s="81">
        <v>3</v>
      </c>
      <c r="M23" s="17"/>
      <c r="N23" s="17"/>
      <c r="O23" s="76">
        <v>12</v>
      </c>
      <c r="P23" s="77" t="s">
        <v>52</v>
      </c>
      <c r="Q23" s="78">
        <v>1599</v>
      </c>
      <c r="R23" s="79">
        <v>3.1226809358278301E-2</v>
      </c>
      <c r="S23" s="78">
        <v>1246</v>
      </c>
      <c r="T23" s="79">
        <v>2.8972701483513899E-2</v>
      </c>
      <c r="U23" s="80">
        <v>0.28330658105938999</v>
      </c>
      <c r="V23" s="81">
        <v>0</v>
      </c>
    </row>
    <row r="24" spans="2:22" ht="14.45" customHeight="1" x14ac:dyDescent="0.25">
      <c r="B24" s="70">
        <v>13</v>
      </c>
      <c r="C24" s="71" t="s">
        <v>62</v>
      </c>
      <c r="D24" s="72">
        <v>809</v>
      </c>
      <c r="E24" s="73">
        <v>3.01168937532574E-2</v>
      </c>
      <c r="F24" s="72">
        <v>719</v>
      </c>
      <c r="G24" s="73">
        <v>3.0763306520623E-2</v>
      </c>
      <c r="H24" s="74">
        <v>0.125173852573018</v>
      </c>
      <c r="I24" s="75">
        <v>-1</v>
      </c>
      <c r="J24" s="72">
        <v>680</v>
      </c>
      <c r="K24" s="74">
        <v>0.189705882352941</v>
      </c>
      <c r="L24" s="75">
        <v>-1</v>
      </c>
      <c r="M24" s="17"/>
      <c r="N24" s="17"/>
      <c r="O24" s="70">
        <v>13</v>
      </c>
      <c r="P24" s="71" t="s">
        <v>62</v>
      </c>
      <c r="Q24" s="72">
        <v>1489</v>
      </c>
      <c r="R24" s="73">
        <v>2.9078623598796999E-2</v>
      </c>
      <c r="S24" s="72">
        <v>1250</v>
      </c>
      <c r="T24" s="73">
        <v>2.9065711761149599E-2</v>
      </c>
      <c r="U24" s="74">
        <v>0.19120000000000001</v>
      </c>
      <c r="V24" s="75">
        <v>-2</v>
      </c>
    </row>
    <row r="25" spans="2:22" ht="14.45" customHeight="1" x14ac:dyDescent="0.25">
      <c r="B25" s="76">
        <v>14</v>
      </c>
      <c r="C25" s="77" t="s">
        <v>41</v>
      </c>
      <c r="D25" s="78">
        <v>762</v>
      </c>
      <c r="E25" s="79">
        <v>2.8367210185392001E-2</v>
      </c>
      <c r="F25" s="78">
        <v>705</v>
      </c>
      <c r="G25" s="79">
        <v>3.0164299161389699E-2</v>
      </c>
      <c r="H25" s="80">
        <v>8.0851063829787198E-2</v>
      </c>
      <c r="I25" s="81">
        <v>0</v>
      </c>
      <c r="J25" s="78">
        <v>848</v>
      </c>
      <c r="K25" s="80">
        <v>-0.10141509433962299</v>
      </c>
      <c r="L25" s="81">
        <v>-3</v>
      </c>
      <c r="M25" s="17"/>
      <c r="N25" s="17"/>
      <c r="O25" s="76">
        <v>14</v>
      </c>
      <c r="P25" s="77" t="s">
        <v>66</v>
      </c>
      <c r="Q25" s="78">
        <v>1468</v>
      </c>
      <c r="R25" s="79">
        <v>2.8668515408350598E-2</v>
      </c>
      <c r="S25" s="78">
        <v>1434</v>
      </c>
      <c r="T25" s="79">
        <v>3.3344184532390797E-2</v>
      </c>
      <c r="U25" s="80">
        <v>2.3709902370990101E-2</v>
      </c>
      <c r="V25" s="81">
        <v>-4</v>
      </c>
    </row>
    <row r="26" spans="2:22" ht="14.45" customHeight="1" x14ac:dyDescent="0.25">
      <c r="B26" s="70">
        <v>15</v>
      </c>
      <c r="C26" s="71" t="s">
        <v>55</v>
      </c>
      <c r="D26" s="72">
        <v>636</v>
      </c>
      <c r="E26" s="73">
        <v>2.36765691311146E-2</v>
      </c>
      <c r="F26" s="72">
        <v>330</v>
      </c>
      <c r="G26" s="73">
        <v>1.4119459181927099E-2</v>
      </c>
      <c r="H26" s="74">
        <v>0.92727272727272703</v>
      </c>
      <c r="I26" s="75">
        <v>1</v>
      </c>
      <c r="J26" s="72">
        <v>638</v>
      </c>
      <c r="K26" s="74">
        <v>-3.13479623824453E-3</v>
      </c>
      <c r="L26" s="75">
        <v>-2</v>
      </c>
      <c r="M26" s="17"/>
      <c r="N26" s="17"/>
      <c r="O26" s="70">
        <v>15</v>
      </c>
      <c r="P26" s="71" t="s">
        <v>55</v>
      </c>
      <c r="Q26" s="72">
        <v>1274</v>
      </c>
      <c r="R26" s="73">
        <v>2.4879896887083499E-2</v>
      </c>
      <c r="S26" s="72">
        <v>564</v>
      </c>
      <c r="T26" s="73">
        <v>1.3114449146630699E-2</v>
      </c>
      <c r="U26" s="74">
        <v>1.25886524822695</v>
      </c>
      <c r="V26" s="75">
        <v>1</v>
      </c>
    </row>
    <row r="27" spans="2:22" ht="14.45" customHeight="1" x14ac:dyDescent="0.25">
      <c r="B27" s="76">
        <v>16</v>
      </c>
      <c r="C27" s="77" t="s">
        <v>60</v>
      </c>
      <c r="D27" s="78">
        <v>506</v>
      </c>
      <c r="E27" s="79">
        <v>1.8837018837018799E-2</v>
      </c>
      <c r="F27" s="78">
        <v>303</v>
      </c>
      <c r="G27" s="79">
        <v>1.2964230703405801E-2</v>
      </c>
      <c r="H27" s="80">
        <v>0.66996699669966997</v>
      </c>
      <c r="I27" s="81">
        <v>1</v>
      </c>
      <c r="J27" s="78">
        <v>422</v>
      </c>
      <c r="K27" s="80">
        <v>0.199052132701422</v>
      </c>
      <c r="L27" s="81">
        <v>1</v>
      </c>
      <c r="M27" s="17"/>
      <c r="N27" s="17"/>
      <c r="O27" s="76">
        <v>16</v>
      </c>
      <c r="P27" s="77" t="s">
        <v>175</v>
      </c>
      <c r="Q27" s="78">
        <v>937</v>
      </c>
      <c r="R27" s="79">
        <v>1.8298636878490801E-2</v>
      </c>
      <c r="S27" s="78">
        <v>668</v>
      </c>
      <c r="T27" s="79">
        <v>1.55327163651584E-2</v>
      </c>
      <c r="U27" s="80">
        <v>0.40269461077844299</v>
      </c>
      <c r="V27" s="81">
        <v>-1</v>
      </c>
    </row>
    <row r="28" spans="2:22" ht="14.45" customHeight="1" x14ac:dyDescent="0.25">
      <c r="B28" s="70">
        <v>17</v>
      </c>
      <c r="C28" s="71" t="s">
        <v>175</v>
      </c>
      <c r="D28" s="72">
        <v>461</v>
      </c>
      <c r="E28" s="73">
        <v>1.7161789889062602E-2</v>
      </c>
      <c r="F28" s="72">
        <v>394</v>
      </c>
      <c r="G28" s="73">
        <v>1.6857778538421998E-2</v>
      </c>
      <c r="H28" s="74">
        <v>0.17005076142132</v>
      </c>
      <c r="I28" s="75">
        <v>-2</v>
      </c>
      <c r="J28" s="72">
        <v>476</v>
      </c>
      <c r="K28" s="74">
        <v>-3.1512605042016799E-2</v>
      </c>
      <c r="L28" s="75">
        <v>-1</v>
      </c>
      <c r="M28" s="17"/>
      <c r="N28" s="17"/>
      <c r="O28" s="70">
        <v>17</v>
      </c>
      <c r="P28" s="71" t="s">
        <v>60</v>
      </c>
      <c r="Q28" s="72">
        <v>928</v>
      </c>
      <c r="R28" s="73">
        <v>1.81228762254423E-2</v>
      </c>
      <c r="S28" s="72">
        <v>530</v>
      </c>
      <c r="T28" s="73">
        <v>1.23238617867274E-2</v>
      </c>
      <c r="U28" s="74">
        <v>0.75094339622641504</v>
      </c>
      <c r="V28" s="75">
        <v>0</v>
      </c>
    </row>
    <row r="29" spans="2:22" ht="14.45" customHeight="1" x14ac:dyDescent="0.25">
      <c r="B29" s="76">
        <v>18</v>
      </c>
      <c r="C29" s="77" t="s">
        <v>67</v>
      </c>
      <c r="D29" s="78">
        <v>343</v>
      </c>
      <c r="E29" s="79">
        <v>1.2768967314421901E-2</v>
      </c>
      <c r="F29" s="78">
        <v>199</v>
      </c>
      <c r="G29" s="79">
        <v>8.5144617491014901E-3</v>
      </c>
      <c r="H29" s="80">
        <v>0.723618090452261</v>
      </c>
      <c r="I29" s="81">
        <v>4</v>
      </c>
      <c r="J29" s="78">
        <v>321</v>
      </c>
      <c r="K29" s="80">
        <v>6.8535825545171403E-2</v>
      </c>
      <c r="L29" s="81">
        <v>0</v>
      </c>
      <c r="M29" s="17"/>
      <c r="N29" s="17"/>
      <c r="O29" s="76">
        <v>18</v>
      </c>
      <c r="P29" s="77" t="s">
        <v>67</v>
      </c>
      <c r="Q29" s="78">
        <v>664</v>
      </c>
      <c r="R29" s="79">
        <v>1.2967230402687199E-2</v>
      </c>
      <c r="S29" s="78">
        <v>370</v>
      </c>
      <c r="T29" s="79">
        <v>8.6034506813002804E-3</v>
      </c>
      <c r="U29" s="80">
        <v>0.79459459459459503</v>
      </c>
      <c r="V29" s="81">
        <v>4</v>
      </c>
    </row>
    <row r="30" spans="2:22" ht="14.45" customHeight="1" x14ac:dyDescent="0.25">
      <c r="B30" s="70">
        <v>19</v>
      </c>
      <c r="C30" s="71" t="s">
        <v>61</v>
      </c>
      <c r="D30" s="72">
        <v>288</v>
      </c>
      <c r="E30" s="73">
        <v>1.07214652669198E-2</v>
      </c>
      <c r="F30" s="72">
        <v>109</v>
      </c>
      <c r="G30" s="73">
        <v>4.6637001540304601E-3</v>
      </c>
      <c r="H30" s="74">
        <v>1.6422018348623899</v>
      </c>
      <c r="I30" s="75">
        <v>5</v>
      </c>
      <c r="J30" s="72">
        <v>246</v>
      </c>
      <c r="K30" s="74">
        <v>0.17073170731707299</v>
      </c>
      <c r="L30" s="75">
        <v>2</v>
      </c>
      <c r="O30" s="70">
        <v>19</v>
      </c>
      <c r="P30" s="71" t="s">
        <v>141</v>
      </c>
      <c r="Q30" s="72">
        <v>580</v>
      </c>
      <c r="R30" s="73">
        <v>1.13267976409015E-2</v>
      </c>
      <c r="S30" s="72">
        <v>488</v>
      </c>
      <c r="T30" s="73">
        <v>1.13472538715528E-2</v>
      </c>
      <c r="U30" s="74">
        <v>0.188524590163935</v>
      </c>
      <c r="V30" s="75">
        <v>-1</v>
      </c>
    </row>
    <row r="31" spans="2:22" ht="14.45" customHeight="1" x14ac:dyDescent="0.25">
      <c r="B31" s="76">
        <v>20</v>
      </c>
      <c r="C31" s="77" t="s">
        <v>40</v>
      </c>
      <c r="D31" s="78">
        <v>282</v>
      </c>
      <c r="E31" s="79">
        <v>1.04981014071923E-2</v>
      </c>
      <c r="F31" s="78">
        <v>242</v>
      </c>
      <c r="G31" s="79">
        <v>1.0354270066746499E-2</v>
      </c>
      <c r="H31" s="80">
        <v>0.165289256198347</v>
      </c>
      <c r="I31" s="81">
        <v>0</v>
      </c>
      <c r="J31" s="78">
        <v>212</v>
      </c>
      <c r="K31" s="80">
        <v>0.330188679245283</v>
      </c>
      <c r="L31" s="81">
        <v>2</v>
      </c>
      <c r="O31" s="76">
        <v>20</v>
      </c>
      <c r="P31" s="77" t="s">
        <v>176</v>
      </c>
      <c r="Q31" s="78">
        <v>534</v>
      </c>
      <c r="R31" s="79">
        <v>1.04284654142093E-2</v>
      </c>
      <c r="S31" s="78">
        <v>224</v>
      </c>
      <c r="T31" s="79">
        <v>5.2085755475980103E-3</v>
      </c>
      <c r="U31" s="80">
        <v>1.3839285714285701</v>
      </c>
      <c r="V31" s="81">
        <v>6</v>
      </c>
    </row>
    <row r="32" spans="2:22" ht="14.45" customHeight="1" x14ac:dyDescent="0.25">
      <c r="B32" s="181" t="s">
        <v>143</v>
      </c>
      <c r="C32" s="181"/>
      <c r="D32" s="82">
        <f>SUM(D12:D31)</f>
        <v>24890</v>
      </c>
      <c r="E32" s="83">
        <f>D32/D34</f>
        <v>0.92658774476956296</v>
      </c>
      <c r="F32" s="82">
        <f>SUM(F12:F31)</f>
        <v>21827</v>
      </c>
      <c r="G32" s="83">
        <f>F32/F34</f>
        <v>0.93389525928461403</v>
      </c>
      <c r="H32" s="84">
        <f>D32/F32-1</f>
        <v>0.14033078297521429</v>
      </c>
      <c r="I32" s="85"/>
      <c r="J32" s="82">
        <f>SUM(J12:J31)</f>
        <v>22564</v>
      </c>
      <c r="K32" s="83">
        <f>D32/J32-1</f>
        <v>0.10308455947527029</v>
      </c>
      <c r="L32" s="82"/>
      <c r="O32" s="181" t="s">
        <v>143</v>
      </c>
      <c r="P32" s="181"/>
      <c r="Q32" s="82">
        <f>SUM(Q12:Q31)</f>
        <v>47540</v>
      </c>
      <c r="R32" s="83">
        <f>Q32/Q34</f>
        <v>0.92840682732492286</v>
      </c>
      <c r="S32" s="82">
        <f>SUM(S12:S31)</f>
        <v>40002</v>
      </c>
      <c r="T32" s="83">
        <f>S32/S34</f>
        <v>0.93014928149560527</v>
      </c>
      <c r="U32" s="84">
        <f>Q32/S32-1</f>
        <v>0.18844057797110136</v>
      </c>
      <c r="V32" s="85"/>
    </row>
    <row r="33" spans="2:22" ht="14.45" customHeight="1" x14ac:dyDescent="0.25">
      <c r="B33" s="181" t="s">
        <v>144</v>
      </c>
      <c r="C33" s="181"/>
      <c r="D33" s="82">
        <f>D34-SUM(D12:D31)</f>
        <v>1972</v>
      </c>
      <c r="E33" s="83">
        <f>D33/D34</f>
        <v>7.3412255230437054E-2</v>
      </c>
      <c r="F33" s="82">
        <f>F34-SUM(F12:F31)</f>
        <v>1545</v>
      </c>
      <c r="G33" s="83">
        <f>F33/F34</f>
        <v>6.6104740715385926E-2</v>
      </c>
      <c r="H33" s="84">
        <f>D33/F33-1</f>
        <v>0.27637540453074427</v>
      </c>
      <c r="I33" s="85"/>
      <c r="J33" s="82">
        <f>J34-SUM(J12:J31)</f>
        <v>1780</v>
      </c>
      <c r="K33" s="83">
        <f>D33/J33-1</f>
        <v>0.10786516853932593</v>
      </c>
      <c r="L33" s="82"/>
      <c r="O33" s="181" t="s">
        <v>144</v>
      </c>
      <c r="P33" s="181"/>
      <c r="Q33" s="82">
        <f>Q34-SUM(Q12:Q31)</f>
        <v>3666</v>
      </c>
      <c r="R33" s="83">
        <f>Q33/Q34</f>
        <v>7.1593172675077144E-2</v>
      </c>
      <c r="S33" s="82">
        <f>S34-SUM(S12:S31)</f>
        <v>3004</v>
      </c>
      <c r="T33" s="83">
        <f>S33/S34</f>
        <v>6.985071850439474E-2</v>
      </c>
      <c r="U33" s="84">
        <f>Q33/S33-1</f>
        <v>0.22037283621837545</v>
      </c>
      <c r="V33" s="85"/>
    </row>
    <row r="34" spans="2:22" ht="14.45" customHeight="1" x14ac:dyDescent="0.25">
      <c r="B34" s="186" t="s">
        <v>145</v>
      </c>
      <c r="C34" s="186"/>
      <c r="D34" s="86">
        <v>26862</v>
      </c>
      <c r="E34" s="87">
        <v>1</v>
      </c>
      <c r="F34" s="86">
        <v>23372</v>
      </c>
      <c r="G34" s="87">
        <v>1</v>
      </c>
      <c r="H34" s="88">
        <v>0.14932397740886499</v>
      </c>
      <c r="I34" s="89"/>
      <c r="J34" s="86">
        <v>24344</v>
      </c>
      <c r="K34" s="88">
        <v>0.103434111074598</v>
      </c>
      <c r="L34" s="86"/>
      <c r="M34" s="17"/>
      <c r="N34" s="17"/>
      <c r="O34" s="186" t="s">
        <v>145</v>
      </c>
      <c r="P34" s="186"/>
      <c r="Q34" s="86">
        <v>51206</v>
      </c>
      <c r="R34" s="87">
        <v>1</v>
      </c>
      <c r="S34" s="86">
        <v>43006</v>
      </c>
      <c r="T34" s="87">
        <v>1</v>
      </c>
      <c r="U34" s="88">
        <v>0.190671069153141</v>
      </c>
      <c r="V34" s="89"/>
    </row>
    <row r="35" spans="2:22" ht="14.45" customHeight="1" x14ac:dyDescent="0.25">
      <c r="B35" s="90" t="s">
        <v>47</v>
      </c>
      <c r="O35" s="90" t="s">
        <v>47</v>
      </c>
    </row>
    <row r="36" spans="2:22" x14ac:dyDescent="0.25">
      <c r="B36" s="91" t="s">
        <v>116</v>
      </c>
      <c r="O36" s="91" t="s">
        <v>116</v>
      </c>
    </row>
    <row r="39" spans="2:22" ht="15" customHeight="1" x14ac:dyDescent="0.25">
      <c r="O39" s="178" t="s">
        <v>177</v>
      </c>
      <c r="P39" s="178"/>
      <c r="Q39" s="178"/>
      <c r="R39" s="178"/>
      <c r="S39" s="178"/>
      <c r="T39" s="178"/>
      <c r="U39" s="178"/>
      <c r="V39" s="178"/>
    </row>
    <row r="40" spans="2:22" ht="15" customHeight="1" x14ac:dyDescent="0.25">
      <c r="B40" s="179" t="s">
        <v>178</v>
      </c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"/>
      <c r="N40" s="38"/>
      <c r="O40" s="178"/>
      <c r="P40" s="178"/>
      <c r="Q40" s="178"/>
      <c r="R40" s="178"/>
      <c r="S40" s="178"/>
      <c r="T40" s="178"/>
      <c r="U40" s="178"/>
      <c r="V40" s="178"/>
    </row>
    <row r="41" spans="2:22" x14ac:dyDescent="0.25">
      <c r="B41" s="180" t="s">
        <v>179</v>
      </c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7"/>
      <c r="N41" s="38"/>
      <c r="O41" s="180" t="s">
        <v>149</v>
      </c>
      <c r="P41" s="180"/>
      <c r="Q41" s="180"/>
      <c r="R41" s="180"/>
      <c r="S41" s="180"/>
      <c r="T41" s="180"/>
      <c r="U41" s="180"/>
      <c r="V41" s="180"/>
    </row>
    <row r="42" spans="2:22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121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121</v>
      </c>
    </row>
    <row r="43" spans="2:22" ht="15" customHeight="1" x14ac:dyDescent="0.25">
      <c r="B43" s="182" t="s">
        <v>26</v>
      </c>
      <c r="C43" s="183" t="s">
        <v>28</v>
      </c>
      <c r="D43" s="184" t="s">
        <v>122</v>
      </c>
      <c r="E43" s="184"/>
      <c r="F43" s="184"/>
      <c r="G43" s="184"/>
      <c r="H43" s="184"/>
      <c r="I43" s="184"/>
      <c r="J43" s="185" t="s">
        <v>123</v>
      </c>
      <c r="K43" s="185"/>
      <c r="L43" s="185"/>
      <c r="M43" s="17"/>
      <c r="N43" s="17"/>
      <c r="O43" s="182" t="s">
        <v>26</v>
      </c>
      <c r="P43" s="183" t="s">
        <v>28</v>
      </c>
      <c r="Q43" s="184" t="s">
        <v>124</v>
      </c>
      <c r="R43" s="184"/>
      <c r="S43" s="184"/>
      <c r="T43" s="184"/>
      <c r="U43" s="184"/>
      <c r="V43" s="184"/>
    </row>
    <row r="44" spans="2:22" ht="15" customHeight="1" x14ac:dyDescent="0.25">
      <c r="B44" s="182"/>
      <c r="C44" s="183"/>
      <c r="D44" s="174" t="s">
        <v>125</v>
      </c>
      <c r="E44" s="174"/>
      <c r="F44" s="174"/>
      <c r="G44" s="174"/>
      <c r="H44" s="174"/>
      <c r="I44" s="174"/>
      <c r="J44" s="173" t="s">
        <v>126</v>
      </c>
      <c r="K44" s="173"/>
      <c r="L44" s="173"/>
      <c r="M44" s="17"/>
      <c r="N44" s="17"/>
      <c r="O44" s="182"/>
      <c r="P44" s="183"/>
      <c r="Q44" s="174" t="s">
        <v>127</v>
      </c>
      <c r="R44" s="174"/>
      <c r="S44" s="174"/>
      <c r="T44" s="174"/>
      <c r="U44" s="174"/>
      <c r="V44" s="174"/>
    </row>
    <row r="45" spans="2:22" ht="15" customHeight="1" x14ac:dyDescent="0.25">
      <c r="B45" s="182"/>
      <c r="C45" s="183"/>
      <c r="D45" s="177">
        <v>2023</v>
      </c>
      <c r="E45" s="177"/>
      <c r="F45" s="177">
        <v>2022</v>
      </c>
      <c r="G45" s="177"/>
      <c r="H45" s="172" t="s">
        <v>64</v>
      </c>
      <c r="I45" s="172" t="s">
        <v>128</v>
      </c>
      <c r="J45" s="172">
        <v>2022</v>
      </c>
      <c r="K45" s="172" t="s">
        <v>129</v>
      </c>
      <c r="L45" s="172" t="s">
        <v>130</v>
      </c>
      <c r="M45" s="17"/>
      <c r="N45" s="17"/>
      <c r="O45" s="182"/>
      <c r="P45" s="183"/>
      <c r="Q45" s="177">
        <v>2023</v>
      </c>
      <c r="R45" s="177"/>
      <c r="S45" s="177">
        <v>2022</v>
      </c>
      <c r="T45" s="177"/>
      <c r="U45" s="172" t="s">
        <v>64</v>
      </c>
      <c r="V45" s="172" t="s">
        <v>131</v>
      </c>
    </row>
    <row r="46" spans="2:22" ht="15" customHeight="1" x14ac:dyDescent="0.25">
      <c r="B46" s="175" t="s">
        <v>132</v>
      </c>
      <c r="C46" s="176" t="s">
        <v>28</v>
      </c>
      <c r="D46" s="177"/>
      <c r="E46" s="177"/>
      <c r="F46" s="177"/>
      <c r="G46" s="177"/>
      <c r="H46" s="172"/>
      <c r="I46" s="172"/>
      <c r="J46" s="172"/>
      <c r="K46" s="172"/>
      <c r="L46" s="172"/>
      <c r="M46" s="17"/>
      <c r="N46" s="17"/>
      <c r="O46" s="175" t="s">
        <v>132</v>
      </c>
      <c r="P46" s="176" t="s">
        <v>28</v>
      </c>
      <c r="Q46" s="177"/>
      <c r="R46" s="177"/>
      <c r="S46" s="177"/>
      <c r="T46" s="177"/>
      <c r="U46" s="172"/>
      <c r="V46" s="172"/>
    </row>
    <row r="47" spans="2:22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1" t="s">
        <v>134</v>
      </c>
      <c r="I47" s="171" t="s">
        <v>135</v>
      </c>
      <c r="J47" s="171" t="s">
        <v>30</v>
      </c>
      <c r="K47" s="171" t="s">
        <v>136</v>
      </c>
      <c r="L47" s="171" t="s">
        <v>137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1" t="s">
        <v>134</v>
      </c>
      <c r="V47" s="171" t="s">
        <v>138</v>
      </c>
    </row>
    <row r="48" spans="2:22" ht="15" customHeight="1" x14ac:dyDescent="0.25">
      <c r="B48" s="175"/>
      <c r="C48" s="176"/>
      <c r="D48" s="68" t="s">
        <v>139</v>
      </c>
      <c r="E48" s="69" t="s">
        <v>140</v>
      </c>
      <c r="F48" s="68" t="s">
        <v>139</v>
      </c>
      <c r="G48" s="69" t="s">
        <v>140</v>
      </c>
      <c r="H48" s="171"/>
      <c r="I48" s="171"/>
      <c r="J48" s="171" t="s">
        <v>139</v>
      </c>
      <c r="K48" s="171"/>
      <c r="L48" s="171"/>
      <c r="M48" s="17"/>
      <c r="N48" s="17"/>
      <c r="O48" s="175"/>
      <c r="P48" s="176"/>
      <c r="Q48" s="68" t="s">
        <v>139</v>
      </c>
      <c r="R48" s="69" t="s">
        <v>140</v>
      </c>
      <c r="S48" s="68" t="s">
        <v>139</v>
      </c>
      <c r="T48" s="69" t="s">
        <v>140</v>
      </c>
      <c r="U48" s="171"/>
      <c r="V48" s="171"/>
    </row>
    <row r="49" spans="2:22" x14ac:dyDescent="0.25">
      <c r="B49" s="70">
        <v>1</v>
      </c>
      <c r="C49" s="71" t="s">
        <v>151</v>
      </c>
      <c r="D49" s="72">
        <v>1434</v>
      </c>
      <c r="E49" s="73">
        <v>5.33839624748716E-2</v>
      </c>
      <c r="F49" s="72">
        <v>694</v>
      </c>
      <c r="G49" s="73">
        <v>2.9693650521992101E-2</v>
      </c>
      <c r="H49" s="74">
        <v>1.06628242074928</v>
      </c>
      <c r="I49" s="75">
        <v>4</v>
      </c>
      <c r="J49" s="72">
        <v>916</v>
      </c>
      <c r="K49" s="74">
        <v>0.56550218340611402</v>
      </c>
      <c r="L49" s="75">
        <v>1</v>
      </c>
      <c r="M49" s="17"/>
      <c r="N49" s="17"/>
      <c r="O49" s="70">
        <v>1</v>
      </c>
      <c r="P49" s="71" t="s">
        <v>169</v>
      </c>
      <c r="Q49" s="72">
        <v>2875</v>
      </c>
      <c r="R49" s="73">
        <v>5.6145764168261503E-2</v>
      </c>
      <c r="S49" s="72">
        <v>2794</v>
      </c>
      <c r="T49" s="73">
        <v>6.4967678928521594E-2</v>
      </c>
      <c r="U49" s="74">
        <v>2.89906943450251E-2</v>
      </c>
      <c r="V49" s="75">
        <v>0</v>
      </c>
    </row>
    <row r="50" spans="2:22" x14ac:dyDescent="0.25">
      <c r="B50" s="76">
        <v>2</v>
      </c>
      <c r="C50" s="77" t="s">
        <v>169</v>
      </c>
      <c r="D50" s="78">
        <v>1328</v>
      </c>
      <c r="E50" s="79">
        <v>4.9437867619685799E-2</v>
      </c>
      <c r="F50" s="78">
        <v>1364</v>
      </c>
      <c r="G50" s="79">
        <v>5.8360431285298699E-2</v>
      </c>
      <c r="H50" s="80">
        <v>-2.63929618768328E-2</v>
      </c>
      <c r="I50" s="81">
        <v>-1</v>
      </c>
      <c r="J50" s="78">
        <v>1547</v>
      </c>
      <c r="K50" s="80">
        <v>-0.14156431803490599</v>
      </c>
      <c r="L50" s="81">
        <v>-1</v>
      </c>
      <c r="M50" s="17"/>
      <c r="N50" s="17"/>
      <c r="O50" s="76">
        <v>2</v>
      </c>
      <c r="P50" s="77" t="s">
        <v>151</v>
      </c>
      <c r="Q50" s="78">
        <v>2350</v>
      </c>
      <c r="R50" s="79">
        <v>4.58930594071007E-2</v>
      </c>
      <c r="S50" s="78">
        <v>1129</v>
      </c>
      <c r="T50" s="79">
        <v>2.6252150862670302E-2</v>
      </c>
      <c r="U50" s="80">
        <v>1.0814880425155</v>
      </c>
      <c r="V50" s="81">
        <v>3</v>
      </c>
    </row>
    <row r="51" spans="2:22" x14ac:dyDescent="0.25">
      <c r="B51" s="70">
        <v>3</v>
      </c>
      <c r="C51" s="71" t="s">
        <v>180</v>
      </c>
      <c r="D51" s="72">
        <v>778</v>
      </c>
      <c r="E51" s="73">
        <v>2.89628471446653E-2</v>
      </c>
      <c r="F51" s="72">
        <v>738</v>
      </c>
      <c r="G51" s="73">
        <v>3.1576245079582399E-2</v>
      </c>
      <c r="H51" s="74">
        <v>5.4200542005420099E-2</v>
      </c>
      <c r="I51" s="75">
        <v>1</v>
      </c>
      <c r="J51" s="72">
        <v>576</v>
      </c>
      <c r="K51" s="74">
        <v>0.35069444444444398</v>
      </c>
      <c r="L51" s="75">
        <v>1</v>
      </c>
      <c r="M51" s="17"/>
      <c r="N51" s="17"/>
      <c r="O51" s="70">
        <v>3</v>
      </c>
      <c r="P51" s="71" t="s">
        <v>150</v>
      </c>
      <c r="Q51" s="72">
        <v>1679</v>
      </c>
      <c r="R51" s="73">
        <v>3.2789126274264703E-2</v>
      </c>
      <c r="S51" s="72">
        <v>394</v>
      </c>
      <c r="T51" s="73">
        <v>9.16151234711436E-3</v>
      </c>
      <c r="U51" s="74">
        <v>3.2614213197969502</v>
      </c>
      <c r="V51" s="75">
        <v>25</v>
      </c>
    </row>
    <row r="52" spans="2:22" x14ac:dyDescent="0.25">
      <c r="B52" s="76">
        <v>4</v>
      </c>
      <c r="C52" s="77" t="s">
        <v>150</v>
      </c>
      <c r="D52" s="78">
        <v>770</v>
      </c>
      <c r="E52" s="79">
        <v>2.8665028665028701E-2</v>
      </c>
      <c r="F52" s="78">
        <v>187</v>
      </c>
      <c r="G52" s="79">
        <v>8.0010268697586796E-3</v>
      </c>
      <c r="H52" s="80">
        <v>3.1176470588235299</v>
      </c>
      <c r="I52" s="81">
        <v>27</v>
      </c>
      <c r="J52" s="78">
        <v>909</v>
      </c>
      <c r="K52" s="80">
        <v>-0.15291529152915301</v>
      </c>
      <c r="L52" s="81">
        <v>-1</v>
      </c>
      <c r="M52" s="17"/>
      <c r="N52" s="17"/>
      <c r="O52" s="76">
        <v>4</v>
      </c>
      <c r="P52" s="77" t="s">
        <v>180</v>
      </c>
      <c r="Q52" s="78">
        <v>1354</v>
      </c>
      <c r="R52" s="79">
        <v>2.6442213803069999E-2</v>
      </c>
      <c r="S52" s="78">
        <v>1530</v>
      </c>
      <c r="T52" s="79">
        <v>3.5576431195647101E-2</v>
      </c>
      <c r="U52" s="80">
        <v>-0.115032679738562</v>
      </c>
      <c r="V52" s="81">
        <v>-1</v>
      </c>
    </row>
    <row r="53" spans="2:22" x14ac:dyDescent="0.25">
      <c r="B53" s="70">
        <v>5</v>
      </c>
      <c r="C53" s="71" t="s">
        <v>152</v>
      </c>
      <c r="D53" s="72">
        <v>707</v>
      </c>
      <c r="E53" s="73">
        <v>2.6319708137889999E-2</v>
      </c>
      <c r="F53" s="72">
        <v>286</v>
      </c>
      <c r="G53" s="73">
        <v>1.2236864624336799E-2</v>
      </c>
      <c r="H53" s="74">
        <v>1.4720279720279701</v>
      </c>
      <c r="I53" s="75">
        <v>12</v>
      </c>
      <c r="J53" s="72">
        <v>326</v>
      </c>
      <c r="K53" s="74">
        <v>1.1687116564417199</v>
      </c>
      <c r="L53" s="75">
        <v>12</v>
      </c>
      <c r="M53" s="17"/>
      <c r="N53" s="17"/>
      <c r="O53" s="70">
        <v>5</v>
      </c>
      <c r="P53" s="71" t="s">
        <v>152</v>
      </c>
      <c r="Q53" s="72">
        <v>1033</v>
      </c>
      <c r="R53" s="73">
        <v>2.0173417177674499E-2</v>
      </c>
      <c r="S53" s="72">
        <v>508</v>
      </c>
      <c r="T53" s="73">
        <v>1.18123052597312E-2</v>
      </c>
      <c r="U53" s="74">
        <v>1.03346456692913</v>
      </c>
      <c r="V53" s="75">
        <v>13</v>
      </c>
    </row>
    <row r="54" spans="2:22" x14ac:dyDescent="0.25">
      <c r="B54" s="76">
        <v>6</v>
      </c>
      <c r="C54" s="77" t="s">
        <v>181</v>
      </c>
      <c r="D54" s="78">
        <v>512</v>
      </c>
      <c r="E54" s="79">
        <v>1.90603826967463E-2</v>
      </c>
      <c r="F54" s="78">
        <v>294</v>
      </c>
      <c r="G54" s="79">
        <v>1.2579154543898701E-2</v>
      </c>
      <c r="H54" s="80">
        <v>0.74149659863945605</v>
      </c>
      <c r="I54" s="81">
        <v>8</v>
      </c>
      <c r="J54" s="78">
        <v>450</v>
      </c>
      <c r="K54" s="80">
        <v>0.137777777777778</v>
      </c>
      <c r="L54" s="81">
        <v>1</v>
      </c>
      <c r="M54" s="17"/>
      <c r="N54" s="17"/>
      <c r="O54" s="76">
        <v>6</v>
      </c>
      <c r="P54" s="77" t="s">
        <v>181</v>
      </c>
      <c r="Q54" s="78">
        <v>962</v>
      </c>
      <c r="R54" s="79">
        <v>1.8786860914736601E-2</v>
      </c>
      <c r="S54" s="78">
        <v>560</v>
      </c>
      <c r="T54" s="79">
        <v>1.3021438868995001E-2</v>
      </c>
      <c r="U54" s="80">
        <v>0.71785714285714297</v>
      </c>
      <c r="V54" s="81">
        <v>8</v>
      </c>
    </row>
    <row r="55" spans="2:22" x14ac:dyDescent="0.25">
      <c r="B55" s="70">
        <v>7</v>
      </c>
      <c r="C55" s="71" t="s">
        <v>182</v>
      </c>
      <c r="D55" s="72">
        <v>498</v>
      </c>
      <c r="E55" s="73">
        <v>1.8539200357382199E-2</v>
      </c>
      <c r="F55" s="72">
        <v>423</v>
      </c>
      <c r="G55" s="73">
        <v>1.80985794968338E-2</v>
      </c>
      <c r="H55" s="74">
        <v>0.17730496453900699</v>
      </c>
      <c r="I55" s="75">
        <v>2</v>
      </c>
      <c r="J55" s="72">
        <v>368</v>
      </c>
      <c r="K55" s="74">
        <v>0.35326086956521702</v>
      </c>
      <c r="L55" s="75">
        <v>5</v>
      </c>
      <c r="M55" s="17"/>
      <c r="N55" s="17"/>
      <c r="O55" s="70">
        <v>7</v>
      </c>
      <c r="P55" s="71" t="s">
        <v>161</v>
      </c>
      <c r="Q55" s="72">
        <v>926</v>
      </c>
      <c r="R55" s="73">
        <v>1.8083818302542701E-2</v>
      </c>
      <c r="S55" s="72">
        <v>1830</v>
      </c>
      <c r="T55" s="73">
        <v>4.2552202018323E-2</v>
      </c>
      <c r="U55" s="74">
        <v>-0.49398907103825102</v>
      </c>
      <c r="V55" s="75">
        <v>-5</v>
      </c>
    </row>
    <row r="56" spans="2:22" x14ac:dyDescent="0.25">
      <c r="B56" s="76">
        <v>8</v>
      </c>
      <c r="C56" s="77" t="s">
        <v>158</v>
      </c>
      <c r="D56" s="78">
        <v>476</v>
      </c>
      <c r="E56" s="79">
        <v>1.7720199538381401E-2</v>
      </c>
      <c r="F56" s="78">
        <v>742</v>
      </c>
      <c r="G56" s="79">
        <v>3.1747390039363298E-2</v>
      </c>
      <c r="H56" s="80">
        <v>-0.35849056603773599</v>
      </c>
      <c r="I56" s="81">
        <v>-5</v>
      </c>
      <c r="J56" s="78">
        <v>253</v>
      </c>
      <c r="K56" s="80">
        <v>0.88142292490118601</v>
      </c>
      <c r="L56" s="81">
        <v>18</v>
      </c>
      <c r="M56" s="17"/>
      <c r="N56" s="17"/>
      <c r="O56" s="76">
        <v>8</v>
      </c>
      <c r="P56" s="77" t="s">
        <v>182</v>
      </c>
      <c r="Q56" s="78">
        <v>866</v>
      </c>
      <c r="R56" s="79">
        <v>1.69120806155529E-2</v>
      </c>
      <c r="S56" s="78">
        <v>567</v>
      </c>
      <c r="T56" s="79">
        <v>1.3184206854857499E-2</v>
      </c>
      <c r="U56" s="80">
        <v>0.52733686067019403</v>
      </c>
      <c r="V56" s="81">
        <v>5</v>
      </c>
    </row>
    <row r="57" spans="2:22" x14ac:dyDescent="0.25">
      <c r="B57" s="70">
        <v>9</v>
      </c>
      <c r="C57" s="71" t="s">
        <v>153</v>
      </c>
      <c r="D57" s="72">
        <v>473</v>
      </c>
      <c r="E57" s="73">
        <v>1.7608517608517602E-2</v>
      </c>
      <c r="F57" s="72">
        <v>343</v>
      </c>
      <c r="G57" s="73">
        <v>1.46756803012151E-2</v>
      </c>
      <c r="H57" s="74">
        <v>0.37900874635568499</v>
      </c>
      <c r="I57" s="75">
        <v>3</v>
      </c>
      <c r="J57" s="72">
        <v>300</v>
      </c>
      <c r="K57" s="74">
        <v>0.57666666666666699</v>
      </c>
      <c r="L57" s="75">
        <v>12</v>
      </c>
      <c r="M57" s="17"/>
      <c r="N57" s="17"/>
      <c r="O57" s="70">
        <v>9</v>
      </c>
      <c r="P57" s="71" t="s">
        <v>183</v>
      </c>
      <c r="Q57" s="72">
        <v>857</v>
      </c>
      <c r="R57" s="73">
        <v>1.6736319962504399E-2</v>
      </c>
      <c r="S57" s="72">
        <v>928</v>
      </c>
      <c r="T57" s="73">
        <v>2.15783844114775E-2</v>
      </c>
      <c r="U57" s="74">
        <v>-7.6508620689655096E-2</v>
      </c>
      <c r="V57" s="75">
        <v>-2</v>
      </c>
    </row>
    <row r="58" spans="2:22" x14ac:dyDescent="0.25">
      <c r="B58" s="76">
        <v>10</v>
      </c>
      <c r="C58" s="77" t="s">
        <v>183</v>
      </c>
      <c r="D58" s="78">
        <v>464</v>
      </c>
      <c r="E58" s="79">
        <v>1.7273471818926401E-2</v>
      </c>
      <c r="F58" s="78">
        <v>620</v>
      </c>
      <c r="G58" s="79">
        <v>2.6527468766044799E-2</v>
      </c>
      <c r="H58" s="80">
        <v>-0.25161290322580598</v>
      </c>
      <c r="I58" s="81">
        <v>-4</v>
      </c>
      <c r="J58" s="78">
        <v>393</v>
      </c>
      <c r="K58" s="80">
        <v>0.180661577608142</v>
      </c>
      <c r="L58" s="81">
        <v>0</v>
      </c>
      <c r="M58" s="17"/>
      <c r="N58" s="17"/>
      <c r="O58" s="76">
        <v>10</v>
      </c>
      <c r="P58" s="77" t="s">
        <v>164</v>
      </c>
      <c r="Q58" s="78">
        <v>839</v>
      </c>
      <c r="R58" s="79">
        <v>1.63847986564075E-2</v>
      </c>
      <c r="S58" s="78">
        <v>516</v>
      </c>
      <c r="T58" s="79">
        <v>1.1998325815002601E-2</v>
      </c>
      <c r="U58" s="80">
        <v>0.62596899224806202</v>
      </c>
      <c r="V58" s="81">
        <v>7</v>
      </c>
    </row>
    <row r="59" spans="2:22" x14ac:dyDescent="0.25">
      <c r="B59" s="70">
        <v>11</v>
      </c>
      <c r="C59" s="71" t="s">
        <v>184</v>
      </c>
      <c r="D59" s="72">
        <v>454</v>
      </c>
      <c r="E59" s="73">
        <v>1.6901198719380499E-2</v>
      </c>
      <c r="F59" s="72">
        <v>503</v>
      </c>
      <c r="G59" s="73">
        <v>2.1521478692452502E-2</v>
      </c>
      <c r="H59" s="74">
        <v>-9.7415506958250506E-2</v>
      </c>
      <c r="I59" s="75">
        <v>-4</v>
      </c>
      <c r="J59" s="72">
        <v>349</v>
      </c>
      <c r="K59" s="74">
        <v>0.30085959885386798</v>
      </c>
      <c r="L59" s="75">
        <v>4</v>
      </c>
      <c r="M59" s="17"/>
      <c r="N59" s="17"/>
      <c r="O59" s="70">
        <v>11</v>
      </c>
      <c r="P59" s="71" t="s">
        <v>184</v>
      </c>
      <c r="Q59" s="72">
        <v>803</v>
      </c>
      <c r="R59" s="73">
        <v>1.56817560442136E-2</v>
      </c>
      <c r="S59" s="72">
        <v>1144</v>
      </c>
      <c r="T59" s="73">
        <v>2.6600939403804098E-2</v>
      </c>
      <c r="U59" s="74">
        <v>-0.29807692307692302</v>
      </c>
      <c r="V59" s="75">
        <v>-7</v>
      </c>
    </row>
    <row r="60" spans="2:22" x14ac:dyDescent="0.25">
      <c r="B60" s="76">
        <v>12</v>
      </c>
      <c r="C60" s="77" t="s">
        <v>161</v>
      </c>
      <c r="D60" s="78">
        <v>408</v>
      </c>
      <c r="E60" s="79">
        <v>1.5188742461469701E-2</v>
      </c>
      <c r="F60" s="78">
        <v>1066</v>
      </c>
      <c r="G60" s="79">
        <v>4.5610131781618997E-2</v>
      </c>
      <c r="H60" s="80">
        <v>-0.61726078799249495</v>
      </c>
      <c r="I60" s="81">
        <v>-10</v>
      </c>
      <c r="J60" s="78">
        <v>518</v>
      </c>
      <c r="K60" s="80">
        <v>-0.21235521235521199</v>
      </c>
      <c r="L60" s="81">
        <v>-7</v>
      </c>
      <c r="M60" s="17"/>
      <c r="N60" s="17"/>
      <c r="O60" s="76">
        <v>12</v>
      </c>
      <c r="P60" s="77" t="s">
        <v>153</v>
      </c>
      <c r="Q60" s="78">
        <v>773</v>
      </c>
      <c r="R60" s="79">
        <v>1.5095887200718699E-2</v>
      </c>
      <c r="S60" s="78">
        <v>550</v>
      </c>
      <c r="T60" s="79">
        <v>1.2788913174905801E-2</v>
      </c>
      <c r="U60" s="80">
        <v>0.40545454545454601</v>
      </c>
      <c r="V60" s="81">
        <v>3</v>
      </c>
    </row>
    <row r="61" spans="2:22" x14ac:dyDescent="0.25">
      <c r="B61" s="70">
        <v>13</v>
      </c>
      <c r="C61" s="71" t="s">
        <v>155</v>
      </c>
      <c r="D61" s="72">
        <v>383</v>
      </c>
      <c r="E61" s="73">
        <v>1.4258059712605201E-2</v>
      </c>
      <c r="F61" s="72">
        <v>465</v>
      </c>
      <c r="G61" s="73">
        <v>1.98956015745336E-2</v>
      </c>
      <c r="H61" s="74">
        <v>-0.176344086021505</v>
      </c>
      <c r="I61" s="75">
        <v>-5</v>
      </c>
      <c r="J61" s="72">
        <v>335</v>
      </c>
      <c r="K61" s="74">
        <v>0.143283582089552</v>
      </c>
      <c r="L61" s="75">
        <v>3</v>
      </c>
      <c r="M61" s="17"/>
      <c r="N61" s="17"/>
      <c r="O61" s="70">
        <v>13</v>
      </c>
      <c r="P61" s="71" t="s">
        <v>159</v>
      </c>
      <c r="Q61" s="72">
        <v>744</v>
      </c>
      <c r="R61" s="73">
        <v>1.45295473186736E-2</v>
      </c>
      <c r="S61" s="72">
        <v>229</v>
      </c>
      <c r="T61" s="73">
        <v>5.3248383946426104E-3</v>
      </c>
      <c r="U61" s="74">
        <v>2.2489082969432301</v>
      </c>
      <c r="V61" s="75">
        <v>45</v>
      </c>
    </row>
    <row r="62" spans="2:22" x14ac:dyDescent="0.25">
      <c r="B62" s="76">
        <v>14</v>
      </c>
      <c r="C62" s="77" t="s">
        <v>154</v>
      </c>
      <c r="D62" s="78">
        <v>374</v>
      </c>
      <c r="E62" s="79">
        <v>1.3923013923013899E-2</v>
      </c>
      <c r="F62" s="78">
        <v>0</v>
      </c>
      <c r="G62" s="79">
        <v>0</v>
      </c>
      <c r="H62" s="80"/>
      <c r="I62" s="81"/>
      <c r="J62" s="78">
        <v>350</v>
      </c>
      <c r="K62" s="80">
        <v>6.8571428571428505E-2</v>
      </c>
      <c r="L62" s="81">
        <v>0</v>
      </c>
      <c r="M62" s="17"/>
      <c r="N62" s="17"/>
      <c r="O62" s="76">
        <v>14</v>
      </c>
      <c r="P62" s="77" t="s">
        <v>158</v>
      </c>
      <c r="Q62" s="78">
        <v>729</v>
      </c>
      <c r="R62" s="79">
        <v>1.42366128969261E-2</v>
      </c>
      <c r="S62" s="78">
        <v>1047</v>
      </c>
      <c r="T62" s="79">
        <v>2.4345440171138901E-2</v>
      </c>
      <c r="U62" s="80">
        <v>-0.30372492836676201</v>
      </c>
      <c r="V62" s="81">
        <v>-8</v>
      </c>
    </row>
    <row r="63" spans="2:22" x14ac:dyDescent="0.25">
      <c r="B63" s="70">
        <v>15</v>
      </c>
      <c r="C63" s="71" t="s">
        <v>164</v>
      </c>
      <c r="D63" s="72">
        <v>347</v>
      </c>
      <c r="E63" s="73">
        <v>1.2917876554240201E-2</v>
      </c>
      <c r="F63" s="72">
        <v>238</v>
      </c>
      <c r="G63" s="73">
        <v>1.0183125106965601E-2</v>
      </c>
      <c r="H63" s="74">
        <v>0.45798319327731102</v>
      </c>
      <c r="I63" s="75">
        <v>6</v>
      </c>
      <c r="J63" s="72">
        <v>492</v>
      </c>
      <c r="K63" s="74">
        <v>-0.29471544715447101</v>
      </c>
      <c r="L63" s="75">
        <v>-9</v>
      </c>
      <c r="M63" s="17"/>
      <c r="N63" s="17"/>
      <c r="O63" s="70">
        <v>15</v>
      </c>
      <c r="P63" s="71" t="s">
        <v>154</v>
      </c>
      <c r="Q63" s="72">
        <v>724</v>
      </c>
      <c r="R63" s="73">
        <v>1.4138968089677E-2</v>
      </c>
      <c r="S63" s="72">
        <v>0</v>
      </c>
      <c r="T63" s="73">
        <v>0</v>
      </c>
      <c r="U63" s="74"/>
      <c r="V63" s="75"/>
    </row>
    <row r="64" spans="2:22" x14ac:dyDescent="0.25">
      <c r="B64" s="76">
        <v>16</v>
      </c>
      <c r="C64" s="77" t="s">
        <v>185</v>
      </c>
      <c r="D64" s="78">
        <v>343</v>
      </c>
      <c r="E64" s="79">
        <v>1.2768967314421901E-2</v>
      </c>
      <c r="F64" s="78">
        <v>252</v>
      </c>
      <c r="G64" s="79">
        <v>1.07821324661989E-2</v>
      </c>
      <c r="H64" s="80">
        <v>0.36111111111111099</v>
      </c>
      <c r="I64" s="81">
        <v>3</v>
      </c>
      <c r="J64" s="78">
        <v>296</v>
      </c>
      <c r="K64" s="80">
        <v>0.15878378378378399</v>
      </c>
      <c r="L64" s="81">
        <v>6</v>
      </c>
      <c r="M64" s="17"/>
      <c r="N64" s="17"/>
      <c r="O64" s="76">
        <v>16</v>
      </c>
      <c r="P64" s="77" t="s">
        <v>155</v>
      </c>
      <c r="Q64" s="78">
        <v>718</v>
      </c>
      <c r="R64" s="79">
        <v>1.4021794320978E-2</v>
      </c>
      <c r="S64" s="78">
        <v>868</v>
      </c>
      <c r="T64" s="79">
        <v>2.01832302469423E-2</v>
      </c>
      <c r="U64" s="80">
        <v>-0.17281105990783399</v>
      </c>
      <c r="V64" s="81">
        <v>-8</v>
      </c>
    </row>
    <row r="65" spans="2:22" x14ac:dyDescent="0.25">
      <c r="B65" s="70">
        <v>17</v>
      </c>
      <c r="C65" s="71" t="s">
        <v>186</v>
      </c>
      <c r="D65" s="72">
        <v>336</v>
      </c>
      <c r="E65" s="73">
        <v>1.25083761447398E-2</v>
      </c>
      <c r="F65" s="72">
        <v>166</v>
      </c>
      <c r="G65" s="73">
        <v>7.1025158309087804E-3</v>
      </c>
      <c r="H65" s="74">
        <v>1.0240963855421701</v>
      </c>
      <c r="I65" s="75">
        <v>22</v>
      </c>
      <c r="J65" s="72">
        <v>190</v>
      </c>
      <c r="K65" s="74">
        <v>0.768421052631579</v>
      </c>
      <c r="L65" s="75">
        <v>20</v>
      </c>
      <c r="M65" s="17"/>
      <c r="N65" s="17"/>
      <c r="O65" s="70">
        <v>17</v>
      </c>
      <c r="P65" s="71" t="s">
        <v>157</v>
      </c>
      <c r="Q65" s="72">
        <v>717</v>
      </c>
      <c r="R65" s="73">
        <v>1.40022653595282E-2</v>
      </c>
      <c r="S65" s="72">
        <v>402</v>
      </c>
      <c r="T65" s="73">
        <v>9.34753290238571E-3</v>
      </c>
      <c r="U65" s="74">
        <v>0.78358208955223896</v>
      </c>
      <c r="V65" s="75">
        <v>10</v>
      </c>
    </row>
    <row r="66" spans="2:22" x14ac:dyDescent="0.25">
      <c r="B66" s="76">
        <v>18</v>
      </c>
      <c r="C66" s="77" t="s">
        <v>157</v>
      </c>
      <c r="D66" s="78">
        <v>313</v>
      </c>
      <c r="E66" s="79">
        <v>1.1652148015784399E-2</v>
      </c>
      <c r="F66" s="78">
        <v>219</v>
      </c>
      <c r="G66" s="79">
        <v>9.3701865480061604E-3</v>
      </c>
      <c r="H66" s="80">
        <v>0.42922374429223797</v>
      </c>
      <c r="I66" s="81">
        <v>5</v>
      </c>
      <c r="J66" s="78">
        <v>404</v>
      </c>
      <c r="K66" s="80">
        <v>-0.225247524752475</v>
      </c>
      <c r="L66" s="81">
        <v>-9</v>
      </c>
      <c r="M66" s="17"/>
      <c r="N66" s="17"/>
      <c r="O66" s="76">
        <v>18</v>
      </c>
      <c r="P66" s="77" t="s">
        <v>185</v>
      </c>
      <c r="Q66" s="78">
        <v>639</v>
      </c>
      <c r="R66" s="79">
        <v>1.2479006366441401E-2</v>
      </c>
      <c r="S66" s="78">
        <v>410</v>
      </c>
      <c r="T66" s="79">
        <v>9.5335534576570704E-3</v>
      </c>
      <c r="U66" s="80">
        <v>0.55853658536585404</v>
      </c>
      <c r="V66" s="81">
        <v>7</v>
      </c>
    </row>
    <row r="67" spans="2:22" x14ac:dyDescent="0.25">
      <c r="B67" s="70">
        <v>19</v>
      </c>
      <c r="C67" s="71" t="s">
        <v>159</v>
      </c>
      <c r="D67" s="72">
        <v>294</v>
      </c>
      <c r="E67" s="73">
        <v>1.09448291266473E-2</v>
      </c>
      <c r="F67" s="72">
        <v>123</v>
      </c>
      <c r="G67" s="73">
        <v>5.2627075132637303E-3</v>
      </c>
      <c r="H67" s="74">
        <v>1.3902439024390201</v>
      </c>
      <c r="I67" s="75">
        <v>39</v>
      </c>
      <c r="J67" s="72">
        <v>450</v>
      </c>
      <c r="K67" s="74">
        <v>-0.34666666666666701</v>
      </c>
      <c r="L67" s="75">
        <v>-12</v>
      </c>
      <c r="O67" s="70">
        <v>19</v>
      </c>
      <c r="P67" s="71" t="s">
        <v>187</v>
      </c>
      <c r="Q67" s="72">
        <v>627</v>
      </c>
      <c r="R67" s="73">
        <v>1.2244658829043501E-2</v>
      </c>
      <c r="S67" s="72">
        <v>158</v>
      </c>
      <c r="T67" s="73">
        <v>3.6739059666093098E-3</v>
      </c>
      <c r="U67" s="74">
        <v>2.9683544303797502</v>
      </c>
      <c r="V67" s="75">
        <v>62</v>
      </c>
    </row>
    <row r="68" spans="2:22" x14ac:dyDescent="0.25">
      <c r="B68" s="76">
        <v>20</v>
      </c>
      <c r="C68" s="77" t="s">
        <v>188</v>
      </c>
      <c r="D68" s="78">
        <v>273</v>
      </c>
      <c r="E68" s="79">
        <v>1.0163055617601099E-2</v>
      </c>
      <c r="F68" s="78">
        <v>193</v>
      </c>
      <c r="G68" s="79">
        <v>8.2577443094300901E-3</v>
      </c>
      <c r="H68" s="80">
        <v>0.41450777202072497</v>
      </c>
      <c r="I68" s="81">
        <v>9</v>
      </c>
      <c r="J68" s="78">
        <v>213</v>
      </c>
      <c r="K68" s="80">
        <v>0.28169014084506999</v>
      </c>
      <c r="L68" s="81">
        <v>9</v>
      </c>
      <c r="O68" s="76">
        <v>20</v>
      </c>
      <c r="P68" s="77" t="s">
        <v>189</v>
      </c>
      <c r="Q68" s="78">
        <v>597</v>
      </c>
      <c r="R68" s="79">
        <v>1.16587899855486E-2</v>
      </c>
      <c r="S68" s="78">
        <v>414</v>
      </c>
      <c r="T68" s="79">
        <v>9.6265637352927497E-3</v>
      </c>
      <c r="U68" s="80">
        <v>0.44202898550724601</v>
      </c>
      <c r="V68" s="81">
        <v>3</v>
      </c>
    </row>
    <row r="69" spans="2:22" x14ac:dyDescent="0.25">
      <c r="B69" s="181" t="s">
        <v>143</v>
      </c>
      <c r="C69" s="181"/>
      <c r="D69" s="82">
        <f>SUM(D49:D68)</f>
        <v>10965</v>
      </c>
      <c r="E69" s="83">
        <f>D69/D71</f>
        <v>0.40819745365199911</v>
      </c>
      <c r="F69" s="82">
        <f>SUM(F49:F68)</f>
        <v>8916</v>
      </c>
      <c r="G69" s="83">
        <f>F69/F71</f>
        <v>0.3814821153517029</v>
      </c>
      <c r="H69" s="84">
        <f>D69/F69-1</f>
        <v>0.22981157469717362</v>
      </c>
      <c r="I69" s="85"/>
      <c r="J69" s="82">
        <f>SUM(J49:J68)</f>
        <v>9635</v>
      </c>
      <c r="K69" s="83">
        <f>D69/J69-1</f>
        <v>0.13803840166061243</v>
      </c>
      <c r="L69" s="82"/>
      <c r="O69" s="181" t="s">
        <v>143</v>
      </c>
      <c r="P69" s="181"/>
      <c r="Q69" s="82">
        <f>SUM(Q49:Q68)</f>
        <v>20812</v>
      </c>
      <c r="R69" s="83">
        <f>Q69/Q71</f>
        <v>0.40643674569386401</v>
      </c>
      <c r="S69" s="82">
        <f>SUM(S49:S68)</f>
        <v>15978</v>
      </c>
      <c r="T69" s="83">
        <f>S69/S71</f>
        <v>0.37152955401571874</v>
      </c>
      <c r="U69" s="84">
        <f>Q69/S69-1</f>
        <v>0.30254099386656663</v>
      </c>
      <c r="V69" s="85"/>
    </row>
    <row r="70" spans="2:22" x14ac:dyDescent="0.25">
      <c r="B70" s="181" t="s">
        <v>144</v>
      </c>
      <c r="C70" s="181"/>
      <c r="D70" s="82">
        <f>D71-SUM(D49:D68)</f>
        <v>15897</v>
      </c>
      <c r="E70" s="83">
        <f>D70/D71</f>
        <v>0.59180254634800089</v>
      </c>
      <c r="F70" s="82">
        <f>F71-SUM(F49:F68)</f>
        <v>14456</v>
      </c>
      <c r="G70" s="83">
        <f>F70/F71</f>
        <v>0.61851788464829716</v>
      </c>
      <c r="H70" s="84">
        <f>D70/F70-1</f>
        <v>9.9681793027116772E-2</v>
      </c>
      <c r="I70" s="85"/>
      <c r="J70" s="82">
        <f>J71-SUM(J49:J68)</f>
        <v>14709</v>
      </c>
      <c r="K70" s="83">
        <f>D70/J70-1</f>
        <v>8.0766877421986516E-2</v>
      </c>
      <c r="L70" s="92"/>
      <c r="O70" s="181" t="s">
        <v>144</v>
      </c>
      <c r="P70" s="181"/>
      <c r="Q70" s="82">
        <f>Q71-SUM(Q49:Q68)</f>
        <v>30394</v>
      </c>
      <c r="R70" s="83">
        <f>Q70/Q71</f>
        <v>0.59356325430613599</v>
      </c>
      <c r="S70" s="82">
        <f>S71-SUM(S49:S68)</f>
        <v>27028</v>
      </c>
      <c r="T70" s="83">
        <f>S70/S71</f>
        <v>0.62847044598428126</v>
      </c>
      <c r="U70" s="84">
        <f>Q70/S70-1</f>
        <v>0.12453751664940071</v>
      </c>
      <c r="V70" s="85"/>
    </row>
    <row r="71" spans="2:22" x14ac:dyDescent="0.25">
      <c r="B71" s="186" t="s">
        <v>145</v>
      </c>
      <c r="C71" s="186"/>
      <c r="D71" s="86">
        <v>26862</v>
      </c>
      <c r="E71" s="87">
        <v>1</v>
      </c>
      <c r="F71" s="86">
        <v>23372</v>
      </c>
      <c r="G71" s="87">
        <v>1</v>
      </c>
      <c r="H71" s="88">
        <v>0.14932397740886499</v>
      </c>
      <c r="I71" s="89"/>
      <c r="J71" s="86">
        <v>24344</v>
      </c>
      <c r="K71" s="88">
        <v>0.103434111074598</v>
      </c>
      <c r="L71" s="86"/>
      <c r="M71" s="17"/>
      <c r="O71" s="186" t="s">
        <v>145</v>
      </c>
      <c r="P71" s="186"/>
      <c r="Q71" s="86">
        <v>51206</v>
      </c>
      <c r="R71" s="87">
        <v>1</v>
      </c>
      <c r="S71" s="86">
        <v>43006</v>
      </c>
      <c r="T71" s="87">
        <v>1</v>
      </c>
      <c r="U71" s="88">
        <v>0.190671069153141</v>
      </c>
      <c r="V71" s="89"/>
    </row>
    <row r="72" spans="2:22" x14ac:dyDescent="0.25">
      <c r="B72" s="90" t="s">
        <v>47</v>
      </c>
      <c r="O72" s="90" t="s">
        <v>47</v>
      </c>
    </row>
    <row r="73" spans="2:22" x14ac:dyDescent="0.25">
      <c r="B73" s="91" t="s">
        <v>116</v>
      </c>
      <c r="O73" s="91" t="s">
        <v>116</v>
      </c>
    </row>
  </sheetData>
  <mergeCells count="84">
    <mergeCell ref="B70:C70"/>
    <mergeCell ref="O70:P70"/>
    <mergeCell ref="B71:C71"/>
    <mergeCell ref="O71:P71"/>
    <mergeCell ref="U47:U48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33:C33"/>
    <mergeCell ref="O33:P33"/>
    <mergeCell ref="B34:C34"/>
    <mergeCell ref="O34:P34"/>
    <mergeCell ref="D44:I44"/>
    <mergeCell ref="J44:L44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K45:K46"/>
    <mergeCell ref="L45:L46"/>
    <mergeCell ref="O39:V40"/>
    <mergeCell ref="B40:L40"/>
    <mergeCell ref="B41:L41"/>
    <mergeCell ref="O41:V41"/>
    <mergeCell ref="I8:I9"/>
    <mergeCell ref="J8:J9"/>
    <mergeCell ref="K8:K9"/>
    <mergeCell ref="H8:H9"/>
    <mergeCell ref="K10:K11"/>
    <mergeCell ref="H10:H11"/>
    <mergeCell ref="I10:I11"/>
    <mergeCell ref="J10:J11"/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</mergeCells>
  <conditionalFormatting sqref="D12:L31">
    <cfRule type="cellIs" dxfId="35" priority="2" operator="equal">
      <formula>0</formula>
    </cfRule>
  </conditionalFormatting>
  <conditionalFormatting sqref="D49:L68">
    <cfRule type="cellIs" dxfId="34" priority="3" operator="equal">
      <formula>0</formula>
    </cfRule>
  </conditionalFormatting>
  <conditionalFormatting sqref="H12:H33">
    <cfRule type="cellIs" dxfId="33" priority="4" operator="lessThan">
      <formula>0</formula>
    </cfRule>
  </conditionalFormatting>
  <conditionalFormatting sqref="H49:H70">
    <cfRule type="cellIs" dxfId="32" priority="5" operator="lessThan">
      <formula>0</formula>
    </cfRule>
  </conditionalFormatting>
  <conditionalFormatting sqref="I12:I31">
    <cfRule type="cellIs" dxfId="31" priority="6" operator="lessThan">
      <formula>0</formula>
    </cfRule>
    <cfRule type="cellIs" dxfId="30" priority="8" operator="greaterThan">
      <formula>0</formula>
    </cfRule>
  </conditionalFormatting>
  <conditionalFormatting sqref="I49:I68">
    <cfRule type="cellIs" dxfId="29" priority="9" operator="lessThan">
      <formula>0</formula>
    </cfRule>
    <cfRule type="cellIs" dxfId="28" priority="11" operator="greaterThan">
      <formula>0</formula>
    </cfRule>
  </conditionalFormatting>
  <conditionalFormatting sqref="K12:L31">
    <cfRule type="cellIs" dxfId="27" priority="14" operator="lessThan">
      <formula>0</formula>
    </cfRule>
  </conditionalFormatting>
  <conditionalFormatting sqref="K49:L68">
    <cfRule type="cellIs" dxfId="26" priority="15" operator="lessThan">
      <formula>0</formula>
    </cfRule>
  </conditionalFormatting>
  <conditionalFormatting sqref="L12:L31">
    <cfRule type="cellIs" dxfId="25" priority="17" operator="greaterThan">
      <formula>0</formula>
    </cfRule>
  </conditionalFormatting>
  <conditionalFormatting sqref="L49:L68">
    <cfRule type="cellIs" dxfId="24" priority="19" operator="greaterThan">
      <formula>0</formula>
    </cfRule>
  </conditionalFormatting>
  <conditionalFormatting sqref="Q12:V31">
    <cfRule type="cellIs" dxfId="23" priority="20" operator="equal">
      <formula>0</formula>
    </cfRule>
  </conditionalFormatting>
  <conditionalFormatting sqref="Q49:V68">
    <cfRule type="cellIs" dxfId="22" priority="21" operator="equal">
      <formula>0</formula>
    </cfRule>
  </conditionalFormatting>
  <conditionalFormatting sqref="U12:U33">
    <cfRule type="cellIs" dxfId="21" priority="22" operator="lessThan">
      <formula>0</formula>
    </cfRule>
  </conditionalFormatting>
  <conditionalFormatting sqref="U49:U70">
    <cfRule type="cellIs" dxfId="20" priority="23" operator="lessThan">
      <formula>0</formula>
    </cfRule>
  </conditionalFormatting>
  <conditionalFormatting sqref="V12:V31">
    <cfRule type="cellIs" dxfId="19" priority="24" operator="lessThan">
      <formula>0</formula>
    </cfRule>
    <cfRule type="cellIs" dxfId="18" priority="26" operator="greaterThan">
      <formula>0</formula>
    </cfRule>
  </conditionalFormatting>
  <conditionalFormatting sqref="V49:V68">
    <cfRule type="cellIs" dxfId="17" priority="27" operator="lessThan">
      <formula>0</formula>
    </cfRule>
    <cfRule type="cellIs" dxfId="16" priority="2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6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2" style="5" customWidth="1"/>
    <col min="2" max="2" width="8.140625" style="5" customWidth="1"/>
    <col min="3" max="3" width="20.28515625" style="5" customWidth="1"/>
    <col min="4" max="9" width="8.85546875" style="5" customWidth="1"/>
    <col min="10" max="10" width="9.42578125" style="5" customWidth="1"/>
    <col min="11" max="12" width="11.28515625" style="5" customWidth="1"/>
    <col min="13" max="14" width="8.85546875" style="5" customWidth="1"/>
    <col min="15" max="15" width="13.28515625" style="5" customWidth="1"/>
    <col min="16" max="16" width="9.42578125" style="5" customWidth="1"/>
    <col min="17" max="17" width="20.85546875" style="5" customWidth="1"/>
    <col min="18" max="22" width="11" style="5" customWidth="1"/>
    <col min="23" max="23" width="11.7109375" style="5" customWidth="1"/>
    <col min="24" max="1024" width="9.140625" style="5"/>
  </cols>
  <sheetData>
    <row r="1" spans="2:15" x14ac:dyDescent="0.25">
      <c r="B1" s="5" t="s">
        <v>74</v>
      </c>
      <c r="D1" s="6"/>
      <c r="O1" s="62">
        <v>44987</v>
      </c>
    </row>
    <row r="2" spans="2:15" ht="14.45" customHeight="1" x14ac:dyDescent="0.25">
      <c r="B2" s="179" t="s">
        <v>190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</row>
    <row r="3" spans="2:15" ht="14.45" customHeight="1" x14ac:dyDescent="0.25">
      <c r="B3" s="180" t="s">
        <v>191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121</v>
      </c>
    </row>
    <row r="5" spans="2:15" ht="14.45" customHeight="1" x14ac:dyDescent="0.25">
      <c r="B5" s="182" t="s">
        <v>26</v>
      </c>
      <c r="C5" s="183" t="s">
        <v>27</v>
      </c>
      <c r="D5" s="187" t="s">
        <v>122</v>
      </c>
      <c r="E5" s="187"/>
      <c r="F5" s="187"/>
      <c r="G5" s="187"/>
      <c r="H5" s="187"/>
      <c r="I5" s="188" t="s">
        <v>123</v>
      </c>
      <c r="J5" s="188"/>
      <c r="K5" s="189" t="s">
        <v>192</v>
      </c>
      <c r="L5" s="189"/>
      <c r="M5" s="189"/>
      <c r="N5" s="189"/>
      <c r="O5" s="189"/>
    </row>
    <row r="6" spans="2:15" ht="14.45" customHeight="1" x14ac:dyDescent="0.25">
      <c r="B6" s="182"/>
      <c r="C6" s="183"/>
      <c r="D6" s="190" t="s">
        <v>125</v>
      </c>
      <c r="E6" s="190"/>
      <c r="F6" s="190"/>
      <c r="G6" s="190"/>
      <c r="H6" s="190"/>
      <c r="I6" s="191" t="s">
        <v>126</v>
      </c>
      <c r="J6" s="191"/>
      <c r="K6" s="192" t="s">
        <v>127</v>
      </c>
      <c r="L6" s="192"/>
      <c r="M6" s="192"/>
      <c r="N6" s="192"/>
      <c r="O6" s="192"/>
    </row>
    <row r="7" spans="2:15" ht="14.45" customHeight="1" x14ac:dyDescent="0.25">
      <c r="B7" s="182"/>
      <c r="C7" s="183"/>
      <c r="D7" s="177">
        <v>2023</v>
      </c>
      <c r="E7" s="177"/>
      <c r="F7" s="177">
        <v>2022</v>
      </c>
      <c r="G7" s="177"/>
      <c r="H7" s="172" t="s">
        <v>64</v>
      </c>
      <c r="I7" s="177">
        <v>2022</v>
      </c>
      <c r="J7" s="177" t="s">
        <v>129</v>
      </c>
      <c r="K7" s="177">
        <v>2023</v>
      </c>
      <c r="L7" s="177"/>
      <c r="M7" s="177">
        <v>2022</v>
      </c>
      <c r="N7" s="177"/>
      <c r="O7" s="172" t="s">
        <v>64</v>
      </c>
    </row>
    <row r="8" spans="2:15" ht="14.45" customHeight="1" x14ac:dyDescent="0.25">
      <c r="B8" s="175" t="s">
        <v>132</v>
      </c>
      <c r="C8" s="176" t="s">
        <v>133</v>
      </c>
      <c r="D8" s="177"/>
      <c r="E8" s="177"/>
      <c r="F8" s="177"/>
      <c r="G8" s="177"/>
      <c r="H8" s="172"/>
      <c r="I8" s="177"/>
      <c r="J8" s="177"/>
      <c r="K8" s="177"/>
      <c r="L8" s="177"/>
      <c r="M8" s="177"/>
      <c r="N8" s="177"/>
      <c r="O8" s="172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1" t="s">
        <v>134</v>
      </c>
      <c r="I9" s="93" t="s">
        <v>30</v>
      </c>
      <c r="J9" s="193" t="s">
        <v>136</v>
      </c>
      <c r="K9" s="66" t="s">
        <v>30</v>
      </c>
      <c r="L9" s="67" t="s">
        <v>31</v>
      </c>
      <c r="M9" s="66" t="s">
        <v>30</v>
      </c>
      <c r="N9" s="67" t="s">
        <v>31</v>
      </c>
      <c r="O9" s="171" t="s">
        <v>134</v>
      </c>
    </row>
    <row r="10" spans="2:15" ht="14.45" customHeight="1" x14ac:dyDescent="0.25">
      <c r="B10" s="175"/>
      <c r="C10" s="176"/>
      <c r="D10" s="68" t="s">
        <v>139</v>
      </c>
      <c r="E10" s="69" t="s">
        <v>140</v>
      </c>
      <c r="F10" s="68" t="s">
        <v>139</v>
      </c>
      <c r="G10" s="69" t="s">
        <v>140</v>
      </c>
      <c r="H10" s="171"/>
      <c r="I10" s="94" t="s">
        <v>139</v>
      </c>
      <c r="J10" s="193"/>
      <c r="K10" s="68" t="s">
        <v>139</v>
      </c>
      <c r="L10" s="69" t="s">
        <v>140</v>
      </c>
      <c r="M10" s="68" t="s">
        <v>139</v>
      </c>
      <c r="N10" s="69" t="s">
        <v>140</v>
      </c>
      <c r="O10" s="171"/>
    </row>
    <row r="11" spans="2:15" ht="14.45" customHeight="1" x14ac:dyDescent="0.25">
      <c r="B11" s="70">
        <v>1</v>
      </c>
      <c r="C11" s="71" t="s">
        <v>41</v>
      </c>
      <c r="D11" s="72">
        <v>1088</v>
      </c>
      <c r="E11" s="73">
        <v>0.22728222268644199</v>
      </c>
      <c r="F11" s="72">
        <v>1167</v>
      </c>
      <c r="G11" s="73">
        <v>0.22334928229665099</v>
      </c>
      <c r="H11" s="74">
        <v>-6.7694944301628104E-2</v>
      </c>
      <c r="I11" s="72">
        <v>1178</v>
      </c>
      <c r="J11" s="74">
        <v>-7.6400679117147804E-2</v>
      </c>
      <c r="K11" s="72">
        <v>2266</v>
      </c>
      <c r="L11" s="73">
        <v>0.22757858792809099</v>
      </c>
      <c r="M11" s="72">
        <v>2483</v>
      </c>
      <c r="N11" s="73">
        <v>0.255373855805821</v>
      </c>
      <c r="O11" s="74">
        <v>-8.73942811115586E-2</v>
      </c>
    </row>
    <row r="12" spans="2:15" ht="14.45" customHeight="1" x14ac:dyDescent="0.25">
      <c r="B12" s="76">
        <v>2</v>
      </c>
      <c r="C12" s="77" t="s">
        <v>67</v>
      </c>
      <c r="D12" s="78">
        <v>592</v>
      </c>
      <c r="E12" s="79">
        <v>0.123668268226447</v>
      </c>
      <c r="F12" s="78">
        <v>307</v>
      </c>
      <c r="G12" s="79">
        <v>5.8755980861243999E-2</v>
      </c>
      <c r="H12" s="80">
        <v>0.92833876221498401</v>
      </c>
      <c r="I12" s="78">
        <v>920</v>
      </c>
      <c r="J12" s="80">
        <v>-0.356521739130435</v>
      </c>
      <c r="K12" s="78">
        <v>1512</v>
      </c>
      <c r="L12" s="79">
        <v>0.151852967761374</v>
      </c>
      <c r="M12" s="78">
        <v>637</v>
      </c>
      <c r="N12" s="79">
        <v>6.55147588192945E-2</v>
      </c>
      <c r="O12" s="80">
        <v>1.3736263736263701</v>
      </c>
    </row>
    <row r="13" spans="2:15" ht="14.45" customHeight="1" x14ac:dyDescent="0.25">
      <c r="B13" s="70">
        <v>3</v>
      </c>
      <c r="C13" s="71" t="s">
        <v>65</v>
      </c>
      <c r="D13" s="72">
        <v>688</v>
      </c>
      <c r="E13" s="73">
        <v>0.143722581992897</v>
      </c>
      <c r="F13" s="72">
        <v>603</v>
      </c>
      <c r="G13" s="73">
        <v>0.115406698564593</v>
      </c>
      <c r="H13" s="74">
        <v>0.14096185737976799</v>
      </c>
      <c r="I13" s="72">
        <v>577</v>
      </c>
      <c r="J13" s="74">
        <v>0.19237435008665499</v>
      </c>
      <c r="K13" s="72">
        <v>1265</v>
      </c>
      <c r="L13" s="73">
        <v>0.12704629908607001</v>
      </c>
      <c r="M13" s="72">
        <v>1109</v>
      </c>
      <c r="N13" s="73">
        <v>0.114059446672838</v>
      </c>
      <c r="O13" s="74">
        <v>0.14066726780883701</v>
      </c>
    </row>
    <row r="14" spans="2:15" ht="14.45" customHeight="1" x14ac:dyDescent="0.25">
      <c r="B14" s="76">
        <v>4</v>
      </c>
      <c r="C14" s="77" t="s">
        <v>35</v>
      </c>
      <c r="D14" s="78">
        <v>357</v>
      </c>
      <c r="E14" s="79">
        <v>7.4576979318988906E-2</v>
      </c>
      <c r="F14" s="78">
        <v>431</v>
      </c>
      <c r="G14" s="79">
        <v>8.2488038277511999E-2</v>
      </c>
      <c r="H14" s="80">
        <v>-0.17169373549884001</v>
      </c>
      <c r="I14" s="78">
        <v>538</v>
      </c>
      <c r="J14" s="80">
        <v>-0.33643122676579901</v>
      </c>
      <c r="K14" s="78">
        <v>895</v>
      </c>
      <c r="L14" s="79">
        <v>8.9886512001606897E-2</v>
      </c>
      <c r="M14" s="78">
        <v>809</v>
      </c>
      <c r="N14" s="79">
        <v>8.32047721896534E-2</v>
      </c>
      <c r="O14" s="80">
        <v>0.106304079110012</v>
      </c>
    </row>
    <row r="15" spans="2:15" ht="14.45" customHeight="1" x14ac:dyDescent="0.25">
      <c r="B15" s="70">
        <v>5</v>
      </c>
      <c r="C15" s="71" t="s">
        <v>193</v>
      </c>
      <c r="D15" s="72">
        <v>452</v>
      </c>
      <c r="E15" s="73">
        <v>9.4422393983705902E-2</v>
      </c>
      <c r="F15" s="72">
        <v>595</v>
      </c>
      <c r="G15" s="73">
        <v>0.11387559808612401</v>
      </c>
      <c r="H15" s="74">
        <v>-0.24033613445378199</v>
      </c>
      <c r="I15" s="72">
        <v>433</v>
      </c>
      <c r="J15" s="74">
        <v>4.3879907621247098E-2</v>
      </c>
      <c r="K15" s="72">
        <v>885</v>
      </c>
      <c r="L15" s="73">
        <v>8.8882193431756601E-2</v>
      </c>
      <c r="M15" s="72">
        <v>897</v>
      </c>
      <c r="N15" s="73">
        <v>9.2255476704720799E-2</v>
      </c>
      <c r="O15" s="74">
        <v>-1.3377926421404699E-2</v>
      </c>
    </row>
    <row r="16" spans="2:15" ht="14.45" customHeight="1" x14ac:dyDescent="0.25">
      <c r="B16" s="76">
        <v>6</v>
      </c>
      <c r="C16" s="77" t="s">
        <v>51</v>
      </c>
      <c r="D16" s="78">
        <v>463</v>
      </c>
      <c r="E16" s="79">
        <v>9.67202841027784E-2</v>
      </c>
      <c r="F16" s="78">
        <v>674</v>
      </c>
      <c r="G16" s="79">
        <v>0.128995215311005</v>
      </c>
      <c r="H16" s="80">
        <v>-0.313056379821958</v>
      </c>
      <c r="I16" s="78">
        <v>358</v>
      </c>
      <c r="J16" s="80">
        <v>0.29329608938547502</v>
      </c>
      <c r="K16" s="78">
        <v>821</v>
      </c>
      <c r="L16" s="79">
        <v>8.2454554584714304E-2</v>
      </c>
      <c r="M16" s="78">
        <v>1118</v>
      </c>
      <c r="N16" s="79">
        <v>0.114985086907333</v>
      </c>
      <c r="O16" s="80">
        <v>-0.26565295169946301</v>
      </c>
    </row>
    <row r="17" spans="2:23" ht="14.45" customHeight="1" x14ac:dyDescent="0.25">
      <c r="B17" s="70">
        <v>7</v>
      </c>
      <c r="C17" s="71" t="s">
        <v>34</v>
      </c>
      <c r="D17" s="72">
        <v>344</v>
      </c>
      <c r="E17" s="73">
        <v>7.1861290996448696E-2</v>
      </c>
      <c r="F17" s="72">
        <v>352</v>
      </c>
      <c r="G17" s="73">
        <v>6.7368421052631605E-2</v>
      </c>
      <c r="H17" s="74">
        <v>-2.27272727272727E-2</v>
      </c>
      <c r="I17" s="72">
        <v>326</v>
      </c>
      <c r="J17" s="74">
        <v>5.5214723926380299E-2</v>
      </c>
      <c r="K17" s="72">
        <v>670</v>
      </c>
      <c r="L17" s="73">
        <v>6.7289344179973898E-2</v>
      </c>
      <c r="M17" s="72">
        <v>725</v>
      </c>
      <c r="N17" s="73">
        <v>7.4565463334361801E-2</v>
      </c>
      <c r="O17" s="74">
        <v>-7.5862068965517296E-2</v>
      </c>
    </row>
    <row r="18" spans="2:23" ht="14.45" customHeight="1" x14ac:dyDescent="0.25">
      <c r="B18" s="76">
        <v>8</v>
      </c>
      <c r="C18" s="77" t="s">
        <v>66</v>
      </c>
      <c r="D18" s="78">
        <v>210</v>
      </c>
      <c r="E18" s="79">
        <v>4.3868811364111103E-2</v>
      </c>
      <c r="F18" s="78">
        <v>418</v>
      </c>
      <c r="G18" s="79">
        <v>0.08</v>
      </c>
      <c r="H18" s="80">
        <v>-0.497607655502392</v>
      </c>
      <c r="I18" s="78">
        <v>228</v>
      </c>
      <c r="J18" s="80">
        <v>-7.8947368421052697E-2</v>
      </c>
      <c r="K18" s="78">
        <v>438</v>
      </c>
      <c r="L18" s="79">
        <v>4.3989153359445601E-2</v>
      </c>
      <c r="M18" s="78">
        <v>636</v>
      </c>
      <c r="N18" s="79">
        <v>6.5411909904350501E-2</v>
      </c>
      <c r="O18" s="80">
        <v>-0.31132075471698101</v>
      </c>
    </row>
    <row r="19" spans="2:23" ht="14.45" customHeight="1" x14ac:dyDescent="0.25">
      <c r="B19" s="70">
        <v>9</v>
      </c>
      <c r="C19" s="71" t="s">
        <v>62</v>
      </c>
      <c r="D19" s="72">
        <v>205</v>
      </c>
      <c r="E19" s="73">
        <v>4.2824315855441802E-2</v>
      </c>
      <c r="F19" s="72">
        <v>289</v>
      </c>
      <c r="G19" s="73">
        <v>5.5311004784688998E-2</v>
      </c>
      <c r="H19" s="74">
        <v>-0.29065743944636702</v>
      </c>
      <c r="I19" s="72">
        <v>211</v>
      </c>
      <c r="J19" s="74">
        <v>-2.8436018957345901E-2</v>
      </c>
      <c r="K19" s="72">
        <v>416</v>
      </c>
      <c r="L19" s="73">
        <v>4.1779652505774797E-2</v>
      </c>
      <c r="M19" s="72">
        <v>488</v>
      </c>
      <c r="N19" s="73">
        <v>5.0190270492646301E-2</v>
      </c>
      <c r="O19" s="74">
        <v>-0.14754098360655701</v>
      </c>
    </row>
    <row r="20" spans="2:23" ht="14.45" customHeight="1" x14ac:dyDescent="0.25">
      <c r="B20" s="76">
        <v>10</v>
      </c>
      <c r="C20" s="77" t="s">
        <v>175</v>
      </c>
      <c r="D20" s="78">
        <v>116</v>
      </c>
      <c r="E20" s="79">
        <v>2.4232295801128099E-2</v>
      </c>
      <c r="F20" s="78">
        <v>145</v>
      </c>
      <c r="G20" s="79">
        <v>2.7751196172248801E-2</v>
      </c>
      <c r="H20" s="80">
        <v>-0.2</v>
      </c>
      <c r="I20" s="78">
        <v>105</v>
      </c>
      <c r="J20" s="80">
        <v>0.104761904761905</v>
      </c>
      <c r="K20" s="78">
        <v>221</v>
      </c>
      <c r="L20" s="79">
        <v>2.2195440393692902E-2</v>
      </c>
      <c r="M20" s="78">
        <v>326</v>
      </c>
      <c r="N20" s="79">
        <v>3.3528746271726799E-2</v>
      </c>
      <c r="O20" s="80">
        <v>-0.32208588957055201</v>
      </c>
    </row>
    <row r="21" spans="2:23" ht="14.45" customHeight="1" x14ac:dyDescent="0.25">
      <c r="B21" s="70">
        <v>11</v>
      </c>
      <c r="C21" s="71" t="s">
        <v>194</v>
      </c>
      <c r="D21" s="72">
        <v>69</v>
      </c>
      <c r="E21" s="73">
        <v>1.44140380196365E-2</v>
      </c>
      <c r="F21" s="72">
        <v>33</v>
      </c>
      <c r="G21" s="73">
        <v>6.3157894736842104E-3</v>
      </c>
      <c r="H21" s="74">
        <v>1.0909090909090899</v>
      </c>
      <c r="I21" s="72">
        <v>49</v>
      </c>
      <c r="J21" s="74">
        <v>0.40816326530612201</v>
      </c>
      <c r="K21" s="72">
        <v>118</v>
      </c>
      <c r="L21" s="73">
        <v>1.1850959124234201E-2</v>
      </c>
      <c r="M21" s="72">
        <v>94</v>
      </c>
      <c r="N21" s="73">
        <v>9.6677980047310506E-3</v>
      </c>
      <c r="O21" s="74">
        <v>0.25531914893617003</v>
      </c>
    </row>
    <row r="22" spans="2:23" ht="14.45" customHeight="1" x14ac:dyDescent="0.25">
      <c r="B22" s="76">
        <v>12</v>
      </c>
      <c r="C22" s="77" t="s">
        <v>54</v>
      </c>
      <c r="D22" s="78">
        <v>27</v>
      </c>
      <c r="E22" s="79">
        <v>5.6402757468142902E-3</v>
      </c>
      <c r="F22" s="78">
        <v>5</v>
      </c>
      <c r="G22" s="79">
        <v>9.5693779904306201E-4</v>
      </c>
      <c r="H22" s="80">
        <v>4.4000000000000004</v>
      </c>
      <c r="I22" s="78">
        <v>72</v>
      </c>
      <c r="J22" s="80">
        <v>-0.625</v>
      </c>
      <c r="K22" s="78">
        <v>99</v>
      </c>
      <c r="L22" s="79">
        <v>9.9427538415185306E-3</v>
      </c>
      <c r="M22" s="78">
        <v>36</v>
      </c>
      <c r="N22" s="79">
        <v>3.7025609379821001E-3</v>
      </c>
      <c r="O22" s="80">
        <v>1.75</v>
      </c>
    </row>
    <row r="23" spans="2:23" ht="14.45" customHeight="1" x14ac:dyDescent="0.25">
      <c r="B23" s="70">
        <v>13</v>
      </c>
      <c r="C23" s="71" t="s">
        <v>195</v>
      </c>
      <c r="D23" s="72">
        <v>49</v>
      </c>
      <c r="E23" s="73">
        <v>1.0236055984959301E-2</v>
      </c>
      <c r="F23" s="72">
        <v>39</v>
      </c>
      <c r="G23" s="73">
        <v>7.46411483253589E-3</v>
      </c>
      <c r="H23" s="74">
        <v>0.256410256410256</v>
      </c>
      <c r="I23" s="72">
        <v>46</v>
      </c>
      <c r="J23" s="74">
        <v>6.5217391304347894E-2</v>
      </c>
      <c r="K23" s="72">
        <v>95</v>
      </c>
      <c r="L23" s="73">
        <v>9.5410264135783896E-3</v>
      </c>
      <c r="M23" s="72">
        <v>84</v>
      </c>
      <c r="N23" s="73">
        <v>8.6393088552915807E-3</v>
      </c>
      <c r="O23" s="74">
        <v>0.13095238095238099</v>
      </c>
    </row>
    <row r="24" spans="2:23" ht="14.45" customHeight="1" x14ac:dyDescent="0.25">
      <c r="B24" s="76">
        <v>14</v>
      </c>
      <c r="C24" s="77" t="s">
        <v>39</v>
      </c>
      <c r="D24" s="78">
        <v>15</v>
      </c>
      <c r="E24" s="79">
        <v>3.1334865260079399E-3</v>
      </c>
      <c r="F24" s="78">
        <v>5</v>
      </c>
      <c r="G24" s="79">
        <v>9.5693779904306201E-4</v>
      </c>
      <c r="H24" s="80">
        <v>2</v>
      </c>
      <c r="I24" s="78">
        <v>25</v>
      </c>
      <c r="J24" s="80">
        <v>-0.4</v>
      </c>
      <c r="K24" s="78">
        <v>40</v>
      </c>
      <c r="L24" s="79">
        <v>4.0172742794014303E-3</v>
      </c>
      <c r="M24" s="78">
        <v>12</v>
      </c>
      <c r="N24" s="79">
        <v>1.23418697932737E-3</v>
      </c>
      <c r="O24" s="80">
        <v>2.3333333333333299</v>
      </c>
    </row>
    <row r="25" spans="2:23" x14ac:dyDescent="0.25">
      <c r="B25" s="70">
        <v>15</v>
      </c>
      <c r="C25" s="71" t="s">
        <v>196</v>
      </c>
      <c r="D25" s="72">
        <v>18</v>
      </c>
      <c r="E25" s="73">
        <v>3.7601838312095299E-3</v>
      </c>
      <c r="F25" s="72">
        <v>1</v>
      </c>
      <c r="G25" s="73">
        <v>1.9138755980861201E-4</v>
      </c>
      <c r="H25" s="74">
        <v>17</v>
      </c>
      <c r="I25" s="72">
        <v>14</v>
      </c>
      <c r="J25" s="74">
        <v>0.28571428571428598</v>
      </c>
      <c r="K25" s="72">
        <v>32</v>
      </c>
      <c r="L25" s="73">
        <v>3.2138194235211402E-3</v>
      </c>
      <c r="M25" s="72">
        <v>4</v>
      </c>
      <c r="N25" s="73">
        <v>4.1139565977578902E-4</v>
      </c>
      <c r="O25" s="74">
        <v>7</v>
      </c>
    </row>
    <row r="26" spans="2:23" x14ac:dyDescent="0.25">
      <c r="B26" s="181" t="s">
        <v>197</v>
      </c>
      <c r="C26" s="181"/>
      <c r="D26" s="82">
        <f>SUM(D11:D25)</f>
        <v>4693</v>
      </c>
      <c r="E26" s="83">
        <f>D26/D28</f>
        <v>0.98036348443701693</v>
      </c>
      <c r="F26" s="82">
        <f>SUM(F11:F25)</f>
        <v>5064</v>
      </c>
      <c r="G26" s="83">
        <f>F26/F28</f>
        <v>0.96918660287081337</v>
      </c>
      <c r="H26" s="84">
        <f>D26/F26-1</f>
        <v>-7.3262243285939999E-2</v>
      </c>
      <c r="I26" s="82">
        <f>SUM(I11:I25)</f>
        <v>5080</v>
      </c>
      <c r="J26" s="83">
        <f>D26/I26-1</f>
        <v>-7.6181102362204767E-2</v>
      </c>
      <c r="K26" s="82">
        <f>SUM(K11:K25)</f>
        <v>9773</v>
      </c>
      <c r="L26" s="83">
        <f>K26/K28</f>
        <v>0.98152053831475339</v>
      </c>
      <c r="M26" s="82">
        <f>SUM(M11:M25)</f>
        <v>9458</v>
      </c>
      <c r="N26" s="83">
        <f>M26/M28</f>
        <v>0.97274503753985397</v>
      </c>
      <c r="O26" s="84">
        <f>K26/M26-1</f>
        <v>3.3305138507083942E-2</v>
      </c>
    </row>
    <row r="27" spans="2:23" x14ac:dyDescent="0.25">
      <c r="B27" s="181" t="s">
        <v>144</v>
      </c>
      <c r="C27" s="181"/>
      <c r="D27" s="82">
        <f>D28-SUM(D11:D25)</f>
        <v>94</v>
      </c>
      <c r="E27" s="83">
        <f>D27/D28</f>
        <v>1.9636515562983081E-2</v>
      </c>
      <c r="F27" s="82">
        <f>F28-SUM(F11:F25)</f>
        <v>161</v>
      </c>
      <c r="G27" s="83">
        <f>F27/F28</f>
        <v>3.0813397129186602E-2</v>
      </c>
      <c r="H27" s="84">
        <f>D27/F27-1</f>
        <v>-0.41614906832298137</v>
      </c>
      <c r="I27" s="82">
        <f>I28-SUM(I11:I25)</f>
        <v>90</v>
      </c>
      <c r="J27" s="83">
        <f>D27/I27-1</f>
        <v>4.4444444444444509E-2</v>
      </c>
      <c r="K27" s="82">
        <f>K28-SUM(K11:K25)</f>
        <v>184</v>
      </c>
      <c r="L27" s="83">
        <f>K27/K28</f>
        <v>1.847946168524656E-2</v>
      </c>
      <c r="M27" s="82">
        <f>M28-SUM(M11:M25)</f>
        <v>265</v>
      </c>
      <c r="N27" s="83">
        <f>M27/M28</f>
        <v>2.7254962460146047E-2</v>
      </c>
      <c r="O27" s="84">
        <f>K27/M27-1</f>
        <v>-0.30566037735849061</v>
      </c>
    </row>
    <row r="28" spans="2:23" x14ac:dyDescent="0.25">
      <c r="B28" s="186" t="s">
        <v>198</v>
      </c>
      <c r="C28" s="186"/>
      <c r="D28" s="86">
        <v>4787</v>
      </c>
      <c r="E28" s="87">
        <v>1</v>
      </c>
      <c r="F28" s="86">
        <v>5225</v>
      </c>
      <c r="G28" s="87">
        <v>1</v>
      </c>
      <c r="H28" s="88">
        <v>-8.3827751196172307E-2</v>
      </c>
      <c r="I28" s="86">
        <v>5170</v>
      </c>
      <c r="J28" s="88">
        <v>-7.4081237911025194E-2</v>
      </c>
      <c r="K28" s="86">
        <v>9957</v>
      </c>
      <c r="L28" s="87">
        <v>1</v>
      </c>
      <c r="M28" s="86">
        <v>9723</v>
      </c>
      <c r="N28" s="87">
        <v>1</v>
      </c>
      <c r="O28" s="88">
        <v>2.40666460968837E-2</v>
      </c>
    </row>
    <row r="29" spans="2:23" x14ac:dyDescent="0.25">
      <c r="B29" s="5" t="s">
        <v>47</v>
      </c>
      <c r="C29" s="38"/>
    </row>
    <row r="30" spans="2:23" x14ac:dyDescent="0.25">
      <c r="B30" s="95" t="s">
        <v>116</v>
      </c>
    </row>
    <row r="31" spans="2:23" x14ac:dyDescent="0.25">
      <c r="B31" s="96"/>
    </row>
    <row r="32" spans="2:23" ht="15" customHeight="1" x14ac:dyDescent="0.25">
      <c r="B32" s="179" t="s">
        <v>199</v>
      </c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38"/>
      <c r="P32" s="179" t="s">
        <v>200</v>
      </c>
      <c r="Q32" s="179"/>
      <c r="R32" s="179"/>
      <c r="S32" s="179"/>
      <c r="T32" s="179"/>
      <c r="U32" s="179"/>
      <c r="V32" s="179"/>
      <c r="W32" s="179"/>
    </row>
    <row r="33" spans="2:23" ht="15" customHeight="1" x14ac:dyDescent="0.25">
      <c r="B33" s="180" t="s">
        <v>201</v>
      </c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38"/>
      <c r="P33" s="180" t="s">
        <v>202</v>
      </c>
      <c r="Q33" s="180"/>
      <c r="R33" s="180"/>
      <c r="S33" s="180"/>
      <c r="T33" s="180"/>
      <c r="U33" s="180"/>
      <c r="V33" s="180"/>
      <c r="W33" s="180"/>
    </row>
    <row r="34" spans="2:23" ht="15" customHeight="1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7"/>
      <c r="L34" s="64" t="s">
        <v>121</v>
      </c>
      <c r="P34" s="16"/>
      <c r="Q34" s="16"/>
      <c r="R34" s="16"/>
      <c r="S34" s="16"/>
      <c r="T34" s="16"/>
      <c r="U34" s="16"/>
      <c r="V34" s="16"/>
      <c r="W34" s="64" t="s">
        <v>121</v>
      </c>
    </row>
    <row r="35" spans="2:23" ht="14.25" customHeight="1" x14ac:dyDescent="0.25">
      <c r="B35" s="182" t="s">
        <v>26</v>
      </c>
      <c r="C35" s="183" t="s">
        <v>28</v>
      </c>
      <c r="D35" s="184" t="s">
        <v>122</v>
      </c>
      <c r="E35" s="184"/>
      <c r="F35" s="184"/>
      <c r="G35" s="184"/>
      <c r="H35" s="184"/>
      <c r="I35" s="184"/>
      <c r="J35" s="185" t="s">
        <v>123</v>
      </c>
      <c r="K35" s="185"/>
      <c r="L35" s="185"/>
      <c r="P35" s="182" t="s">
        <v>26</v>
      </c>
      <c r="Q35" s="183" t="s">
        <v>28</v>
      </c>
      <c r="R35" s="184" t="s">
        <v>124</v>
      </c>
      <c r="S35" s="184"/>
      <c r="T35" s="184"/>
      <c r="U35" s="184"/>
      <c r="V35" s="184"/>
      <c r="W35" s="184"/>
    </row>
    <row r="36" spans="2:23" ht="15" customHeight="1" x14ac:dyDescent="0.25">
      <c r="B36" s="182"/>
      <c r="C36" s="183"/>
      <c r="D36" s="174" t="s">
        <v>125</v>
      </c>
      <c r="E36" s="174"/>
      <c r="F36" s="174"/>
      <c r="G36" s="174"/>
      <c r="H36" s="174"/>
      <c r="I36" s="174"/>
      <c r="J36" s="173" t="s">
        <v>126</v>
      </c>
      <c r="K36" s="173"/>
      <c r="L36" s="173"/>
      <c r="P36" s="182"/>
      <c r="Q36" s="183"/>
      <c r="R36" s="174" t="s">
        <v>127</v>
      </c>
      <c r="S36" s="174"/>
      <c r="T36" s="174"/>
      <c r="U36" s="174"/>
      <c r="V36" s="174"/>
      <c r="W36" s="174"/>
    </row>
    <row r="37" spans="2:23" ht="15" customHeight="1" x14ac:dyDescent="0.25">
      <c r="B37" s="182"/>
      <c r="C37" s="183"/>
      <c r="D37" s="177">
        <v>2023</v>
      </c>
      <c r="E37" s="177"/>
      <c r="F37" s="177">
        <v>2022</v>
      </c>
      <c r="G37" s="177"/>
      <c r="H37" s="172" t="s">
        <v>64</v>
      </c>
      <c r="I37" s="172" t="s">
        <v>128</v>
      </c>
      <c r="J37" s="172">
        <v>2022</v>
      </c>
      <c r="K37" s="172" t="s">
        <v>129</v>
      </c>
      <c r="L37" s="172" t="s">
        <v>130</v>
      </c>
      <c r="P37" s="182"/>
      <c r="Q37" s="183"/>
      <c r="R37" s="177">
        <v>2023</v>
      </c>
      <c r="S37" s="177"/>
      <c r="T37" s="177">
        <v>2022</v>
      </c>
      <c r="U37" s="177"/>
      <c r="V37" s="172" t="s">
        <v>64</v>
      </c>
      <c r="W37" s="172" t="s">
        <v>131</v>
      </c>
    </row>
    <row r="38" spans="2:23" ht="14.45" customHeight="1" x14ac:dyDescent="0.25">
      <c r="B38" s="175" t="s">
        <v>132</v>
      </c>
      <c r="C38" s="176" t="s">
        <v>28</v>
      </c>
      <c r="D38" s="177"/>
      <c r="E38" s="177"/>
      <c r="F38" s="177"/>
      <c r="G38" s="177"/>
      <c r="H38" s="172"/>
      <c r="I38" s="172"/>
      <c r="J38" s="172"/>
      <c r="K38" s="172"/>
      <c r="L38" s="172"/>
      <c r="P38" s="175" t="s">
        <v>132</v>
      </c>
      <c r="Q38" s="176" t="s">
        <v>28</v>
      </c>
      <c r="R38" s="177"/>
      <c r="S38" s="177"/>
      <c r="T38" s="177"/>
      <c r="U38" s="177"/>
      <c r="V38" s="172"/>
      <c r="W38" s="172"/>
    </row>
    <row r="39" spans="2:23" ht="15" customHeight="1" x14ac:dyDescent="0.25">
      <c r="B39" s="175"/>
      <c r="C39" s="176"/>
      <c r="D39" s="66" t="s">
        <v>30</v>
      </c>
      <c r="E39" s="67" t="s">
        <v>31</v>
      </c>
      <c r="F39" s="66" t="s">
        <v>30</v>
      </c>
      <c r="G39" s="67" t="s">
        <v>31</v>
      </c>
      <c r="H39" s="171" t="s">
        <v>134</v>
      </c>
      <c r="I39" s="171" t="s">
        <v>135</v>
      </c>
      <c r="J39" s="171" t="s">
        <v>30</v>
      </c>
      <c r="K39" s="171" t="s">
        <v>136</v>
      </c>
      <c r="L39" s="171" t="s">
        <v>137</v>
      </c>
      <c r="P39" s="175"/>
      <c r="Q39" s="176"/>
      <c r="R39" s="66" t="s">
        <v>30</v>
      </c>
      <c r="S39" s="67" t="s">
        <v>31</v>
      </c>
      <c r="T39" s="66" t="s">
        <v>30</v>
      </c>
      <c r="U39" s="67" t="s">
        <v>31</v>
      </c>
      <c r="V39" s="171" t="s">
        <v>134</v>
      </c>
      <c r="W39" s="171" t="s">
        <v>138</v>
      </c>
    </row>
    <row r="40" spans="2:23" ht="14.25" customHeight="1" x14ac:dyDescent="0.25">
      <c r="B40" s="175"/>
      <c r="C40" s="176"/>
      <c r="D40" s="68" t="s">
        <v>139</v>
      </c>
      <c r="E40" s="69" t="s">
        <v>140</v>
      </c>
      <c r="F40" s="68" t="s">
        <v>139</v>
      </c>
      <c r="G40" s="69" t="s">
        <v>140</v>
      </c>
      <c r="H40" s="171"/>
      <c r="I40" s="171"/>
      <c r="J40" s="171" t="s">
        <v>139</v>
      </c>
      <c r="K40" s="171"/>
      <c r="L40" s="171"/>
      <c r="P40" s="175"/>
      <c r="Q40" s="176"/>
      <c r="R40" s="68" t="s">
        <v>139</v>
      </c>
      <c r="S40" s="69" t="s">
        <v>140</v>
      </c>
      <c r="T40" s="68" t="s">
        <v>139</v>
      </c>
      <c r="U40" s="69" t="s">
        <v>140</v>
      </c>
      <c r="V40" s="171"/>
      <c r="W40" s="171"/>
    </row>
    <row r="41" spans="2:23" x14ac:dyDescent="0.25">
      <c r="B41" s="70">
        <v>1</v>
      </c>
      <c r="C41" s="71" t="s">
        <v>203</v>
      </c>
      <c r="D41" s="72">
        <v>942</v>
      </c>
      <c r="E41" s="73">
        <v>0.164369220031408</v>
      </c>
      <c r="F41" s="72">
        <v>565</v>
      </c>
      <c r="G41" s="73">
        <v>7.5757575757575801E-2</v>
      </c>
      <c r="H41" s="74">
        <v>0.66725663716814199</v>
      </c>
      <c r="I41" s="75">
        <v>3</v>
      </c>
      <c r="J41" s="72">
        <v>853</v>
      </c>
      <c r="K41" s="74">
        <v>0.104337631887456</v>
      </c>
      <c r="L41" s="75">
        <v>0</v>
      </c>
      <c r="P41" s="70">
        <v>1</v>
      </c>
      <c r="Q41" s="71" t="s">
        <v>203</v>
      </c>
      <c r="R41" s="72">
        <v>10069</v>
      </c>
      <c r="S41" s="73">
        <v>0.16178219094443899</v>
      </c>
      <c r="T41" s="72">
        <v>10784</v>
      </c>
      <c r="U41" s="73">
        <v>0.145875605335065</v>
      </c>
      <c r="V41" s="74">
        <v>-6.6301928783382799E-2</v>
      </c>
      <c r="W41" s="75">
        <v>0</v>
      </c>
    </row>
    <row r="42" spans="2:23" x14ac:dyDescent="0.25">
      <c r="B42" s="76">
        <v>2</v>
      </c>
      <c r="C42" s="77" t="s">
        <v>204</v>
      </c>
      <c r="D42" s="78">
        <v>690</v>
      </c>
      <c r="E42" s="79">
        <v>0.120397836328738</v>
      </c>
      <c r="F42" s="78">
        <v>605</v>
      </c>
      <c r="G42" s="79">
        <v>8.1120943952802393E-2</v>
      </c>
      <c r="H42" s="80">
        <v>0.14049586776859499</v>
      </c>
      <c r="I42" s="81">
        <v>1</v>
      </c>
      <c r="J42" s="78">
        <v>551</v>
      </c>
      <c r="K42" s="80">
        <v>0.252268602540835</v>
      </c>
      <c r="L42" s="81">
        <v>1</v>
      </c>
      <c r="P42" s="76">
        <v>2</v>
      </c>
      <c r="Q42" s="77" t="s">
        <v>204</v>
      </c>
      <c r="R42" s="78">
        <v>7116</v>
      </c>
      <c r="S42" s="79">
        <v>0.114335293550564</v>
      </c>
      <c r="T42" s="78">
        <v>6667</v>
      </c>
      <c r="U42" s="79">
        <v>9.0184779373968599E-2</v>
      </c>
      <c r="V42" s="80">
        <v>6.7346632668366505E-2</v>
      </c>
      <c r="W42" s="81">
        <v>0</v>
      </c>
    </row>
    <row r="43" spans="2:23" x14ac:dyDescent="0.25">
      <c r="B43" s="70">
        <v>3</v>
      </c>
      <c r="C43" s="71" t="s">
        <v>205</v>
      </c>
      <c r="D43" s="72">
        <v>572</v>
      </c>
      <c r="E43" s="73">
        <v>9.9808061420345498E-2</v>
      </c>
      <c r="F43" s="72">
        <v>835</v>
      </c>
      <c r="G43" s="73">
        <v>0.11196031107535501</v>
      </c>
      <c r="H43" s="74">
        <v>-0.31497005988023902</v>
      </c>
      <c r="I43" s="75">
        <v>-2</v>
      </c>
      <c r="J43" s="72">
        <v>556</v>
      </c>
      <c r="K43" s="74">
        <v>2.8776978417266199E-2</v>
      </c>
      <c r="L43" s="75">
        <v>-1</v>
      </c>
      <c r="P43" s="70">
        <v>3</v>
      </c>
      <c r="Q43" s="71" t="s">
        <v>205</v>
      </c>
      <c r="R43" s="72">
        <v>5003</v>
      </c>
      <c r="S43" s="73">
        <v>8.0384973810212396E-2</v>
      </c>
      <c r="T43" s="72">
        <v>5178</v>
      </c>
      <c r="U43" s="73">
        <v>7.0043015988961899E-2</v>
      </c>
      <c r="V43" s="74">
        <v>-3.3796832753959102E-2</v>
      </c>
      <c r="W43" s="75">
        <v>1</v>
      </c>
    </row>
    <row r="44" spans="2:23" x14ac:dyDescent="0.25">
      <c r="B44" s="76">
        <v>4</v>
      </c>
      <c r="C44" s="77" t="s">
        <v>206</v>
      </c>
      <c r="D44" s="78">
        <v>405</v>
      </c>
      <c r="E44" s="79">
        <v>7.0668295236433407E-2</v>
      </c>
      <c r="F44" s="78">
        <v>368</v>
      </c>
      <c r="G44" s="79">
        <v>4.9342987396084698E-2</v>
      </c>
      <c r="H44" s="80">
        <v>0.10054347826087</v>
      </c>
      <c r="I44" s="81">
        <v>1</v>
      </c>
      <c r="J44" s="78">
        <v>304</v>
      </c>
      <c r="K44" s="80">
        <v>0.332236842105263</v>
      </c>
      <c r="L44" s="81">
        <v>1</v>
      </c>
      <c r="P44" s="76">
        <v>4</v>
      </c>
      <c r="Q44" s="77" t="s">
        <v>207</v>
      </c>
      <c r="R44" s="78">
        <v>3147</v>
      </c>
      <c r="S44" s="79">
        <v>5.0563964137665098E-2</v>
      </c>
      <c r="T44" s="78">
        <v>3345</v>
      </c>
      <c r="U44" s="79">
        <v>4.52479506533561E-2</v>
      </c>
      <c r="V44" s="80">
        <v>-5.9192825112107703E-2</v>
      </c>
      <c r="W44" s="81">
        <v>1</v>
      </c>
    </row>
    <row r="45" spans="2:23" x14ac:dyDescent="0.25">
      <c r="B45" s="70">
        <v>5</v>
      </c>
      <c r="C45" s="71" t="s">
        <v>208</v>
      </c>
      <c r="D45" s="72">
        <v>355</v>
      </c>
      <c r="E45" s="73">
        <v>6.1943814343046598E-2</v>
      </c>
      <c r="F45" s="72">
        <v>145</v>
      </c>
      <c r="G45" s="73">
        <v>1.94422097076964E-2</v>
      </c>
      <c r="H45" s="74">
        <v>1.44827586206897</v>
      </c>
      <c r="I45" s="75">
        <v>12</v>
      </c>
      <c r="J45" s="72">
        <v>352</v>
      </c>
      <c r="K45" s="74">
        <v>8.5227272727272894E-3</v>
      </c>
      <c r="L45" s="75">
        <v>-1</v>
      </c>
      <c r="P45" s="70">
        <v>5</v>
      </c>
      <c r="Q45" s="71" t="s">
        <v>206</v>
      </c>
      <c r="R45" s="72">
        <v>2636</v>
      </c>
      <c r="S45" s="73">
        <v>4.2353546065104899E-2</v>
      </c>
      <c r="T45" s="72">
        <v>5247</v>
      </c>
      <c r="U45" s="73">
        <v>7.0976381787192594E-2</v>
      </c>
      <c r="V45" s="74">
        <v>-0.49761768629693198</v>
      </c>
      <c r="W45" s="75">
        <v>-2</v>
      </c>
    </row>
    <row r="46" spans="2:23" x14ac:dyDescent="0.25">
      <c r="B46" s="76">
        <v>6</v>
      </c>
      <c r="C46" s="77" t="s">
        <v>209</v>
      </c>
      <c r="D46" s="78">
        <v>262</v>
      </c>
      <c r="E46" s="79">
        <v>4.5716279881347098E-2</v>
      </c>
      <c r="F46" s="78">
        <v>283</v>
      </c>
      <c r="G46" s="79">
        <v>3.7945829981228203E-2</v>
      </c>
      <c r="H46" s="80">
        <v>-7.4204946996466403E-2</v>
      </c>
      <c r="I46" s="81">
        <v>2</v>
      </c>
      <c r="J46" s="78">
        <v>295</v>
      </c>
      <c r="K46" s="80">
        <v>-0.111864406779661</v>
      </c>
      <c r="L46" s="81">
        <v>0</v>
      </c>
      <c r="P46" s="76">
        <v>6</v>
      </c>
      <c r="Q46" s="77" t="s">
        <v>209</v>
      </c>
      <c r="R46" s="78">
        <v>2232</v>
      </c>
      <c r="S46" s="79">
        <v>3.5862334907934099E-2</v>
      </c>
      <c r="T46" s="78">
        <v>2483</v>
      </c>
      <c r="U46" s="79">
        <v>3.3587641695749799E-2</v>
      </c>
      <c r="V46" s="80">
        <v>-0.10108739428111201</v>
      </c>
      <c r="W46" s="81">
        <v>2</v>
      </c>
    </row>
    <row r="47" spans="2:23" x14ac:dyDescent="0.25">
      <c r="B47" s="70">
        <v>7</v>
      </c>
      <c r="C47" s="71" t="s">
        <v>210</v>
      </c>
      <c r="D47" s="72">
        <v>203</v>
      </c>
      <c r="E47" s="73">
        <v>3.5421392427150603E-2</v>
      </c>
      <c r="F47" s="72">
        <v>216</v>
      </c>
      <c r="G47" s="73">
        <v>2.8962188254223701E-2</v>
      </c>
      <c r="H47" s="74">
        <v>-6.0185185185185203E-2</v>
      </c>
      <c r="I47" s="75">
        <v>6</v>
      </c>
      <c r="J47" s="72">
        <v>212</v>
      </c>
      <c r="K47" s="74">
        <v>-4.2452830188679298E-2</v>
      </c>
      <c r="L47" s="75">
        <v>0</v>
      </c>
      <c r="P47" s="70">
        <v>7</v>
      </c>
      <c r="Q47" s="71" t="s">
        <v>211</v>
      </c>
      <c r="R47" s="72">
        <v>2154</v>
      </c>
      <c r="S47" s="73">
        <v>3.4609081268678302E-2</v>
      </c>
      <c r="T47" s="72">
        <v>2816</v>
      </c>
      <c r="U47" s="73">
        <v>3.80921462002543E-2</v>
      </c>
      <c r="V47" s="74">
        <v>-0.23508522727272699</v>
      </c>
      <c r="W47" s="75">
        <v>-1</v>
      </c>
    </row>
    <row r="48" spans="2:23" x14ac:dyDescent="0.25">
      <c r="B48" s="76">
        <v>8</v>
      </c>
      <c r="C48" s="77" t="s">
        <v>212</v>
      </c>
      <c r="D48" s="78">
        <v>173</v>
      </c>
      <c r="E48" s="79">
        <v>3.0186703891118501E-2</v>
      </c>
      <c r="F48" s="78">
        <v>204</v>
      </c>
      <c r="G48" s="79">
        <v>2.73531777956557E-2</v>
      </c>
      <c r="H48" s="80">
        <v>-0.15196078431372601</v>
      </c>
      <c r="I48" s="81">
        <v>7</v>
      </c>
      <c r="J48" s="78">
        <v>137</v>
      </c>
      <c r="K48" s="80">
        <v>0.26277372262773702</v>
      </c>
      <c r="L48" s="81">
        <v>3</v>
      </c>
      <c r="P48" s="76">
        <v>8</v>
      </c>
      <c r="Q48" s="77" t="s">
        <v>208</v>
      </c>
      <c r="R48" s="78">
        <v>2110</v>
      </c>
      <c r="S48" s="79">
        <v>3.3902117677303299E-2</v>
      </c>
      <c r="T48" s="78">
        <v>2217</v>
      </c>
      <c r="U48" s="79">
        <v>2.99894489083678E-2</v>
      </c>
      <c r="V48" s="80">
        <v>-4.8263419034731601E-2</v>
      </c>
      <c r="W48" s="81">
        <v>3</v>
      </c>
    </row>
    <row r="49" spans="2:23" x14ac:dyDescent="0.25">
      <c r="B49" s="70">
        <v>9</v>
      </c>
      <c r="C49" s="71" t="s">
        <v>213</v>
      </c>
      <c r="D49" s="72">
        <v>161</v>
      </c>
      <c r="E49" s="73">
        <v>2.8092828476705599E-2</v>
      </c>
      <c r="F49" s="72">
        <v>233</v>
      </c>
      <c r="G49" s="73">
        <v>3.1241619737195001E-2</v>
      </c>
      <c r="H49" s="74">
        <v>-0.30901287553648099</v>
      </c>
      <c r="I49" s="75">
        <v>3</v>
      </c>
      <c r="J49" s="72">
        <v>124</v>
      </c>
      <c r="K49" s="74">
        <v>0.29838709677419301</v>
      </c>
      <c r="L49" s="75">
        <v>5</v>
      </c>
      <c r="P49" s="70">
        <v>9</v>
      </c>
      <c r="Q49" s="71" t="s">
        <v>210</v>
      </c>
      <c r="R49" s="72">
        <v>2094</v>
      </c>
      <c r="S49" s="73">
        <v>3.3645040007712297E-2</v>
      </c>
      <c r="T49" s="72">
        <v>2425</v>
      </c>
      <c r="U49" s="73">
        <v>3.2803073343613903E-2</v>
      </c>
      <c r="V49" s="74">
        <v>-0.13649484536082501</v>
      </c>
      <c r="W49" s="75">
        <v>0</v>
      </c>
    </row>
    <row r="50" spans="2:23" x14ac:dyDescent="0.25">
      <c r="B50" s="76">
        <v>10</v>
      </c>
      <c r="C50" s="77" t="s">
        <v>214</v>
      </c>
      <c r="D50" s="78">
        <v>138</v>
      </c>
      <c r="E50" s="79">
        <v>2.4079567265747701E-2</v>
      </c>
      <c r="F50" s="78">
        <v>266</v>
      </c>
      <c r="G50" s="79">
        <v>3.5666398498256903E-2</v>
      </c>
      <c r="H50" s="80">
        <v>-0.48120300751879702</v>
      </c>
      <c r="I50" s="81">
        <v>-1</v>
      </c>
      <c r="J50" s="78">
        <v>126</v>
      </c>
      <c r="K50" s="80">
        <v>9.5238095238095302E-2</v>
      </c>
      <c r="L50" s="81">
        <v>3</v>
      </c>
      <c r="P50" s="76">
        <v>10</v>
      </c>
      <c r="Q50" s="77" t="s">
        <v>215</v>
      </c>
      <c r="R50" s="78">
        <v>2039</v>
      </c>
      <c r="S50" s="79">
        <v>3.2761335518493501E-2</v>
      </c>
      <c r="T50" s="78">
        <v>2279</v>
      </c>
      <c r="U50" s="79">
        <v>3.0828125422719999E-2</v>
      </c>
      <c r="V50" s="80">
        <v>-0.105309346204476</v>
      </c>
      <c r="W50" s="81">
        <v>0</v>
      </c>
    </row>
    <row r="51" spans="2:23" x14ac:dyDescent="0.25">
      <c r="B51" s="181" t="s">
        <v>216</v>
      </c>
      <c r="C51" s="181"/>
      <c r="D51" s="82">
        <f>SUM(D41:D50)</f>
        <v>3901</v>
      </c>
      <c r="E51" s="83">
        <f>D51/D53</f>
        <v>0.68068399930204149</v>
      </c>
      <c r="F51" s="82">
        <f>SUM(F41:F50)</f>
        <v>3720</v>
      </c>
      <c r="G51" s="83">
        <f>F51/F53</f>
        <v>0.49879324215607401</v>
      </c>
      <c r="H51" s="84">
        <f>D51/F51-1</f>
        <v>4.8655913978494558E-2</v>
      </c>
      <c r="I51" s="85"/>
      <c r="J51" s="82">
        <f>SUM(J41:J50)</f>
        <v>3510</v>
      </c>
      <c r="K51" s="83">
        <f>D51/J51-1</f>
        <v>0.1113960113960113</v>
      </c>
      <c r="L51" s="82"/>
      <c r="P51" s="181" t="s">
        <v>216</v>
      </c>
      <c r="Q51" s="181"/>
      <c r="R51" s="82">
        <f>SUM(R41:R50)</f>
        <v>38600</v>
      </c>
      <c r="S51" s="83">
        <f>R51/R53</f>
        <v>0.62019987788810693</v>
      </c>
      <c r="T51" s="82">
        <f>SUM(T41:T50)</f>
        <v>43441</v>
      </c>
      <c r="U51" s="83">
        <f>T51/T53</f>
        <v>0.58762816870924983</v>
      </c>
      <c r="V51" s="84">
        <f>R51/T51-1</f>
        <v>-0.11143850279689693</v>
      </c>
      <c r="W51" s="85"/>
    </row>
    <row r="52" spans="2:23" x14ac:dyDescent="0.25">
      <c r="B52" s="181" t="s">
        <v>144</v>
      </c>
      <c r="C52" s="181"/>
      <c r="D52" s="82">
        <f>D53-D51</f>
        <v>1830</v>
      </c>
      <c r="E52" s="83">
        <f>D52/D53</f>
        <v>0.31931600069795846</v>
      </c>
      <c r="F52" s="82">
        <f>F53-F51</f>
        <v>3738</v>
      </c>
      <c r="G52" s="83">
        <f>F52/F53</f>
        <v>0.50120675784392599</v>
      </c>
      <c r="H52" s="84">
        <f>D52/F52-1</f>
        <v>-0.5104333868378812</v>
      </c>
      <c r="I52" s="97"/>
      <c r="J52" s="82">
        <f>J53-SUM(J41:J50)</f>
        <v>2011</v>
      </c>
      <c r="K52" s="84">
        <f>D52/J52-1</f>
        <v>-9.0004972650422621E-2</v>
      </c>
      <c r="L52" s="92"/>
      <c r="P52" s="181" t="s">
        <v>144</v>
      </c>
      <c r="Q52" s="181"/>
      <c r="R52" s="82">
        <f>R53-R51</f>
        <v>23638</v>
      </c>
      <c r="S52" s="83">
        <f>R52/R53</f>
        <v>0.37980012211189307</v>
      </c>
      <c r="T52" s="82">
        <f>T53-T51</f>
        <v>30485</v>
      </c>
      <c r="U52" s="83">
        <f>T52/T53</f>
        <v>0.41237183129075022</v>
      </c>
      <c r="V52" s="84">
        <f>R52/T52-1</f>
        <v>-0.22460226340823353</v>
      </c>
      <c r="W52" s="97"/>
    </row>
    <row r="53" spans="2:23" x14ac:dyDescent="0.25">
      <c r="B53" s="186" t="s">
        <v>145</v>
      </c>
      <c r="C53" s="186"/>
      <c r="D53" s="86">
        <v>5731</v>
      </c>
      <c r="E53" s="87">
        <v>1</v>
      </c>
      <c r="F53" s="86">
        <v>7458</v>
      </c>
      <c r="G53" s="87">
        <v>1</v>
      </c>
      <c r="H53" s="88">
        <v>-0.23156342182890899</v>
      </c>
      <c r="I53" s="89"/>
      <c r="J53" s="86">
        <v>5521</v>
      </c>
      <c r="K53" s="88">
        <v>3.8036587574714599E-2</v>
      </c>
      <c r="L53" s="86"/>
      <c r="P53" s="186" t="s">
        <v>145</v>
      </c>
      <c r="Q53" s="186"/>
      <c r="R53" s="86">
        <v>62238</v>
      </c>
      <c r="S53" s="87">
        <v>1</v>
      </c>
      <c r="T53" s="86">
        <v>73926</v>
      </c>
      <c r="U53" s="87">
        <v>1</v>
      </c>
      <c r="V53" s="88">
        <v>-0.15810404999594199</v>
      </c>
      <c r="W53" s="89"/>
    </row>
    <row r="54" spans="2:23" x14ac:dyDescent="0.25">
      <c r="B54" s="90" t="s">
        <v>47</v>
      </c>
      <c r="P54" s="90" t="s">
        <v>47</v>
      </c>
    </row>
    <row r="55" spans="2:23" x14ac:dyDescent="0.25">
      <c r="B55" s="91" t="s">
        <v>116</v>
      </c>
      <c r="P55" s="91" t="s">
        <v>116</v>
      </c>
    </row>
    <row r="63" spans="2:23" ht="15" customHeight="1" x14ac:dyDescent="0.25"/>
    <row r="65" ht="15" customHeight="1" x14ac:dyDescent="0.25"/>
  </sheetData>
  <mergeCells count="68">
    <mergeCell ref="B51:C51"/>
    <mergeCell ref="P51:Q51"/>
    <mergeCell ref="B52:C52"/>
    <mergeCell ref="P52:Q52"/>
    <mergeCell ref="B53:C53"/>
    <mergeCell ref="P53:Q53"/>
    <mergeCell ref="V37:V38"/>
    <mergeCell ref="W37:W38"/>
    <mergeCell ref="B38:B40"/>
    <mergeCell ref="C38:C40"/>
    <mergeCell ref="P38:P40"/>
    <mergeCell ref="Q38:Q40"/>
    <mergeCell ref="H39:H40"/>
    <mergeCell ref="I39:I40"/>
    <mergeCell ref="J39:J40"/>
    <mergeCell ref="K39:K40"/>
    <mergeCell ref="L39:L40"/>
    <mergeCell ref="V39:V40"/>
    <mergeCell ref="W39:W40"/>
    <mergeCell ref="J37:J38"/>
    <mergeCell ref="K37:K38"/>
    <mergeCell ref="L37:L38"/>
    <mergeCell ref="R37:S38"/>
    <mergeCell ref="T37:U38"/>
    <mergeCell ref="B33:L33"/>
    <mergeCell ref="P33:W33"/>
    <mergeCell ref="B35:B37"/>
    <mergeCell ref="C35:C37"/>
    <mergeCell ref="D35:I35"/>
    <mergeCell ref="J35:L35"/>
    <mergeCell ref="P35:P37"/>
    <mergeCell ref="Q35:Q37"/>
    <mergeCell ref="R35:W35"/>
    <mergeCell ref="D36:I36"/>
    <mergeCell ref="J36:L36"/>
    <mergeCell ref="R36:W36"/>
    <mergeCell ref="D37:E38"/>
    <mergeCell ref="F37:G38"/>
    <mergeCell ref="H37:H38"/>
    <mergeCell ref="I37:I38"/>
    <mergeCell ref="B26:C26"/>
    <mergeCell ref="B27:C27"/>
    <mergeCell ref="B28:C28"/>
    <mergeCell ref="B32:L32"/>
    <mergeCell ref="P32:W32"/>
    <mergeCell ref="M7:N8"/>
    <mergeCell ref="O7:O8"/>
    <mergeCell ref="B8:B10"/>
    <mergeCell ref="C8:C10"/>
    <mergeCell ref="H9:H10"/>
    <mergeCell ref="J9:J10"/>
    <mergeCell ref="O9:O10"/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</mergeCells>
  <conditionalFormatting sqref="D41:L50">
    <cfRule type="cellIs" dxfId="15" priority="2" operator="equal">
      <formula>0</formula>
    </cfRule>
  </conditionalFormatting>
  <conditionalFormatting sqref="D11:O25">
    <cfRule type="cellIs" dxfId="14" priority="3" operator="equal">
      <formula>0</formula>
    </cfRule>
  </conditionalFormatting>
  <conditionalFormatting sqref="H11:H27 O11:O27">
    <cfRule type="cellIs" dxfId="13" priority="4" operator="lessThan">
      <formula>0</formula>
    </cfRule>
  </conditionalFormatting>
  <conditionalFormatting sqref="H41:H52">
    <cfRule type="cellIs" dxfId="12" priority="5" operator="lessThan">
      <formula>0</formula>
    </cfRule>
  </conditionalFormatting>
  <conditionalFormatting sqref="I41:I50">
    <cfRule type="cellIs" dxfId="11" priority="6" operator="lessThan">
      <formula>0</formula>
    </cfRule>
    <cfRule type="cellIs" dxfId="10" priority="8" operator="greaterThan">
      <formula>0</formula>
    </cfRule>
  </conditionalFormatting>
  <conditionalFormatting sqref="J11:J25">
    <cfRule type="cellIs" dxfId="9" priority="9" operator="lessThan">
      <formula>0</formula>
    </cfRule>
  </conditionalFormatting>
  <conditionalFormatting sqref="K52">
    <cfRule type="cellIs" dxfId="8" priority="11" operator="lessThan">
      <formula>0</formula>
    </cfRule>
  </conditionalFormatting>
  <conditionalFormatting sqref="K41:L50">
    <cfRule type="cellIs" dxfId="7" priority="12" operator="lessThan">
      <formula>0</formula>
    </cfRule>
  </conditionalFormatting>
  <conditionalFormatting sqref="L41:L50">
    <cfRule type="cellIs" dxfId="6" priority="14" operator="greaterThan">
      <formula>0</formula>
    </cfRule>
  </conditionalFormatting>
  <conditionalFormatting sqref="R41:W50">
    <cfRule type="cellIs" dxfId="5" priority="15" operator="equal">
      <formula>0</formula>
    </cfRule>
  </conditionalFormatting>
  <conditionalFormatting sqref="V41:V52">
    <cfRule type="cellIs" dxfId="4" priority="16" operator="lessThan">
      <formula>0</formula>
    </cfRule>
  </conditionalFormatting>
  <conditionalFormatting sqref="W41:W50">
    <cfRule type="cellIs" dxfId="3" priority="17" operator="lessThan">
      <formula>0</formula>
    </cfRule>
    <cfRule type="cellIs" dxfId="2" priority="1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3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1.85546875" style="5" customWidth="1"/>
    <col min="2" max="2" width="8.140625" style="5" customWidth="1"/>
    <col min="3" max="3" width="16" style="5" customWidth="1"/>
    <col min="4" max="9" width="8.85546875" style="5" customWidth="1"/>
    <col min="10" max="10" width="9.5703125" style="5" customWidth="1"/>
    <col min="11" max="14" width="8.85546875" style="5" customWidth="1"/>
    <col min="15" max="15" width="10.28515625" style="5" customWidth="1"/>
    <col min="16" max="16" width="9.140625" style="5"/>
    <col min="17" max="17" width="17" style="5" customWidth="1"/>
    <col min="18" max="1024" width="9.140625" style="5"/>
  </cols>
  <sheetData>
    <row r="1" spans="2:15" x14ac:dyDescent="0.25">
      <c r="B1" s="5" t="s">
        <v>74</v>
      </c>
      <c r="D1" s="6"/>
      <c r="O1" s="62">
        <v>44987</v>
      </c>
    </row>
    <row r="2" spans="2:15" ht="14.45" customHeight="1" x14ac:dyDescent="0.25">
      <c r="B2" s="179" t="s">
        <v>217</v>
      </c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</row>
    <row r="3" spans="2:15" ht="14.45" customHeight="1" x14ac:dyDescent="0.25">
      <c r="B3" s="180" t="s">
        <v>218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121</v>
      </c>
    </row>
    <row r="5" spans="2:15" ht="14.45" customHeight="1" x14ac:dyDescent="0.25">
      <c r="B5" s="182" t="s">
        <v>26</v>
      </c>
      <c r="C5" s="183" t="s">
        <v>27</v>
      </c>
      <c r="D5" s="187" t="s">
        <v>122</v>
      </c>
      <c r="E5" s="187"/>
      <c r="F5" s="187"/>
      <c r="G5" s="187"/>
      <c r="H5" s="187"/>
      <c r="I5" s="188" t="s">
        <v>123</v>
      </c>
      <c r="J5" s="188"/>
      <c r="K5" s="189" t="s">
        <v>192</v>
      </c>
      <c r="L5" s="189"/>
      <c r="M5" s="189"/>
      <c r="N5" s="189"/>
      <c r="O5" s="189"/>
    </row>
    <row r="6" spans="2:15" ht="14.45" customHeight="1" x14ac:dyDescent="0.25">
      <c r="B6" s="182"/>
      <c r="C6" s="183"/>
      <c r="D6" s="190" t="s">
        <v>125</v>
      </c>
      <c r="E6" s="190"/>
      <c r="F6" s="190"/>
      <c r="G6" s="190"/>
      <c r="H6" s="190"/>
      <c r="I6" s="191" t="s">
        <v>126</v>
      </c>
      <c r="J6" s="191"/>
      <c r="K6" s="192" t="s">
        <v>127</v>
      </c>
      <c r="L6" s="192"/>
      <c r="M6" s="192"/>
      <c r="N6" s="192"/>
      <c r="O6" s="192"/>
    </row>
    <row r="7" spans="2:15" ht="14.45" customHeight="1" x14ac:dyDescent="0.25">
      <c r="B7" s="182"/>
      <c r="C7" s="183"/>
      <c r="D7" s="177">
        <v>2023</v>
      </c>
      <c r="E7" s="177"/>
      <c r="F7" s="177">
        <v>2022</v>
      </c>
      <c r="G7" s="177"/>
      <c r="H7" s="172" t="s">
        <v>64</v>
      </c>
      <c r="I7" s="177">
        <v>2022</v>
      </c>
      <c r="J7" s="177" t="s">
        <v>129</v>
      </c>
      <c r="K7" s="177">
        <v>2023</v>
      </c>
      <c r="L7" s="177"/>
      <c r="M7" s="177">
        <v>2022</v>
      </c>
      <c r="N7" s="177"/>
      <c r="O7" s="172" t="s">
        <v>64</v>
      </c>
    </row>
    <row r="8" spans="2:15" ht="14.45" customHeight="1" x14ac:dyDescent="0.25">
      <c r="B8" s="175" t="s">
        <v>132</v>
      </c>
      <c r="C8" s="176" t="s">
        <v>133</v>
      </c>
      <c r="D8" s="177"/>
      <c r="E8" s="177"/>
      <c r="F8" s="177"/>
      <c r="G8" s="177"/>
      <c r="H8" s="172"/>
      <c r="I8" s="177"/>
      <c r="J8" s="177"/>
      <c r="K8" s="177"/>
      <c r="L8" s="177"/>
      <c r="M8" s="177"/>
      <c r="N8" s="177"/>
      <c r="O8" s="172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1" t="s">
        <v>134</v>
      </c>
      <c r="I9" s="93" t="s">
        <v>30</v>
      </c>
      <c r="J9" s="193" t="s">
        <v>136</v>
      </c>
      <c r="K9" s="66" t="s">
        <v>30</v>
      </c>
      <c r="L9" s="67" t="s">
        <v>31</v>
      </c>
      <c r="M9" s="66" t="s">
        <v>30</v>
      </c>
      <c r="N9" s="67" t="s">
        <v>31</v>
      </c>
      <c r="O9" s="171" t="s">
        <v>134</v>
      </c>
    </row>
    <row r="10" spans="2:15" ht="14.45" customHeight="1" x14ac:dyDescent="0.25">
      <c r="B10" s="175"/>
      <c r="C10" s="176"/>
      <c r="D10" s="68" t="s">
        <v>139</v>
      </c>
      <c r="E10" s="69" t="s">
        <v>140</v>
      </c>
      <c r="F10" s="68" t="s">
        <v>139</v>
      </c>
      <c r="G10" s="69" t="s">
        <v>140</v>
      </c>
      <c r="H10" s="171"/>
      <c r="I10" s="94" t="s">
        <v>139</v>
      </c>
      <c r="J10" s="193"/>
      <c r="K10" s="68" t="s">
        <v>139</v>
      </c>
      <c r="L10" s="69" t="s">
        <v>140</v>
      </c>
      <c r="M10" s="68" t="s">
        <v>139</v>
      </c>
      <c r="N10" s="69" t="s">
        <v>140</v>
      </c>
      <c r="O10" s="171"/>
    </row>
    <row r="11" spans="2:15" ht="14.45" customHeight="1" x14ac:dyDescent="0.25">
      <c r="B11" s="70">
        <v>1</v>
      </c>
      <c r="C11" s="71" t="s">
        <v>51</v>
      </c>
      <c r="D11" s="72">
        <v>9185</v>
      </c>
      <c r="E11" s="73">
        <v>0.21206594015515301</v>
      </c>
      <c r="F11" s="72">
        <v>7203</v>
      </c>
      <c r="G11" s="73">
        <v>0.18582153084126601</v>
      </c>
      <c r="H11" s="74">
        <v>0.27516312647508001</v>
      </c>
      <c r="I11" s="72">
        <v>8349</v>
      </c>
      <c r="J11" s="74">
        <v>0.100131752305665</v>
      </c>
      <c r="K11" s="72">
        <v>17534</v>
      </c>
      <c r="L11" s="73">
        <v>0.209917632410689</v>
      </c>
      <c r="M11" s="72">
        <v>13373</v>
      </c>
      <c r="N11" s="73">
        <v>0.185129298410765</v>
      </c>
      <c r="O11" s="74">
        <v>0.311149330741045</v>
      </c>
    </row>
    <row r="12" spans="2:15" ht="14.45" customHeight="1" x14ac:dyDescent="0.25">
      <c r="B12" s="76">
        <v>2</v>
      </c>
      <c r="C12" s="77" t="s">
        <v>39</v>
      </c>
      <c r="D12" s="78">
        <v>3821</v>
      </c>
      <c r="E12" s="79">
        <v>8.8220354636128498E-2</v>
      </c>
      <c r="F12" s="78">
        <v>2827</v>
      </c>
      <c r="G12" s="79">
        <v>7.2930371746252901E-2</v>
      </c>
      <c r="H12" s="80">
        <v>0.35160948001414899</v>
      </c>
      <c r="I12" s="78">
        <v>3620</v>
      </c>
      <c r="J12" s="80">
        <v>5.5524861878453E-2</v>
      </c>
      <c r="K12" s="78">
        <v>7441</v>
      </c>
      <c r="L12" s="79">
        <v>8.9083900009577596E-2</v>
      </c>
      <c r="M12" s="78">
        <v>5526</v>
      </c>
      <c r="N12" s="79">
        <v>7.64992524503018E-2</v>
      </c>
      <c r="O12" s="80">
        <v>0.34654361201592498</v>
      </c>
    </row>
    <row r="13" spans="2:15" ht="14.45" customHeight="1" x14ac:dyDescent="0.25">
      <c r="B13" s="70">
        <v>3</v>
      </c>
      <c r="C13" s="71" t="s">
        <v>33</v>
      </c>
      <c r="D13" s="72">
        <v>2910</v>
      </c>
      <c r="E13" s="73">
        <v>6.7186922792759493E-2</v>
      </c>
      <c r="F13" s="72">
        <v>3099</v>
      </c>
      <c r="G13" s="73">
        <v>7.9947372494389005E-2</v>
      </c>
      <c r="H13" s="74">
        <v>-6.0987415295256503E-2</v>
      </c>
      <c r="I13" s="72">
        <v>2644</v>
      </c>
      <c r="J13" s="74">
        <v>0.100605143721634</v>
      </c>
      <c r="K13" s="72">
        <v>5554</v>
      </c>
      <c r="L13" s="73">
        <v>6.6492673115602002E-2</v>
      </c>
      <c r="M13" s="72">
        <v>6346</v>
      </c>
      <c r="N13" s="73">
        <v>8.7850933052771502E-2</v>
      </c>
      <c r="O13" s="74">
        <v>-0.12480302552789201</v>
      </c>
    </row>
    <row r="14" spans="2:15" ht="14.45" customHeight="1" x14ac:dyDescent="0.25">
      <c r="B14" s="76">
        <v>4</v>
      </c>
      <c r="C14" s="77" t="s">
        <v>34</v>
      </c>
      <c r="D14" s="78">
        <v>2655</v>
      </c>
      <c r="E14" s="79">
        <v>6.12994089397857E-2</v>
      </c>
      <c r="F14" s="78">
        <v>2124</v>
      </c>
      <c r="G14" s="79">
        <v>5.4794520547945202E-2</v>
      </c>
      <c r="H14" s="80">
        <v>0.25</v>
      </c>
      <c r="I14" s="78">
        <v>2349</v>
      </c>
      <c r="J14" s="80">
        <v>0.13026819923371599</v>
      </c>
      <c r="K14" s="78">
        <v>5004</v>
      </c>
      <c r="L14" s="79">
        <v>5.99080547840245E-2</v>
      </c>
      <c r="M14" s="78">
        <v>4533</v>
      </c>
      <c r="N14" s="79">
        <v>6.2752644110969605E-2</v>
      </c>
      <c r="O14" s="80">
        <v>0.103904698874917</v>
      </c>
    </row>
    <row r="15" spans="2:15" ht="14.45" customHeight="1" x14ac:dyDescent="0.25">
      <c r="B15" s="70">
        <v>5</v>
      </c>
      <c r="C15" s="71" t="s">
        <v>41</v>
      </c>
      <c r="D15" s="72">
        <v>2174</v>
      </c>
      <c r="E15" s="73">
        <v>5.0193941632803801E-2</v>
      </c>
      <c r="F15" s="72">
        <v>2182</v>
      </c>
      <c r="G15" s="73">
        <v>5.6290792766297802E-2</v>
      </c>
      <c r="H15" s="74">
        <v>-3.6663611365719299E-3</v>
      </c>
      <c r="I15" s="72">
        <v>2412</v>
      </c>
      <c r="J15" s="74">
        <v>-9.8673300165837502E-2</v>
      </c>
      <c r="K15" s="72">
        <v>4586</v>
      </c>
      <c r="L15" s="73">
        <v>5.4903744852025697E-2</v>
      </c>
      <c r="M15" s="72">
        <v>4268</v>
      </c>
      <c r="N15" s="73">
        <v>5.90841131845617E-2</v>
      </c>
      <c r="O15" s="74">
        <v>7.4507966260543707E-2</v>
      </c>
    </row>
    <row r="16" spans="2:15" ht="14.45" customHeight="1" x14ac:dyDescent="0.25">
      <c r="B16" s="76">
        <v>6</v>
      </c>
      <c r="C16" s="77" t="s">
        <v>53</v>
      </c>
      <c r="D16" s="78">
        <v>2263</v>
      </c>
      <c r="E16" s="79">
        <v>5.2248799408939797E-2</v>
      </c>
      <c r="F16" s="78">
        <v>2654</v>
      </c>
      <c r="G16" s="79">
        <v>6.8467352888063396E-2</v>
      </c>
      <c r="H16" s="80">
        <v>-0.14732479276563701</v>
      </c>
      <c r="I16" s="78">
        <v>1734</v>
      </c>
      <c r="J16" s="80">
        <v>0.30507497116493698</v>
      </c>
      <c r="K16" s="78">
        <v>3997</v>
      </c>
      <c r="L16" s="79">
        <v>4.7852217220572701E-2</v>
      </c>
      <c r="M16" s="78">
        <v>4181</v>
      </c>
      <c r="N16" s="79">
        <v>5.78797275596655E-2</v>
      </c>
      <c r="O16" s="80">
        <v>-4.4008610380291802E-2</v>
      </c>
    </row>
    <row r="17" spans="2:15" ht="14.45" customHeight="1" x14ac:dyDescent="0.25">
      <c r="B17" s="70">
        <v>7</v>
      </c>
      <c r="C17" s="71" t="s">
        <v>36</v>
      </c>
      <c r="D17" s="72">
        <v>1786</v>
      </c>
      <c r="E17" s="73">
        <v>4.1235685260435903E-2</v>
      </c>
      <c r="F17" s="72">
        <v>1384</v>
      </c>
      <c r="G17" s="73">
        <v>3.57041508655161E-2</v>
      </c>
      <c r="H17" s="74">
        <v>0.290462427745665</v>
      </c>
      <c r="I17" s="72">
        <v>1855</v>
      </c>
      <c r="J17" s="74">
        <v>-3.7196765498652203E-2</v>
      </c>
      <c r="K17" s="72">
        <v>3641</v>
      </c>
      <c r="L17" s="73">
        <v>4.3590173355042602E-2</v>
      </c>
      <c r="M17" s="72">
        <v>2549</v>
      </c>
      <c r="N17" s="73">
        <v>3.5287114458164903E-2</v>
      </c>
      <c r="O17" s="74">
        <v>0.42840329540996502</v>
      </c>
    </row>
    <row r="18" spans="2:15" ht="14.45" customHeight="1" x14ac:dyDescent="0.25">
      <c r="B18" s="76">
        <v>8</v>
      </c>
      <c r="C18" s="77" t="s">
        <v>38</v>
      </c>
      <c r="D18" s="78">
        <v>1749</v>
      </c>
      <c r="E18" s="79">
        <v>4.03814185445142E-2</v>
      </c>
      <c r="F18" s="78">
        <v>1651</v>
      </c>
      <c r="G18" s="79">
        <v>4.2592162629311502E-2</v>
      </c>
      <c r="H18" s="80">
        <v>5.9357964869776E-2</v>
      </c>
      <c r="I18" s="78">
        <v>1713</v>
      </c>
      <c r="J18" s="80">
        <v>2.1015761821366E-2</v>
      </c>
      <c r="K18" s="78">
        <v>3462</v>
      </c>
      <c r="L18" s="79">
        <v>4.1447179388947403E-2</v>
      </c>
      <c r="M18" s="78">
        <v>3105</v>
      </c>
      <c r="N18" s="79">
        <v>4.2984107647156503E-2</v>
      </c>
      <c r="O18" s="80">
        <v>0.114975845410628</v>
      </c>
    </row>
    <row r="19" spans="2:15" ht="14.45" customHeight="1" x14ac:dyDescent="0.25">
      <c r="B19" s="70">
        <v>9</v>
      </c>
      <c r="C19" s="71" t="s">
        <v>35</v>
      </c>
      <c r="D19" s="72">
        <v>1587</v>
      </c>
      <c r="E19" s="73">
        <v>3.6641115626154401E-2</v>
      </c>
      <c r="F19" s="72">
        <v>1924</v>
      </c>
      <c r="G19" s="73">
        <v>4.9634961174315699E-2</v>
      </c>
      <c r="H19" s="74">
        <v>-0.17515592515592501</v>
      </c>
      <c r="I19" s="72">
        <v>1827</v>
      </c>
      <c r="J19" s="74">
        <v>-0.13136288998358001</v>
      </c>
      <c r="K19" s="72">
        <v>3414</v>
      </c>
      <c r="L19" s="73">
        <v>4.0872521789100703E-2</v>
      </c>
      <c r="M19" s="72">
        <v>3443</v>
      </c>
      <c r="N19" s="73">
        <v>4.7663215017442799E-2</v>
      </c>
      <c r="O19" s="74">
        <v>-8.4228870171362304E-3</v>
      </c>
    </row>
    <row r="20" spans="2:15" ht="14.45" customHeight="1" x14ac:dyDescent="0.25">
      <c r="B20" s="76">
        <v>10</v>
      </c>
      <c r="C20" s="77" t="s">
        <v>65</v>
      </c>
      <c r="D20" s="78">
        <v>1799</v>
      </c>
      <c r="E20" s="79">
        <v>4.1535833025489501E-2</v>
      </c>
      <c r="F20" s="78">
        <v>2305</v>
      </c>
      <c r="G20" s="79">
        <v>5.9463921781079898E-2</v>
      </c>
      <c r="H20" s="80">
        <v>-0.219522776572668</v>
      </c>
      <c r="I20" s="78">
        <v>1614</v>
      </c>
      <c r="J20" s="80">
        <v>0.11462205700123899</v>
      </c>
      <c r="K20" s="78">
        <v>3413</v>
      </c>
      <c r="L20" s="79">
        <v>4.0860549755770498E-2</v>
      </c>
      <c r="M20" s="78">
        <v>4269</v>
      </c>
      <c r="N20" s="79">
        <v>5.9097956697491599E-2</v>
      </c>
      <c r="O20" s="80">
        <v>-0.200515343171703</v>
      </c>
    </row>
    <row r="21" spans="2:15" ht="14.45" customHeight="1" x14ac:dyDescent="0.25">
      <c r="B21" s="70">
        <v>11</v>
      </c>
      <c r="C21" s="71" t="s">
        <v>37</v>
      </c>
      <c r="D21" s="72">
        <v>1733</v>
      </c>
      <c r="E21" s="73">
        <v>4.0012005910602201E-2</v>
      </c>
      <c r="F21" s="72">
        <v>1690</v>
      </c>
      <c r="G21" s="73">
        <v>4.3598276707169203E-2</v>
      </c>
      <c r="H21" s="74">
        <v>2.5443786982248601E-2</v>
      </c>
      <c r="I21" s="72">
        <v>1549</v>
      </c>
      <c r="J21" s="74">
        <v>0.118786313750807</v>
      </c>
      <c r="K21" s="72">
        <v>3282</v>
      </c>
      <c r="L21" s="73">
        <v>3.9292213389522102E-2</v>
      </c>
      <c r="M21" s="72">
        <v>3280</v>
      </c>
      <c r="N21" s="73">
        <v>4.5406722409878697E-2</v>
      </c>
      <c r="O21" s="74">
        <v>6.0975609756086502E-4</v>
      </c>
    </row>
    <row r="22" spans="2:15" ht="14.45" customHeight="1" x14ac:dyDescent="0.25">
      <c r="B22" s="76">
        <v>12</v>
      </c>
      <c r="C22" s="77" t="s">
        <v>67</v>
      </c>
      <c r="D22" s="78">
        <v>1101</v>
      </c>
      <c r="E22" s="79">
        <v>2.5420206871075001E-2</v>
      </c>
      <c r="F22" s="78">
        <v>608</v>
      </c>
      <c r="G22" s="79">
        <v>1.5685060495833701E-2</v>
      </c>
      <c r="H22" s="80">
        <v>0.81085526315789502</v>
      </c>
      <c r="I22" s="78">
        <v>1379</v>
      </c>
      <c r="J22" s="80">
        <v>-0.201595358955765</v>
      </c>
      <c r="K22" s="78">
        <v>2480</v>
      </c>
      <c r="L22" s="79">
        <v>2.9690642658749201E-2</v>
      </c>
      <c r="M22" s="78">
        <v>1308</v>
      </c>
      <c r="N22" s="79">
        <v>1.8107314912232102E-2</v>
      </c>
      <c r="O22" s="80">
        <v>0.89602446483180398</v>
      </c>
    </row>
    <row r="23" spans="2:15" ht="14.45" customHeight="1" x14ac:dyDescent="0.25">
      <c r="B23" s="70">
        <v>13</v>
      </c>
      <c r="C23" s="71" t="s">
        <v>66</v>
      </c>
      <c r="D23" s="72">
        <v>1284</v>
      </c>
      <c r="E23" s="73">
        <v>2.96453638714444E-2</v>
      </c>
      <c r="F23" s="72">
        <v>1366</v>
      </c>
      <c r="G23" s="73">
        <v>3.52397905218894E-2</v>
      </c>
      <c r="H23" s="74">
        <v>-6.0029282576866801E-2</v>
      </c>
      <c r="I23" s="72">
        <v>976</v>
      </c>
      <c r="J23" s="74">
        <v>0.31557377049180302</v>
      </c>
      <c r="K23" s="72">
        <v>2260</v>
      </c>
      <c r="L23" s="73">
        <v>2.70567953261182E-2</v>
      </c>
      <c r="M23" s="72">
        <v>2255</v>
      </c>
      <c r="N23" s="73">
        <v>3.1217121656791601E-2</v>
      </c>
      <c r="O23" s="74">
        <v>2.21729490022171E-3</v>
      </c>
    </row>
    <row r="24" spans="2:15" ht="14.45" customHeight="1" x14ac:dyDescent="0.25">
      <c r="B24" s="76">
        <v>14</v>
      </c>
      <c r="C24" s="77" t="s">
        <v>62</v>
      </c>
      <c r="D24" s="78">
        <v>1100</v>
      </c>
      <c r="E24" s="79">
        <v>2.5397118581455502E-2</v>
      </c>
      <c r="F24" s="78">
        <v>1302</v>
      </c>
      <c r="G24" s="79">
        <v>3.3588731522327997E-2</v>
      </c>
      <c r="H24" s="80">
        <v>-0.15514592933947799</v>
      </c>
      <c r="I24" s="78">
        <v>997</v>
      </c>
      <c r="J24" s="80">
        <v>0.103309929789368</v>
      </c>
      <c r="K24" s="78">
        <v>2097</v>
      </c>
      <c r="L24" s="79">
        <v>2.5105353893305201E-2</v>
      </c>
      <c r="M24" s="78">
        <v>2240</v>
      </c>
      <c r="N24" s="79">
        <v>3.1009468962844001E-2</v>
      </c>
      <c r="O24" s="80">
        <v>-6.3839285714285807E-2</v>
      </c>
    </row>
    <row r="25" spans="2:15" ht="14.45" customHeight="1" x14ac:dyDescent="0.25">
      <c r="B25" s="70">
        <v>15</v>
      </c>
      <c r="C25" s="71" t="s">
        <v>52</v>
      </c>
      <c r="D25" s="72">
        <v>1161</v>
      </c>
      <c r="E25" s="73">
        <v>2.68055042482453E-2</v>
      </c>
      <c r="F25" s="72">
        <v>1007</v>
      </c>
      <c r="G25" s="73">
        <v>2.59783814462245E-2</v>
      </c>
      <c r="H25" s="74">
        <v>0.15292949354518401</v>
      </c>
      <c r="I25" s="72">
        <v>766</v>
      </c>
      <c r="J25" s="74">
        <v>0.51566579634464804</v>
      </c>
      <c r="K25" s="72">
        <v>1927</v>
      </c>
      <c r="L25" s="73">
        <v>2.30701082271813E-2</v>
      </c>
      <c r="M25" s="72">
        <v>1490</v>
      </c>
      <c r="N25" s="73">
        <v>2.06268342654632E-2</v>
      </c>
      <c r="O25" s="74">
        <v>0.29328859060402701</v>
      </c>
    </row>
    <row r="26" spans="2:15" ht="14.45" customHeight="1" x14ac:dyDescent="0.25">
      <c r="B26" s="76">
        <v>16</v>
      </c>
      <c r="C26" s="77" t="s">
        <v>55</v>
      </c>
      <c r="D26" s="78">
        <v>845</v>
      </c>
      <c r="E26" s="79">
        <v>1.9509604728481698E-2</v>
      </c>
      <c r="F26" s="78">
        <v>403</v>
      </c>
      <c r="G26" s="79">
        <v>1.03965121378634E-2</v>
      </c>
      <c r="H26" s="80">
        <v>1.0967741935483899</v>
      </c>
      <c r="I26" s="78">
        <v>943</v>
      </c>
      <c r="J26" s="80">
        <v>-0.103923647932132</v>
      </c>
      <c r="K26" s="78">
        <v>1788</v>
      </c>
      <c r="L26" s="79">
        <v>2.14059955942917E-2</v>
      </c>
      <c r="M26" s="78">
        <v>689</v>
      </c>
      <c r="N26" s="79">
        <v>9.5381804086604998E-3</v>
      </c>
      <c r="O26" s="80">
        <v>1.59506531204644</v>
      </c>
    </row>
    <row r="27" spans="2:15" ht="14.45" customHeight="1" x14ac:dyDescent="0.25">
      <c r="B27" s="70">
        <v>17</v>
      </c>
      <c r="C27" s="71" t="s">
        <v>60</v>
      </c>
      <c r="D27" s="72">
        <v>878</v>
      </c>
      <c r="E27" s="73">
        <v>2.02715182859254E-2</v>
      </c>
      <c r="F27" s="72">
        <v>544</v>
      </c>
      <c r="G27" s="73">
        <v>1.4034001496272199E-2</v>
      </c>
      <c r="H27" s="74">
        <v>0.61397058823529405</v>
      </c>
      <c r="I27" s="72">
        <v>731</v>
      </c>
      <c r="J27" s="74">
        <v>0.20109439124487</v>
      </c>
      <c r="K27" s="72">
        <v>1609</v>
      </c>
      <c r="L27" s="73">
        <v>1.92630016281965E-2</v>
      </c>
      <c r="M27" s="72">
        <v>986</v>
      </c>
      <c r="N27" s="73">
        <v>1.3649703748823299E-2</v>
      </c>
      <c r="O27" s="74">
        <v>0.63184584178499004</v>
      </c>
    </row>
    <row r="28" spans="2:15" ht="14.45" customHeight="1" x14ac:dyDescent="0.25">
      <c r="B28" s="76">
        <v>18</v>
      </c>
      <c r="C28" s="77" t="s">
        <v>54</v>
      </c>
      <c r="D28" s="78">
        <v>687</v>
      </c>
      <c r="E28" s="79">
        <v>1.5861654968599901E-2</v>
      </c>
      <c r="F28" s="78">
        <v>316</v>
      </c>
      <c r="G28" s="79">
        <v>8.1521038103346006E-3</v>
      </c>
      <c r="H28" s="80">
        <v>1.17405063291139</v>
      </c>
      <c r="I28" s="78">
        <v>667</v>
      </c>
      <c r="J28" s="80">
        <v>2.9985007496251801E-2</v>
      </c>
      <c r="K28" s="78">
        <v>1354</v>
      </c>
      <c r="L28" s="79">
        <v>1.6210133129010599E-2</v>
      </c>
      <c r="M28" s="78">
        <v>736</v>
      </c>
      <c r="N28" s="79">
        <v>1.0188825516363E-2</v>
      </c>
      <c r="O28" s="80">
        <v>0.83967391304347805</v>
      </c>
    </row>
    <row r="29" spans="2:15" ht="14.45" customHeight="1" x14ac:dyDescent="0.25">
      <c r="B29" s="70">
        <v>19</v>
      </c>
      <c r="C29" s="71" t="s">
        <v>175</v>
      </c>
      <c r="D29" s="72">
        <v>636</v>
      </c>
      <c r="E29" s="73">
        <v>1.46841521980052E-2</v>
      </c>
      <c r="F29" s="72">
        <v>728</v>
      </c>
      <c r="G29" s="73">
        <v>1.8780796120011399E-2</v>
      </c>
      <c r="H29" s="74">
        <v>-0.12637362637362601</v>
      </c>
      <c r="I29" s="72">
        <v>666</v>
      </c>
      <c r="J29" s="74">
        <v>-4.5045045045045001E-2</v>
      </c>
      <c r="K29" s="72">
        <v>1302</v>
      </c>
      <c r="L29" s="73">
        <v>1.5587587395843301E-2</v>
      </c>
      <c r="M29" s="72">
        <v>1303</v>
      </c>
      <c r="N29" s="73">
        <v>1.8038097347582899E-2</v>
      </c>
      <c r="O29" s="74">
        <v>-7.6745970836533705E-4</v>
      </c>
    </row>
    <row r="30" spans="2:15" ht="14.45" customHeight="1" x14ac:dyDescent="0.25">
      <c r="B30" s="76">
        <v>20</v>
      </c>
      <c r="C30" s="77" t="s">
        <v>193</v>
      </c>
      <c r="D30" s="78">
        <v>452</v>
      </c>
      <c r="E30" s="79">
        <v>1.0435906908016299E-2</v>
      </c>
      <c r="F30" s="78">
        <v>595</v>
      </c>
      <c r="G30" s="79">
        <v>1.53496891365477E-2</v>
      </c>
      <c r="H30" s="80">
        <v>-0.24033613445378199</v>
      </c>
      <c r="I30" s="78">
        <v>433</v>
      </c>
      <c r="J30" s="80">
        <v>4.3879907621247098E-2</v>
      </c>
      <c r="K30" s="78">
        <v>885</v>
      </c>
      <c r="L30" s="79">
        <v>1.0595249497174599E-2</v>
      </c>
      <c r="M30" s="78">
        <v>897</v>
      </c>
      <c r="N30" s="79">
        <v>1.24176310980674E-2</v>
      </c>
      <c r="O30" s="80">
        <v>-1.3377926421404699E-2</v>
      </c>
    </row>
    <row r="31" spans="2:15" ht="14.45" customHeight="1" x14ac:dyDescent="0.25">
      <c r="B31" s="181" t="s">
        <v>143</v>
      </c>
      <c r="C31" s="181"/>
      <c r="D31" s="82">
        <f>SUM(D11:D30)</f>
        <v>39806</v>
      </c>
      <c r="E31" s="83">
        <f>D31/D33</f>
        <v>0.91905245659401547</v>
      </c>
      <c r="F31" s="82">
        <f>SUM(F11:F30)</f>
        <v>35912</v>
      </c>
      <c r="G31" s="83">
        <f>F31/F33</f>
        <v>0.9264504811289116</v>
      </c>
      <c r="H31" s="84">
        <f>D31/F31-1</f>
        <v>0.10843172198707962</v>
      </c>
      <c r="I31" s="82">
        <f>SUM(I11:I30)</f>
        <v>37224</v>
      </c>
      <c r="J31" s="83">
        <f>D31/I31-1</f>
        <v>6.9363851278744892E-2</v>
      </c>
      <c r="K31" s="82">
        <f>SUM(K11:K30)</f>
        <v>77030</v>
      </c>
      <c r="L31" s="83">
        <f>K31/K33</f>
        <v>0.92220572742074514</v>
      </c>
      <c r="M31" s="82">
        <f>SUM(M11:M30)</f>
        <v>66777</v>
      </c>
      <c r="N31" s="83">
        <f>M31/M33</f>
        <v>0.92442826291599756</v>
      </c>
      <c r="O31" s="84">
        <f>K31/M31-1</f>
        <v>0.15354088982733582</v>
      </c>
    </row>
    <row r="32" spans="2:15" ht="14.45" customHeight="1" x14ac:dyDescent="0.25">
      <c r="B32" s="181" t="s">
        <v>144</v>
      </c>
      <c r="C32" s="181"/>
      <c r="D32" s="82">
        <f>D33-SUM(D11:D30)</f>
        <v>3506</v>
      </c>
      <c r="E32" s="83">
        <f>D32/D33</f>
        <v>8.0947543405984479E-2</v>
      </c>
      <c r="F32" s="82">
        <f>F33-SUM(F11:F30)</f>
        <v>2851</v>
      </c>
      <c r="G32" s="83">
        <f>F32/F33</f>
        <v>7.3549518871088404E-2</v>
      </c>
      <c r="H32" s="84">
        <f>D32/F32-1</f>
        <v>0.22974394949140642</v>
      </c>
      <c r="I32" s="82">
        <f>I33-SUM(I11:I30)</f>
        <v>2992</v>
      </c>
      <c r="J32" s="83">
        <f>D32/I32-1</f>
        <v>0.17179144385026746</v>
      </c>
      <c r="K32" s="82">
        <f>K33-SUM(K11:K30)</f>
        <v>6498</v>
      </c>
      <c r="L32" s="83">
        <f>K32/K33</f>
        <v>7.7794272579254864E-2</v>
      </c>
      <c r="M32" s="82">
        <f>M33-SUM(M11:M30)</f>
        <v>5459</v>
      </c>
      <c r="N32" s="83">
        <f>M32/M33</f>
        <v>7.557173708400243E-2</v>
      </c>
      <c r="O32" s="84">
        <f>K32/M32-1</f>
        <v>0.19032789888257917</v>
      </c>
    </row>
    <row r="33" spans="2:16" ht="14.45" customHeight="1" x14ac:dyDescent="0.25">
      <c r="B33" s="186" t="s">
        <v>198</v>
      </c>
      <c r="C33" s="186"/>
      <c r="D33" s="86">
        <v>43312</v>
      </c>
      <c r="E33" s="87">
        <v>1</v>
      </c>
      <c r="F33" s="86">
        <v>38763</v>
      </c>
      <c r="G33" s="87">
        <v>1</v>
      </c>
      <c r="H33" s="88">
        <v>0.11735417795320301</v>
      </c>
      <c r="I33" s="86">
        <v>40216</v>
      </c>
      <c r="J33" s="88">
        <v>7.6984284861746605E-2</v>
      </c>
      <c r="K33" s="86">
        <v>83528</v>
      </c>
      <c r="L33" s="87">
        <v>1</v>
      </c>
      <c r="M33" s="86">
        <v>72236</v>
      </c>
      <c r="N33" s="87">
        <v>1</v>
      </c>
      <c r="O33" s="88">
        <v>0.156320948003766</v>
      </c>
      <c r="P33" s="17"/>
    </row>
    <row r="34" spans="2:16" ht="14.45" customHeight="1" x14ac:dyDescent="0.25">
      <c r="B34" s="90" t="s">
        <v>47</v>
      </c>
    </row>
    <row r="35" spans="2:16" x14ac:dyDescent="0.25">
      <c r="B35" s="91" t="s">
        <v>116</v>
      </c>
    </row>
  </sheetData>
  <mergeCells count="26">
    <mergeCell ref="B31:C31"/>
    <mergeCell ref="B32:C32"/>
    <mergeCell ref="B33:C33"/>
    <mergeCell ref="M7:N8"/>
    <mergeCell ref="O7:O8"/>
    <mergeCell ref="B8:B10"/>
    <mergeCell ref="C8:C10"/>
    <mergeCell ref="H9:H10"/>
    <mergeCell ref="J9:J10"/>
    <mergeCell ref="O9:O10"/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</mergeCells>
  <conditionalFormatting sqref="D11:O30">
    <cfRule type="cellIs" dxfId="1" priority="2" operator="equal">
      <formula>0</formula>
    </cfRule>
  </conditionalFormatting>
  <conditionalFormatting sqref="J11:J30 H11:H32 O11:O32">
    <cfRule type="cellIs" dxfId="0" priority="3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1</vt:i4>
      </vt:variant>
    </vt:vector>
  </HeadingPairs>
  <TitlesOfParts>
    <vt:vector size="10" baseType="lpstr">
      <vt:lpstr>Ogółem</vt:lpstr>
      <vt:lpstr>Osobowe - rankingi</vt:lpstr>
      <vt:lpstr>Dostawcze - rankingi</vt:lpstr>
      <vt:lpstr>Jednoślady - rankingi</vt:lpstr>
      <vt:lpstr>Paliwa_Samochody osobowe</vt:lpstr>
      <vt:lpstr>Samochody osobowe INDYW</vt:lpstr>
      <vt:lpstr>Samochody osobowe REGON</vt:lpstr>
      <vt:lpstr>Samochody dostawcze</vt:lpstr>
      <vt:lpstr>Samochody osobowe i dostawcze</vt:lpstr>
      <vt:lpstr>Ogółem!Obszar_wydruku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Polski Związek Przemysłu Motoryzacyjnego</dc:creator>
  <dc:description/>
  <cp:lastModifiedBy>Paweł Orzechowski</cp:lastModifiedBy>
  <cp:revision>11</cp:revision>
  <cp:lastPrinted>2023-06-13T11:29:48Z</cp:lastPrinted>
  <dcterms:created xsi:type="dcterms:W3CDTF">2011-02-07T09:02:19Z</dcterms:created>
  <dcterms:modified xsi:type="dcterms:W3CDTF">2025-01-08T10:39:23Z</dcterms:modified>
  <dc:language>pl-PL</dc:language>
</cp:coreProperties>
</file>