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forney\FDS-SMV\Verification\Timing_Benchmarks\"/>
    </mc:Choice>
  </mc:AlternateContent>
  <bookViews>
    <workbookView xWindow="0" yWindow="0" windowWidth="15855" windowHeight="122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N2" i="1"/>
  <c r="L2" i="1"/>
  <c r="K2" i="1"/>
  <c r="J2" i="1"/>
  <c r="I2" i="1"/>
  <c r="H2" i="1"/>
  <c r="G2" i="1"/>
  <c r="F2" i="1"/>
  <c r="E2" i="1"/>
  <c r="D2" i="1"/>
  <c r="C2" i="1"/>
  <c r="L6" i="1"/>
  <c r="K6" i="1"/>
  <c r="J6" i="1"/>
  <c r="I6" i="1"/>
  <c r="H6" i="1"/>
  <c r="G6" i="1"/>
  <c r="F6" i="1"/>
  <c r="E6" i="1"/>
  <c r="D6" i="1"/>
  <c r="C6" i="1"/>
  <c r="B12" i="1"/>
  <c r="B11" i="1"/>
  <c r="B10" i="1"/>
  <c r="B9" i="1"/>
  <c r="B8" i="1"/>
  <c r="B7" i="1"/>
  <c r="B6" i="1"/>
  <c r="B5" i="1"/>
  <c r="B4" i="1"/>
  <c r="B3" i="1"/>
  <c r="M34" i="1"/>
  <c r="N34" i="1"/>
  <c r="M18" i="1"/>
  <c r="N18" i="1"/>
  <c r="C3" i="1"/>
  <c r="D3" i="1"/>
  <c r="E3" i="1"/>
  <c r="F3" i="1"/>
  <c r="G3" i="1"/>
  <c r="H3" i="1"/>
  <c r="I3" i="1"/>
  <c r="J3" i="1"/>
  <c r="K3" i="1"/>
  <c r="L3" i="1"/>
  <c r="M2" i="1"/>
  <c r="L44" i="1"/>
  <c r="K44" i="1"/>
  <c r="J44" i="1"/>
  <c r="I44" i="1"/>
  <c r="H44" i="1"/>
  <c r="G44" i="1"/>
  <c r="F44" i="1"/>
  <c r="E44" i="1"/>
  <c r="D44" i="1"/>
  <c r="C44" i="1"/>
  <c r="L43" i="1"/>
  <c r="K43" i="1"/>
  <c r="J43" i="1"/>
  <c r="I43" i="1"/>
  <c r="H43" i="1"/>
  <c r="G43" i="1"/>
  <c r="F43" i="1"/>
  <c r="E43" i="1"/>
  <c r="D43" i="1"/>
  <c r="C43" i="1"/>
  <c r="L42" i="1"/>
  <c r="K42" i="1"/>
  <c r="J42" i="1"/>
  <c r="I42" i="1"/>
  <c r="H42" i="1"/>
  <c r="G42" i="1"/>
  <c r="F42" i="1"/>
  <c r="E42" i="1"/>
  <c r="D42" i="1"/>
  <c r="C42" i="1"/>
  <c r="L41" i="1"/>
  <c r="K41" i="1"/>
  <c r="J41" i="1"/>
  <c r="I41" i="1"/>
  <c r="H41" i="1"/>
  <c r="G41" i="1"/>
  <c r="F41" i="1"/>
  <c r="E41" i="1"/>
  <c r="D41" i="1"/>
  <c r="C41" i="1"/>
  <c r="L40" i="1"/>
  <c r="K40" i="1"/>
  <c r="J40" i="1"/>
  <c r="I40" i="1"/>
  <c r="H40" i="1"/>
  <c r="G40" i="1"/>
  <c r="F40" i="1"/>
  <c r="E40" i="1"/>
  <c r="D40" i="1"/>
  <c r="C40" i="1"/>
  <c r="L39" i="1"/>
  <c r="K39" i="1"/>
  <c r="J39" i="1"/>
  <c r="I39" i="1"/>
  <c r="H39" i="1"/>
  <c r="G39" i="1"/>
  <c r="F39" i="1"/>
  <c r="E39" i="1"/>
  <c r="D39" i="1"/>
  <c r="C39" i="1"/>
  <c r="L38" i="1"/>
  <c r="K38" i="1"/>
  <c r="J38" i="1"/>
  <c r="I38" i="1"/>
  <c r="H38" i="1"/>
  <c r="G38" i="1"/>
  <c r="F38" i="1"/>
  <c r="E38" i="1"/>
  <c r="D38" i="1"/>
  <c r="C38" i="1"/>
  <c r="L37" i="1"/>
  <c r="K37" i="1"/>
  <c r="J37" i="1"/>
  <c r="I37" i="1"/>
  <c r="H37" i="1"/>
  <c r="G37" i="1"/>
  <c r="F37" i="1"/>
  <c r="E37" i="1"/>
  <c r="D37" i="1"/>
  <c r="C37" i="1"/>
  <c r="L36" i="1"/>
  <c r="K36" i="1"/>
  <c r="J36" i="1"/>
  <c r="I36" i="1"/>
  <c r="H36" i="1"/>
  <c r="G36" i="1"/>
  <c r="F36" i="1"/>
  <c r="E36" i="1"/>
  <c r="D36" i="1"/>
  <c r="C36" i="1"/>
  <c r="L35" i="1"/>
  <c r="K35" i="1"/>
  <c r="J35" i="1"/>
  <c r="I35" i="1"/>
  <c r="H35" i="1"/>
  <c r="G35" i="1"/>
  <c r="F35" i="1"/>
  <c r="E35" i="1"/>
  <c r="D35" i="1"/>
  <c r="C35" i="1"/>
  <c r="C47" i="1"/>
  <c r="D47" i="1"/>
  <c r="G47" i="1"/>
  <c r="F47" i="1"/>
  <c r="C19" i="1"/>
  <c r="C20" i="1"/>
  <c r="C21" i="1"/>
  <c r="C22" i="1"/>
  <c r="C23" i="1"/>
  <c r="C24" i="1"/>
  <c r="C25" i="1"/>
  <c r="C26" i="1"/>
  <c r="C27" i="1"/>
  <c r="C28" i="1"/>
  <c r="D19" i="1"/>
  <c r="D20" i="1"/>
  <c r="D21" i="1"/>
  <c r="D22" i="1"/>
  <c r="D23" i="1"/>
  <c r="D24" i="1"/>
  <c r="D25" i="1"/>
  <c r="D26" i="1"/>
  <c r="D27" i="1"/>
  <c r="D28" i="1"/>
  <c r="E19" i="1"/>
  <c r="E20" i="1"/>
  <c r="E21" i="1"/>
  <c r="E22" i="1"/>
  <c r="E23" i="1"/>
  <c r="E24" i="1"/>
  <c r="E25" i="1"/>
  <c r="E26" i="1"/>
  <c r="E27" i="1"/>
  <c r="E28" i="1"/>
  <c r="F19" i="1"/>
  <c r="F20" i="1"/>
  <c r="F21" i="1"/>
  <c r="F22" i="1"/>
  <c r="F23" i="1"/>
  <c r="F24" i="1"/>
  <c r="F25" i="1"/>
  <c r="F26" i="1"/>
  <c r="F27" i="1"/>
  <c r="F28" i="1"/>
  <c r="G19" i="1"/>
  <c r="G20" i="1"/>
  <c r="G21" i="1"/>
  <c r="G22" i="1"/>
  <c r="G23" i="1"/>
  <c r="G24" i="1"/>
  <c r="G25" i="1"/>
  <c r="G26" i="1"/>
  <c r="G27" i="1"/>
  <c r="G28" i="1"/>
  <c r="H19" i="1"/>
  <c r="H20" i="1"/>
  <c r="H21" i="1"/>
  <c r="H22" i="1"/>
  <c r="H23" i="1"/>
  <c r="H24" i="1"/>
  <c r="H25" i="1"/>
  <c r="H26" i="1"/>
  <c r="H27" i="1"/>
  <c r="H28" i="1"/>
  <c r="I19" i="1"/>
  <c r="I20" i="1"/>
  <c r="I21" i="1"/>
  <c r="I22" i="1"/>
  <c r="I23" i="1"/>
  <c r="I24" i="1"/>
  <c r="I25" i="1"/>
  <c r="I26" i="1"/>
  <c r="I27" i="1"/>
  <c r="I28" i="1"/>
  <c r="J19" i="1"/>
  <c r="J20" i="1"/>
  <c r="J21" i="1"/>
  <c r="J22" i="1"/>
  <c r="J23" i="1"/>
  <c r="J24" i="1"/>
  <c r="J25" i="1"/>
  <c r="J26" i="1"/>
  <c r="J27" i="1"/>
  <c r="J28" i="1"/>
  <c r="K19" i="1"/>
  <c r="K20" i="1"/>
  <c r="K21" i="1"/>
  <c r="K22" i="1"/>
  <c r="K23" i="1"/>
  <c r="K24" i="1"/>
  <c r="K25" i="1"/>
  <c r="K26" i="1"/>
  <c r="K27" i="1"/>
  <c r="K28" i="1"/>
  <c r="L19" i="1"/>
  <c r="L20" i="1"/>
  <c r="L21" i="1"/>
  <c r="L22" i="1"/>
  <c r="L23" i="1"/>
  <c r="L24" i="1"/>
  <c r="L25" i="1"/>
  <c r="L26" i="1"/>
  <c r="L27" i="1"/>
  <c r="L28" i="1"/>
  <c r="C31" i="1"/>
  <c r="D31" i="1"/>
  <c r="G31" i="1"/>
  <c r="F31" i="1"/>
  <c r="L8" i="1"/>
  <c r="C4" i="1"/>
  <c r="D4" i="1"/>
  <c r="E4" i="1"/>
  <c r="F4" i="1"/>
  <c r="G4" i="1"/>
  <c r="H4" i="1"/>
  <c r="I4" i="1"/>
  <c r="J4" i="1"/>
  <c r="K4" i="1"/>
  <c r="L4" i="1"/>
  <c r="C5" i="1"/>
  <c r="D5" i="1"/>
  <c r="E5" i="1"/>
  <c r="F5" i="1"/>
  <c r="H5" i="1"/>
  <c r="I5" i="1"/>
  <c r="J5" i="1"/>
  <c r="K5" i="1"/>
  <c r="L5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D15" i="1"/>
  <c r="G15" i="1"/>
  <c r="F15" i="1"/>
</calcChain>
</file>

<file path=xl/sharedStrings.xml><?xml version="1.0" encoding="utf-8"?>
<sst xmlns="http://schemas.openxmlformats.org/spreadsheetml/2006/main" count="28" uniqueCount="13">
  <si>
    <t>mean</t>
  </si>
  <si>
    <t>std dev</t>
  </si>
  <si>
    <t>1 thread</t>
  </si>
  <si>
    <t>4 thread</t>
  </si>
  <si>
    <t>128x128x128</t>
  </si>
  <si>
    <t>3 std dev confidence interval</t>
  </si>
  <si>
    <t xml:space="preserve">64x64x64 </t>
  </si>
  <si>
    <t>burn</t>
  </si>
  <si>
    <t>blaze</t>
  </si>
  <si>
    <t xml:space="preserve"> </t>
  </si>
  <si>
    <t>Mean</t>
  </si>
  <si>
    <t>STD DEV</t>
  </si>
  <si>
    <t>:q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</si>
</sst>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selection activeCell="J15" sqref="J15"/>
    </sheetView>
  </sheetViews>
  <sheetFormatPr defaultRowHeight="15" x14ac:dyDescent="0.25"/>
  <sheetData>
    <row r="1" spans="1:14" x14ac:dyDescent="0.25">
      <c r="A1" t="s">
        <v>4</v>
      </c>
      <c r="B1" t="s">
        <v>7</v>
      </c>
      <c r="G1" t="s">
        <v>3</v>
      </c>
      <c r="M1" t="s">
        <v>10</v>
      </c>
      <c r="N1" t="s">
        <v>11</v>
      </c>
    </row>
    <row r="2" spans="1:14" x14ac:dyDescent="0.25">
      <c r="C2" s="1">
        <f>(6.02-30.88/60)*60</f>
        <v>330.31999999999994</v>
      </c>
      <c r="D2" s="1">
        <f>(6.02-30.85/60)*60</f>
        <v>330.35</v>
      </c>
      <c r="E2" s="1">
        <f>(5.38-31.01/60)*60</f>
        <v>291.78999999999996</v>
      </c>
      <c r="F2" s="1">
        <f>6.03*60-30.94</f>
        <v>330.86</v>
      </c>
      <c r="G2" s="1">
        <f>5.36*60-30.91</f>
        <v>290.69</v>
      </c>
      <c r="H2" s="1">
        <f>5.38*60-31</f>
        <v>291.8</v>
      </c>
      <c r="I2" s="1">
        <f>5.47*60-31.83</f>
        <v>296.37</v>
      </c>
      <c r="J2" s="1">
        <f>5.37*60-30.88</f>
        <v>291.32</v>
      </c>
      <c r="K2" s="1">
        <f>6.02*60-30.81</f>
        <v>330.39</v>
      </c>
      <c r="L2" s="1">
        <f>5.35*60-31.03</f>
        <v>289.97000000000003</v>
      </c>
      <c r="M2">
        <f>AVERAGE(C2:L2)</f>
        <v>307.38599999999997</v>
      </c>
      <c r="N2">
        <f>_xlfn.STDEV.P(C2:M2)</f>
        <v>18.043450184082154</v>
      </c>
    </row>
    <row r="3" spans="1:14" x14ac:dyDescent="0.25">
      <c r="B3" s="1">
        <f>(10.6-1.04)*60</f>
        <v>573.59999999999991</v>
      </c>
      <c r="C3">
        <f>C$2/$B3</f>
        <v>0.57587168758716878</v>
      </c>
      <c r="D3">
        <f t="shared" ref="D3:L12" si="0">D$2/$B3</f>
        <v>0.57592398884239904</v>
      </c>
      <c r="E3">
        <f t="shared" si="0"/>
        <v>0.50869944211994422</v>
      </c>
      <c r="F3">
        <f t="shared" si="0"/>
        <v>0.5768131101813111</v>
      </c>
      <c r="G3">
        <f t="shared" si="0"/>
        <v>0.50678172942817301</v>
      </c>
      <c r="H3">
        <f t="shared" si="0"/>
        <v>0.50871687587168768</v>
      </c>
      <c r="I3">
        <f t="shared" si="0"/>
        <v>0.51668410041841017</v>
      </c>
      <c r="J3">
        <f t="shared" si="0"/>
        <v>0.50788005578800566</v>
      </c>
      <c r="K3">
        <f t="shared" si="0"/>
        <v>0.57599372384937242</v>
      </c>
      <c r="L3">
        <f t="shared" si="0"/>
        <v>0.50552649930265003</v>
      </c>
    </row>
    <row r="4" spans="1:14" x14ac:dyDescent="0.25">
      <c r="B4" s="1">
        <f>(10.56-1.04)*60</f>
        <v>571.19999999999993</v>
      </c>
      <c r="C4">
        <f t="shared" ref="C4:L12" si="1">C$2/$B4</f>
        <v>0.57829131652661059</v>
      </c>
      <c r="D4">
        <f t="shared" si="0"/>
        <v>0.57834383753501406</v>
      </c>
      <c r="E4">
        <f t="shared" si="0"/>
        <v>0.51083683473389352</v>
      </c>
      <c r="F4">
        <f t="shared" si="0"/>
        <v>0.5792366946778712</v>
      </c>
      <c r="G4">
        <f t="shared" si="0"/>
        <v>0.50891106442577039</v>
      </c>
      <c r="H4">
        <f t="shared" si="0"/>
        <v>0.51085434173669475</v>
      </c>
      <c r="I4">
        <f t="shared" si="0"/>
        <v>0.51885504201680677</v>
      </c>
      <c r="J4">
        <f t="shared" si="0"/>
        <v>0.51001400560224097</v>
      </c>
      <c r="K4">
        <f t="shared" si="0"/>
        <v>0.57841386554621854</v>
      </c>
      <c r="L4">
        <f t="shared" si="0"/>
        <v>0.50765056022408972</v>
      </c>
    </row>
    <row r="5" spans="1:14" x14ac:dyDescent="0.25">
      <c r="B5" s="1">
        <f>(10.69-1.06)*60</f>
        <v>577.79999999999995</v>
      </c>
      <c r="C5">
        <f t="shared" si="1"/>
        <v>0.57168570439598465</v>
      </c>
      <c r="D5">
        <f t="shared" si="0"/>
        <v>0.57173762547594331</v>
      </c>
      <c r="E5">
        <f t="shared" si="0"/>
        <v>0.5050017307026653</v>
      </c>
      <c r="F5">
        <f t="shared" si="0"/>
        <v>0.57262028383523722</v>
      </c>
      <c r="G5" t="s">
        <v>12</v>
      </c>
      <c r="H5">
        <f t="shared" si="0"/>
        <v>0.50501903772931811</v>
      </c>
      <c r="I5">
        <f t="shared" si="0"/>
        <v>0.51292834890965733</v>
      </c>
      <c r="J5">
        <f t="shared" si="0"/>
        <v>0.50418830044998275</v>
      </c>
      <c r="K5">
        <f t="shared" si="0"/>
        <v>0.57180685358255456</v>
      </c>
      <c r="L5">
        <f t="shared" si="0"/>
        <v>0.50185185185185199</v>
      </c>
    </row>
    <row r="6" spans="1:14" x14ac:dyDescent="0.25">
      <c r="B6" s="1">
        <f>(10.64-1.05)*60</f>
        <v>575.4</v>
      </c>
      <c r="C6">
        <f t="shared" si="1"/>
        <v>0.57407021202641628</v>
      </c>
      <c r="D6">
        <f t="shared" si="1"/>
        <v>0.57412234966979503</v>
      </c>
      <c r="E6">
        <f t="shared" si="1"/>
        <v>0.50710809871393814</v>
      </c>
      <c r="F6">
        <f t="shared" si="1"/>
        <v>0.57500868960722984</v>
      </c>
      <c r="G6">
        <f t="shared" si="1"/>
        <v>0.50519638512339249</v>
      </c>
      <c r="H6">
        <f t="shared" si="1"/>
        <v>0.50712547792839768</v>
      </c>
      <c r="I6">
        <f t="shared" si="1"/>
        <v>0.51506777893639211</v>
      </c>
      <c r="J6">
        <f t="shared" si="1"/>
        <v>0.50629127563434129</v>
      </c>
      <c r="K6">
        <f t="shared" si="1"/>
        <v>0.57419186652763299</v>
      </c>
      <c r="L6">
        <f t="shared" si="1"/>
        <v>0.503945081682308</v>
      </c>
    </row>
    <row r="7" spans="1:14" x14ac:dyDescent="0.25">
      <c r="A7" t="s">
        <v>2</v>
      </c>
      <c r="B7" s="1">
        <f>(10.7-1.07)*60</f>
        <v>577.79999999999995</v>
      </c>
      <c r="C7">
        <f>C$2/$B6</f>
        <v>0.57407021202641628</v>
      </c>
      <c r="D7">
        <f>D$2/$B6</f>
        <v>0.57412234966979503</v>
      </c>
      <c r="E7">
        <f>E$2/$B6</f>
        <v>0.50710809871393814</v>
      </c>
      <c r="F7">
        <f>F$2/$B6</f>
        <v>0.57500868960722984</v>
      </c>
      <c r="G7">
        <f>G$2/$B6</f>
        <v>0.50519638512339249</v>
      </c>
      <c r="H7">
        <f>H$2/$B6</f>
        <v>0.50712547792839768</v>
      </c>
      <c r="I7">
        <f>I$2/$B6</f>
        <v>0.51506777893639211</v>
      </c>
      <c r="J7">
        <f>J$2/$B6</f>
        <v>0.50629127563434129</v>
      </c>
      <c r="K7">
        <f>K$2/$B6</f>
        <v>0.57419186652763299</v>
      </c>
      <c r="L7">
        <f>L$2/$B6</f>
        <v>0.503945081682308</v>
      </c>
    </row>
    <row r="8" spans="1:14" x14ac:dyDescent="0.25">
      <c r="B8">
        <f>(10.53-1.03)*60</f>
        <v>570</v>
      </c>
      <c r="C8">
        <f>C$2/$B7</f>
        <v>0.57168570439598465</v>
      </c>
      <c r="D8">
        <f>D$2/$B7</f>
        <v>0.57173762547594331</v>
      </c>
      <c r="E8">
        <f>E$2/$B7</f>
        <v>0.5050017307026653</v>
      </c>
      <c r="F8">
        <f>F$2/$B7</f>
        <v>0.57262028383523722</v>
      </c>
      <c r="G8">
        <f>G$2/$B7</f>
        <v>0.50309795777085498</v>
      </c>
      <c r="H8">
        <f>H$2/$B7</f>
        <v>0.50501903772931811</v>
      </c>
      <c r="I8">
        <f>I$2/$B7</f>
        <v>0.51292834890965733</v>
      </c>
      <c r="J8">
        <f>J$2/$B7</f>
        <v>0.50418830044998275</v>
      </c>
      <c r="K8">
        <f>K$2/$B7</f>
        <v>0.57180685358255456</v>
      </c>
      <c r="L8">
        <f>L$2/$B7</f>
        <v>0.50185185185185199</v>
      </c>
    </row>
    <row r="9" spans="1:14" x14ac:dyDescent="0.25">
      <c r="B9" s="1">
        <f>(10.57-1.04)*60</f>
        <v>571.80000000000007</v>
      </c>
      <c r="C9">
        <f t="shared" si="1"/>
        <v>0.57768450507170321</v>
      </c>
      <c r="D9">
        <f t="shared" si="0"/>
        <v>0.57773697096887022</v>
      </c>
      <c r="E9">
        <f t="shared" si="0"/>
        <v>0.51030080447708981</v>
      </c>
      <c r="F9">
        <f t="shared" si="0"/>
        <v>0.57862889122070649</v>
      </c>
      <c r="G9">
        <f t="shared" si="0"/>
        <v>0.50837705491430563</v>
      </c>
      <c r="H9">
        <f t="shared" si="0"/>
        <v>0.51031829310947885</v>
      </c>
      <c r="I9">
        <f t="shared" si="0"/>
        <v>0.51831059811122759</v>
      </c>
      <c r="J9">
        <f t="shared" si="0"/>
        <v>0.50947883875480926</v>
      </c>
      <c r="K9">
        <f t="shared" si="0"/>
        <v>0.57780692549842594</v>
      </c>
      <c r="L9">
        <f t="shared" si="0"/>
        <v>0.50711787338230152</v>
      </c>
    </row>
    <row r="10" spans="1:14" x14ac:dyDescent="0.25">
      <c r="B10" s="1">
        <f>(10.51-1.03)*60</f>
        <v>568.80000000000007</v>
      </c>
      <c r="C10">
        <f t="shared" si="1"/>
        <v>0.58073136427566785</v>
      </c>
      <c r="D10">
        <f t="shared" si="0"/>
        <v>0.58078410689170179</v>
      </c>
      <c r="E10">
        <f t="shared" si="0"/>
        <v>0.51299226441631496</v>
      </c>
      <c r="F10">
        <f t="shared" si="0"/>
        <v>0.58168073136427567</v>
      </c>
      <c r="G10">
        <f t="shared" si="0"/>
        <v>0.51105836849507724</v>
      </c>
      <c r="H10">
        <f t="shared" si="0"/>
        <v>0.51300984528832627</v>
      </c>
      <c r="I10">
        <f t="shared" si="0"/>
        <v>0.52104430379746824</v>
      </c>
      <c r="J10">
        <f t="shared" si="0"/>
        <v>0.51216596343178611</v>
      </c>
      <c r="K10">
        <f t="shared" si="0"/>
        <v>0.58085443037974671</v>
      </c>
      <c r="L10">
        <f t="shared" si="0"/>
        <v>0.50979254571026722</v>
      </c>
    </row>
    <row r="11" spans="1:14" x14ac:dyDescent="0.25">
      <c r="B11" s="1">
        <f>(10.65-1.05)*60</f>
        <v>576</v>
      </c>
      <c r="C11">
        <f t="shared" si="1"/>
        <v>0.57347222222222216</v>
      </c>
      <c r="D11">
        <f t="shared" si="0"/>
        <v>0.57352430555555556</v>
      </c>
      <c r="E11">
        <f t="shared" si="0"/>
        <v>0.50657986111111108</v>
      </c>
      <c r="F11">
        <f t="shared" si="0"/>
        <v>0.5744097222222222</v>
      </c>
      <c r="G11">
        <f t="shared" si="0"/>
        <v>0.5046701388888889</v>
      </c>
      <c r="H11">
        <f t="shared" si="0"/>
        <v>0.50659722222222225</v>
      </c>
      <c r="I11">
        <f t="shared" si="0"/>
        <v>0.51453125</v>
      </c>
      <c r="J11">
        <f t="shared" si="0"/>
        <v>0.5057638888888889</v>
      </c>
      <c r="K11">
        <f t="shared" si="0"/>
        <v>0.57359375000000001</v>
      </c>
      <c r="L11">
        <f t="shared" si="0"/>
        <v>0.50342013888888892</v>
      </c>
    </row>
    <row r="12" spans="1:14" x14ac:dyDescent="0.25">
      <c r="B12" s="1">
        <f>(10.55-1.04)*60</f>
        <v>570.60000000000014</v>
      </c>
      <c r="C12">
        <f t="shared" si="1"/>
        <v>0.57889940413599694</v>
      </c>
      <c r="D12">
        <f t="shared" si="0"/>
        <v>0.57895198037153861</v>
      </c>
      <c r="E12">
        <f t="shared" si="0"/>
        <v>0.51137399228881864</v>
      </c>
      <c r="F12">
        <f t="shared" si="0"/>
        <v>0.57984577637574475</v>
      </c>
      <c r="G12">
        <f t="shared" si="0"/>
        <v>0.50944619698562899</v>
      </c>
      <c r="H12">
        <f t="shared" si="0"/>
        <v>0.51139151770066582</v>
      </c>
      <c r="I12">
        <f t="shared" si="0"/>
        <v>0.51940063091482636</v>
      </c>
      <c r="J12">
        <f t="shared" si="0"/>
        <v>0.51055029793200124</v>
      </c>
      <c r="K12">
        <f t="shared" si="0"/>
        <v>0.57902208201892724</v>
      </c>
      <c r="L12">
        <f t="shared" si="0"/>
        <v>0.50818436733263228</v>
      </c>
    </row>
    <row r="14" spans="1:14" x14ac:dyDescent="0.25">
      <c r="C14" t="s">
        <v>0</v>
      </c>
      <c r="D14" t="s">
        <v>1</v>
      </c>
      <c r="F14" t="s">
        <v>5</v>
      </c>
    </row>
    <row r="15" spans="1:14" x14ac:dyDescent="0.25">
      <c r="C15">
        <f>AVERAGE(C3:L12)</f>
        <v>0.53600842490270306</v>
      </c>
      <c r="D15">
        <f>_xlfn.STDEV.P(C3:L12)</f>
        <v>3.3099161503745422E-2</v>
      </c>
      <c r="F15">
        <f>C15-3*D15</f>
        <v>0.4367109403914668</v>
      </c>
      <c r="G15">
        <f>C15+3*D15</f>
        <v>0.63530590941393927</v>
      </c>
    </row>
    <row r="17" spans="1:14" x14ac:dyDescent="0.25">
      <c r="A17" t="s">
        <v>6</v>
      </c>
      <c r="B17" t="s">
        <v>8</v>
      </c>
      <c r="G17" t="s">
        <v>3</v>
      </c>
      <c r="M17" t="s">
        <v>10</v>
      </c>
      <c r="N17" t="s">
        <v>11</v>
      </c>
    </row>
    <row r="18" spans="1:14" x14ac:dyDescent="0.25">
      <c r="C18" s="1">
        <v>291.52999999999997</v>
      </c>
      <c r="D18" s="1">
        <v>330.82</v>
      </c>
      <c r="E18" s="1">
        <v>331.14</v>
      </c>
      <c r="F18" s="1">
        <v>293.12</v>
      </c>
      <c r="G18" s="1">
        <v>331.67</v>
      </c>
      <c r="H18" s="1">
        <v>292.3</v>
      </c>
      <c r="I18" s="1">
        <v>292.88</v>
      </c>
      <c r="J18" s="1">
        <v>298.10000000000002</v>
      </c>
      <c r="K18" s="1">
        <v>292.79000000000002</v>
      </c>
      <c r="L18" s="1">
        <v>331.68</v>
      </c>
      <c r="M18">
        <f>AVERAGE(C18:L18)</f>
        <v>308.60299999999995</v>
      </c>
      <c r="N18">
        <f>_xlfn.STDEV.P(C18:M18)+_xlfn.STDEV.P(C19:L19)</f>
        <v>17.795533705682761</v>
      </c>
    </row>
    <row r="19" spans="1:14" x14ac:dyDescent="0.25">
      <c r="B19" s="1">
        <v>570.62</v>
      </c>
      <c r="C19">
        <f>C$18/$B19</f>
        <v>0.51090042410010161</v>
      </c>
      <c r="D19">
        <f t="shared" ref="D19:L28" si="2">D$18/$B19</f>
        <v>0.57975535382566334</v>
      </c>
      <c r="E19">
        <f t="shared" si="2"/>
        <v>0.58031614734849812</v>
      </c>
      <c r="F19">
        <f t="shared" si="2"/>
        <v>0.51368686691668708</v>
      </c>
      <c r="G19">
        <f t="shared" si="2"/>
        <v>0.58124496162069328</v>
      </c>
      <c r="H19">
        <f t="shared" si="2"/>
        <v>0.51224983351442288</v>
      </c>
      <c r="I19">
        <f t="shared" si="2"/>
        <v>0.51326627177456097</v>
      </c>
      <c r="J19">
        <f t="shared" si="2"/>
        <v>0.52241421611580385</v>
      </c>
      <c r="K19">
        <f t="shared" si="2"/>
        <v>0.51310854859626376</v>
      </c>
      <c r="L19">
        <f t="shared" si="2"/>
        <v>0.58126248641828182</v>
      </c>
    </row>
    <row r="20" spans="1:14" x14ac:dyDescent="0.25">
      <c r="B20" s="1">
        <v>573.41</v>
      </c>
      <c r="C20">
        <f t="shared" ref="C20:L28" si="3">C$18/$B20</f>
        <v>0.50841457246996036</v>
      </c>
      <c r="D20">
        <f t="shared" si="2"/>
        <v>0.57693447969166911</v>
      </c>
      <c r="E20">
        <f t="shared" si="2"/>
        <v>0.57749254460159394</v>
      </c>
      <c r="F20">
        <f t="shared" si="2"/>
        <v>0.51118745749114947</v>
      </c>
      <c r="G20">
        <f t="shared" si="2"/>
        <v>0.57841683960865709</v>
      </c>
      <c r="H20">
        <f t="shared" si="2"/>
        <v>0.50975741615946712</v>
      </c>
      <c r="I20">
        <f t="shared" si="2"/>
        <v>0.51076890880870585</v>
      </c>
      <c r="J20">
        <f t="shared" si="2"/>
        <v>0.51987234265185478</v>
      </c>
      <c r="K20">
        <f t="shared" si="2"/>
        <v>0.5106119530527895</v>
      </c>
      <c r="L20">
        <f t="shared" si="2"/>
        <v>0.57843427913709222</v>
      </c>
    </row>
    <row r="21" spans="1:14" x14ac:dyDescent="0.25">
      <c r="B21" s="1">
        <v>571.37</v>
      </c>
      <c r="C21">
        <f t="shared" si="3"/>
        <v>0.5102297985543518</v>
      </c>
      <c r="D21">
        <f t="shared" si="2"/>
        <v>0.57899434692055929</v>
      </c>
      <c r="E21">
        <f t="shared" si="2"/>
        <v>0.57955440432644345</v>
      </c>
      <c r="F21">
        <f t="shared" si="2"/>
        <v>0.51301258378983849</v>
      </c>
      <c r="G21">
        <f t="shared" si="2"/>
        <v>0.58048199940493905</v>
      </c>
      <c r="H21">
        <f t="shared" si="2"/>
        <v>0.51157743668726041</v>
      </c>
      <c r="I21">
        <f t="shared" si="2"/>
        <v>0.51259254073542537</v>
      </c>
      <c r="J21">
        <f t="shared" si="2"/>
        <v>0.5217284771689098</v>
      </c>
      <c r="K21">
        <f t="shared" si="2"/>
        <v>0.51243502459002055</v>
      </c>
      <c r="L21">
        <f t="shared" si="2"/>
        <v>0.58049950119887295</v>
      </c>
    </row>
    <row r="22" spans="1:14" x14ac:dyDescent="0.25">
      <c r="B22" s="1">
        <v>577.86</v>
      </c>
      <c r="C22">
        <f t="shared" si="3"/>
        <v>0.50449935970650328</v>
      </c>
      <c r="D22">
        <f t="shared" si="2"/>
        <v>0.57249160696362433</v>
      </c>
      <c r="E22">
        <f t="shared" si="2"/>
        <v>0.57304537431211711</v>
      </c>
      <c r="F22">
        <f t="shared" si="2"/>
        <v>0.50725089121932643</v>
      </c>
      <c r="G22">
        <f t="shared" si="2"/>
        <v>0.57396255148305819</v>
      </c>
      <c r="H22">
        <f t="shared" si="2"/>
        <v>0.50583186238881395</v>
      </c>
      <c r="I22">
        <f t="shared" si="2"/>
        <v>0.50683556570795696</v>
      </c>
      <c r="J22">
        <f t="shared" si="2"/>
        <v>0.5158688955802444</v>
      </c>
      <c r="K22">
        <f t="shared" si="2"/>
        <v>0.50667981864119338</v>
      </c>
      <c r="L22">
        <f t="shared" si="2"/>
        <v>0.57397985671269858</v>
      </c>
    </row>
    <row r="23" spans="1:14" x14ac:dyDescent="0.25">
      <c r="A23" t="s">
        <v>2</v>
      </c>
      <c r="B23" s="1">
        <v>575.24</v>
      </c>
      <c r="C23">
        <f t="shared" si="3"/>
        <v>0.50679716292330157</v>
      </c>
      <c r="D23">
        <f t="shared" si="2"/>
        <v>0.57509908907586393</v>
      </c>
      <c r="E23">
        <f t="shared" si="2"/>
        <v>0.57565537862457405</v>
      </c>
      <c r="F23">
        <f t="shared" si="2"/>
        <v>0.50956122661845493</v>
      </c>
      <c r="G23">
        <f t="shared" si="2"/>
        <v>0.57657673318962521</v>
      </c>
      <c r="H23">
        <f t="shared" si="2"/>
        <v>0.50813573464988526</v>
      </c>
      <c r="I23">
        <f t="shared" si="2"/>
        <v>0.50914400945692229</v>
      </c>
      <c r="J23">
        <f t="shared" si="2"/>
        <v>0.51821848272025595</v>
      </c>
      <c r="K23">
        <f t="shared" si="2"/>
        <v>0.50898755302134768</v>
      </c>
      <c r="L23">
        <f t="shared" si="2"/>
        <v>0.57659411723802234</v>
      </c>
    </row>
    <row r="24" spans="1:14" x14ac:dyDescent="0.25">
      <c r="B24" s="1">
        <v>578.29999999999995</v>
      </c>
      <c r="C24">
        <f t="shared" si="3"/>
        <v>0.50411551098045992</v>
      </c>
      <c r="D24">
        <f t="shared" si="2"/>
        <v>0.5720560262839357</v>
      </c>
      <c r="E24">
        <f t="shared" si="2"/>
        <v>0.57260937229811515</v>
      </c>
      <c r="F24">
        <f t="shared" si="2"/>
        <v>0.50686494898841439</v>
      </c>
      <c r="G24">
        <f t="shared" si="2"/>
        <v>0.57352585163409997</v>
      </c>
      <c r="H24">
        <f t="shared" si="2"/>
        <v>0.50544699982707941</v>
      </c>
      <c r="I24">
        <f t="shared" si="2"/>
        <v>0.50644993947777972</v>
      </c>
      <c r="J24">
        <f t="shared" si="2"/>
        <v>0.51547639633408271</v>
      </c>
      <c r="K24">
        <f t="shared" si="2"/>
        <v>0.50629431091129184</v>
      </c>
      <c r="L24">
        <f t="shared" si="2"/>
        <v>0.57354314369704307</v>
      </c>
    </row>
    <row r="25" spans="1:14" x14ac:dyDescent="0.25">
      <c r="B25" s="1">
        <v>569.82000000000005</v>
      </c>
      <c r="C25">
        <f t="shared" si="3"/>
        <v>0.51161770383629912</v>
      </c>
      <c r="D25">
        <f t="shared" si="2"/>
        <v>0.58056930258678174</v>
      </c>
      <c r="E25">
        <f t="shared" si="2"/>
        <v>0.58113088343687469</v>
      </c>
      <c r="F25">
        <f t="shared" si="2"/>
        <v>0.51440805868519879</v>
      </c>
      <c r="G25">
        <f t="shared" si="2"/>
        <v>0.58206100171984132</v>
      </c>
      <c r="H25">
        <f t="shared" si="2"/>
        <v>0.51296900775683552</v>
      </c>
      <c r="I25">
        <f t="shared" si="2"/>
        <v>0.51398687304762902</v>
      </c>
      <c r="J25">
        <f t="shared" si="2"/>
        <v>0.52314766066477136</v>
      </c>
      <c r="K25">
        <f t="shared" si="2"/>
        <v>0.51382892843354044</v>
      </c>
      <c r="L25">
        <f t="shared" si="2"/>
        <v>0.58207855112140672</v>
      </c>
    </row>
    <row r="26" spans="1:14" x14ac:dyDescent="0.25">
      <c r="B26" s="1">
        <v>571.85</v>
      </c>
      <c r="C26">
        <f t="shared" si="3"/>
        <v>0.50980152137798362</v>
      </c>
      <c r="D26">
        <f t="shared" si="2"/>
        <v>0.57850835009180723</v>
      </c>
      <c r="E26">
        <f t="shared" si="2"/>
        <v>0.57906793739617024</v>
      </c>
      <c r="F26">
        <f t="shared" si="2"/>
        <v>0.51258197079653756</v>
      </c>
      <c r="G26">
        <f t="shared" si="2"/>
        <v>0.57999475386902155</v>
      </c>
      <c r="H26">
        <f t="shared" si="2"/>
        <v>0.51114802832910733</v>
      </c>
      <c r="I26">
        <f t="shared" si="2"/>
        <v>0.51216228031826527</v>
      </c>
      <c r="J26">
        <f t="shared" si="2"/>
        <v>0.52129054822068721</v>
      </c>
      <c r="K26">
        <f t="shared" si="2"/>
        <v>0.51200489638891322</v>
      </c>
      <c r="L26">
        <f t="shared" si="2"/>
        <v>0.58001224097228288</v>
      </c>
    </row>
    <row r="27" spans="1:14" x14ac:dyDescent="0.25">
      <c r="B27" s="1">
        <v>568.37</v>
      </c>
      <c r="C27">
        <f t="shared" si="3"/>
        <v>0.51292291992891947</v>
      </c>
      <c r="D27">
        <f t="shared" si="2"/>
        <v>0.58205042489927339</v>
      </c>
      <c r="E27">
        <f t="shared" si="2"/>
        <v>0.58261343842919222</v>
      </c>
      <c r="F27">
        <f t="shared" si="2"/>
        <v>0.51572039340570408</v>
      </c>
      <c r="G27">
        <f t="shared" si="2"/>
        <v>0.58354592958812046</v>
      </c>
      <c r="H27">
        <f t="shared" si="2"/>
        <v>0.51427767123528689</v>
      </c>
      <c r="I27">
        <f t="shared" si="2"/>
        <v>0.5152981332582649</v>
      </c>
      <c r="J27">
        <f t="shared" si="2"/>
        <v>0.52448229146506675</v>
      </c>
      <c r="K27">
        <f t="shared" si="2"/>
        <v>0.51513978570297525</v>
      </c>
      <c r="L27">
        <f t="shared" si="2"/>
        <v>0.58356352376093035</v>
      </c>
    </row>
    <row r="28" spans="1:14" x14ac:dyDescent="0.25">
      <c r="B28" s="1">
        <v>575.62</v>
      </c>
      <c r="C28">
        <f t="shared" si="3"/>
        <v>0.50646259685208983</v>
      </c>
      <c r="D28">
        <f t="shared" si="2"/>
        <v>0.57471943295924388</v>
      </c>
      <c r="E28">
        <f t="shared" si="2"/>
        <v>0.57527535526910112</v>
      </c>
      <c r="F28">
        <f t="shared" si="2"/>
        <v>0.50922483582919287</v>
      </c>
      <c r="G28">
        <f t="shared" si="2"/>
        <v>0.57619610159480217</v>
      </c>
      <c r="H28">
        <f t="shared" si="2"/>
        <v>0.50780028491018381</v>
      </c>
      <c r="I28">
        <f t="shared" si="2"/>
        <v>0.50880789409679994</v>
      </c>
      <c r="J28">
        <f t="shared" si="2"/>
        <v>0.51787637677634557</v>
      </c>
      <c r="K28">
        <f t="shared" si="2"/>
        <v>0.5086515409471527</v>
      </c>
      <c r="L28">
        <f t="shared" si="2"/>
        <v>0.57621347416698521</v>
      </c>
    </row>
    <row r="29" spans="1:14" x14ac:dyDescent="0.25">
      <c r="B29" t="s">
        <v>9</v>
      </c>
    </row>
    <row r="30" spans="1:14" x14ac:dyDescent="0.25">
      <c r="C30" t="s">
        <v>0</v>
      </c>
      <c r="D30" t="s">
        <v>1</v>
      </c>
    </row>
    <row r="31" spans="1:14" x14ac:dyDescent="0.25">
      <c r="C31">
        <f>AVERAGE(C19:L28)</f>
        <v>0.53836012692072199</v>
      </c>
      <c r="D31">
        <f>_xlfn.STDEV.P(C19:L28)</f>
        <v>3.2641442260468813E-2</v>
      </c>
      <c r="F31">
        <f>C31-3*D31</f>
        <v>0.44043580013931555</v>
      </c>
      <c r="G31">
        <f>C31+3*D31</f>
        <v>0.63628445370212838</v>
      </c>
    </row>
    <row r="33" spans="1:14" x14ac:dyDescent="0.25">
      <c r="A33" t="s">
        <v>4</v>
      </c>
      <c r="B33" t="s">
        <v>8</v>
      </c>
      <c r="G33" t="s">
        <v>3</v>
      </c>
      <c r="M33" t="s">
        <v>10</v>
      </c>
      <c r="N33" t="s">
        <v>11</v>
      </c>
    </row>
    <row r="34" spans="1:14" x14ac:dyDescent="0.25">
      <c r="C34" s="1">
        <v>445.76400000000001</v>
      </c>
      <c r="D34" s="1">
        <v>421.94299999999998</v>
      </c>
      <c r="E34" s="1">
        <v>426.01</v>
      </c>
      <c r="F34" s="1">
        <v>430.94099999999997</v>
      </c>
      <c r="G34" s="1">
        <v>423.38400000000001</v>
      </c>
      <c r="H34" s="1">
        <v>426.48099999999999</v>
      </c>
      <c r="I34" s="1">
        <v>428.166</v>
      </c>
      <c r="J34" s="1">
        <v>428.517</v>
      </c>
      <c r="K34" s="1">
        <v>425.80399999999997</v>
      </c>
      <c r="L34" s="1">
        <v>428.33800000000002</v>
      </c>
      <c r="M34">
        <f>AVERAGE(C34:L34)</f>
        <v>428.53480000000002</v>
      </c>
      <c r="N34">
        <f>_xlfn.STDEV.P(C34:M34)+_xlfn.STDEV.P(C35:L35)</f>
        <v>5.9685964334907506</v>
      </c>
    </row>
    <row r="35" spans="1:14" x14ac:dyDescent="0.25">
      <c r="B35" s="1">
        <v>802.05600000000004</v>
      </c>
      <c r="C35">
        <f>C$34/$B35</f>
        <v>0.55577665399922194</v>
      </c>
      <c r="D35">
        <f t="shared" ref="D35:L44" si="4">D$34/$B35</f>
        <v>0.52607673279671241</v>
      </c>
      <c r="E35">
        <f t="shared" si="4"/>
        <v>0.53114745105079941</v>
      </c>
      <c r="F35">
        <f t="shared" si="4"/>
        <v>0.5372954008198928</v>
      </c>
      <c r="G35">
        <f t="shared" si="4"/>
        <v>0.52787336545079144</v>
      </c>
      <c r="H35">
        <f t="shared" si="4"/>
        <v>0.53173469184196609</v>
      </c>
      <c r="I35">
        <f t="shared" si="4"/>
        <v>0.53383554265537569</v>
      </c>
      <c r="J35">
        <f t="shared" si="4"/>
        <v>0.53427316795834701</v>
      </c>
      <c r="K35">
        <f t="shared" si="4"/>
        <v>0.53089061112939739</v>
      </c>
      <c r="L35">
        <f t="shared" si="4"/>
        <v>0.534049991521789</v>
      </c>
      <c r="N35" s="1">
        <v>802.05600000000004</v>
      </c>
    </row>
    <row r="36" spans="1:14" x14ac:dyDescent="0.25">
      <c r="B36" s="1">
        <v>807.13699999999994</v>
      </c>
      <c r="C36">
        <f t="shared" ref="C36:L44" si="5">C$34/$B36</f>
        <v>0.55227798998187427</v>
      </c>
      <c r="D36">
        <f t="shared" si="4"/>
        <v>0.52276503245421779</v>
      </c>
      <c r="E36">
        <f t="shared" si="4"/>
        <v>0.52780383008089082</v>
      </c>
      <c r="F36">
        <f t="shared" si="4"/>
        <v>0.533913077953309</v>
      </c>
      <c r="G36">
        <f t="shared" si="4"/>
        <v>0.52455035514417014</v>
      </c>
      <c r="H36">
        <f t="shared" si="4"/>
        <v>0.52838737413846726</v>
      </c>
      <c r="I36">
        <f t="shared" si="4"/>
        <v>0.53047499990707903</v>
      </c>
      <c r="J36">
        <f t="shared" si="4"/>
        <v>0.53090987031941295</v>
      </c>
      <c r="K36">
        <f t="shared" si="4"/>
        <v>0.52754860698989148</v>
      </c>
      <c r="L36">
        <f t="shared" si="4"/>
        <v>0.53068809879859313</v>
      </c>
      <c r="N36" s="1">
        <v>807.13699999999994</v>
      </c>
    </row>
    <row r="37" spans="1:14" x14ac:dyDescent="0.25">
      <c r="B37" s="1">
        <v>812.22299999999996</v>
      </c>
      <c r="C37">
        <f t="shared" si="5"/>
        <v>0.54881972069246998</v>
      </c>
      <c r="D37">
        <f t="shared" si="4"/>
        <v>0.51949156820232867</v>
      </c>
      <c r="E37">
        <f t="shared" si="4"/>
        <v>0.52449881374942597</v>
      </c>
      <c r="F37">
        <f t="shared" si="4"/>
        <v>0.53056980656790065</v>
      </c>
      <c r="G37">
        <f t="shared" si="4"/>
        <v>0.52126571151026257</v>
      </c>
      <c r="H37">
        <f t="shared" si="4"/>
        <v>0.52507870375500332</v>
      </c>
      <c r="I37">
        <f t="shared" si="4"/>
        <v>0.52715325717198358</v>
      </c>
      <c r="J37">
        <f t="shared" si="4"/>
        <v>0.52758540450098068</v>
      </c>
      <c r="K37">
        <f t="shared" si="4"/>
        <v>0.52424518882129656</v>
      </c>
      <c r="L37">
        <f t="shared" si="4"/>
        <v>0.52736502167508192</v>
      </c>
      <c r="N37" s="1">
        <v>812.22299999999996</v>
      </c>
    </row>
    <row r="38" spans="1:14" x14ac:dyDescent="0.25">
      <c r="B38" s="1">
        <v>808.46699999999998</v>
      </c>
      <c r="C38">
        <f t="shared" si="5"/>
        <v>0.55136944365076124</v>
      </c>
      <c r="D38">
        <f t="shared" si="4"/>
        <v>0.52190503755873774</v>
      </c>
      <c r="E38">
        <f t="shared" si="4"/>
        <v>0.52693554591591241</v>
      </c>
      <c r="F38">
        <f t="shared" si="4"/>
        <v>0.53303474353313118</v>
      </c>
      <c r="G38">
        <f t="shared" si="4"/>
        <v>0.52368742323434359</v>
      </c>
      <c r="H38">
        <f t="shared" si="4"/>
        <v>0.52751812999170034</v>
      </c>
      <c r="I38">
        <f t="shared" si="4"/>
        <v>0.5296023214305593</v>
      </c>
      <c r="J38">
        <f t="shared" si="4"/>
        <v>0.53003647644245222</v>
      </c>
      <c r="K38">
        <f t="shared" si="4"/>
        <v>0.52668074268955933</v>
      </c>
      <c r="L38">
        <f t="shared" si="4"/>
        <v>0.52981506975547554</v>
      </c>
      <c r="N38" s="1">
        <v>808.46699999999998</v>
      </c>
    </row>
    <row r="39" spans="1:14" x14ac:dyDescent="0.25">
      <c r="A39" t="s">
        <v>2</v>
      </c>
      <c r="B39" s="1">
        <v>812.40099999999995</v>
      </c>
      <c r="C39">
        <f t="shared" si="5"/>
        <v>0.54869947230493321</v>
      </c>
      <c r="D39">
        <f t="shared" si="4"/>
        <v>0.51937774571917072</v>
      </c>
      <c r="E39">
        <f t="shared" si="4"/>
        <v>0.52438389416064235</v>
      </c>
      <c r="F39">
        <f t="shared" si="4"/>
        <v>0.53045355680261352</v>
      </c>
      <c r="G39">
        <f t="shared" si="4"/>
        <v>0.52115150030588342</v>
      </c>
      <c r="H39">
        <f t="shared" si="4"/>
        <v>0.52496365711022019</v>
      </c>
      <c r="I39">
        <f t="shared" si="4"/>
        <v>0.52703775598503699</v>
      </c>
      <c r="J39">
        <f t="shared" si="4"/>
        <v>0.52746980862898984</v>
      </c>
      <c r="K39">
        <f t="shared" si="4"/>
        <v>0.52413032480265287</v>
      </c>
      <c r="L39">
        <f t="shared" si="4"/>
        <v>0.52724947408976608</v>
      </c>
      <c r="N39" s="1">
        <v>812.40099999999995</v>
      </c>
    </row>
    <row r="40" spans="1:14" x14ac:dyDescent="0.25">
      <c r="B40" s="1">
        <v>834.88400000000001</v>
      </c>
      <c r="C40">
        <f t="shared" si="5"/>
        <v>0.53392327556882158</v>
      </c>
      <c r="D40">
        <f t="shared" si="4"/>
        <v>0.50539116811437279</v>
      </c>
      <c r="E40">
        <f t="shared" si="4"/>
        <v>0.51026250353342495</v>
      </c>
      <c r="F40">
        <f t="shared" si="4"/>
        <v>0.51616871325836877</v>
      </c>
      <c r="G40">
        <f t="shared" si="4"/>
        <v>0.50711715639537946</v>
      </c>
      <c r="H40">
        <f t="shared" si="4"/>
        <v>0.51082665376267844</v>
      </c>
      <c r="I40">
        <f t="shared" si="4"/>
        <v>0.51284489821340451</v>
      </c>
      <c r="J40">
        <f t="shared" si="4"/>
        <v>0.51326531590017299</v>
      </c>
      <c r="K40">
        <f t="shared" si="4"/>
        <v>0.51001576266882576</v>
      </c>
      <c r="L40">
        <f t="shared" si="4"/>
        <v>0.51305091485763299</v>
      </c>
      <c r="N40" s="1">
        <v>834.88400000000001</v>
      </c>
    </row>
    <row r="41" spans="1:14" x14ac:dyDescent="0.25">
      <c r="B41" s="1">
        <v>808.44899999999996</v>
      </c>
      <c r="C41">
        <f t="shared" si="5"/>
        <v>0.55138171981163941</v>
      </c>
      <c r="D41">
        <f t="shared" si="4"/>
        <v>0.52191665769887774</v>
      </c>
      <c r="E41">
        <f t="shared" si="4"/>
        <v>0.52694727805959318</v>
      </c>
      <c r="F41">
        <f t="shared" si="4"/>
        <v>0.53304661147456422</v>
      </c>
      <c r="G41">
        <f t="shared" si="4"/>
        <v>0.52369908305904278</v>
      </c>
      <c r="H41">
        <f t="shared" si="4"/>
        <v>0.52752987510653115</v>
      </c>
      <c r="I41">
        <f t="shared" si="4"/>
        <v>0.52961411294961092</v>
      </c>
      <c r="J41">
        <f t="shared" si="4"/>
        <v>0.5300482776279023</v>
      </c>
      <c r="K41">
        <f t="shared" si="4"/>
        <v>0.52669246916008305</v>
      </c>
      <c r="L41">
        <f t="shared" si="4"/>
        <v>0.52982686601133777</v>
      </c>
      <c r="N41" s="1">
        <v>808.44899999999996</v>
      </c>
    </row>
    <row r="42" spans="1:14" x14ac:dyDescent="0.25">
      <c r="B42" s="1">
        <v>807.16099999999994</v>
      </c>
      <c r="C42">
        <f t="shared" si="5"/>
        <v>0.55226156863376707</v>
      </c>
      <c r="D42">
        <f t="shared" si="4"/>
        <v>0.52274948863981285</v>
      </c>
      <c r="E42">
        <f t="shared" si="4"/>
        <v>0.52778813644365874</v>
      </c>
      <c r="F42">
        <f t="shared" si="4"/>
        <v>0.53389720266464802</v>
      </c>
      <c r="G42">
        <f t="shared" si="4"/>
        <v>0.52453475824525719</v>
      </c>
      <c r="H42">
        <f t="shared" si="4"/>
        <v>0.52837166315022654</v>
      </c>
      <c r="I42">
        <f t="shared" si="4"/>
        <v>0.53045922684569746</v>
      </c>
      <c r="J42">
        <f t="shared" si="4"/>
        <v>0.53089408432766205</v>
      </c>
      <c r="K42">
        <f t="shared" si="4"/>
        <v>0.52753292094142312</v>
      </c>
      <c r="L42">
        <f t="shared" si="4"/>
        <v>0.53067231940096216</v>
      </c>
      <c r="N42" s="1">
        <v>807.16099999999994</v>
      </c>
    </row>
    <row r="43" spans="1:14" x14ac:dyDescent="0.25">
      <c r="B43" s="1">
        <v>807.53099999999995</v>
      </c>
      <c r="C43">
        <f t="shared" si="5"/>
        <v>0.55200852970350367</v>
      </c>
      <c r="D43">
        <f t="shared" si="4"/>
        <v>0.52250997175340641</v>
      </c>
      <c r="E43">
        <f t="shared" si="4"/>
        <v>0.5275463109156181</v>
      </c>
      <c r="F43">
        <f t="shared" si="4"/>
        <v>0.53365257804344357</v>
      </c>
      <c r="G43">
        <f t="shared" si="4"/>
        <v>0.52429442337198207</v>
      </c>
      <c r="H43">
        <f t="shared" si="4"/>
        <v>0.5281295702579839</v>
      </c>
      <c r="I43">
        <f t="shared" si="4"/>
        <v>0.53021617745944116</v>
      </c>
      <c r="J43">
        <f t="shared" si="4"/>
        <v>0.53065083569547178</v>
      </c>
      <c r="K43">
        <f t="shared" si="4"/>
        <v>0.52729121234974263</v>
      </c>
      <c r="L43">
        <f t="shared" si="4"/>
        <v>0.53042917237852172</v>
      </c>
      <c r="N43" s="1">
        <v>807.53099999999995</v>
      </c>
    </row>
    <row r="44" spans="1:14" x14ac:dyDescent="0.25">
      <c r="B44" s="1">
        <v>813.32100000000003</v>
      </c>
      <c r="C44">
        <f t="shared" si="5"/>
        <v>0.54807880283430532</v>
      </c>
      <c r="D44">
        <f t="shared" si="4"/>
        <v>0.5187902439504205</v>
      </c>
      <c r="E44">
        <f t="shared" si="4"/>
        <v>0.5237907296135228</v>
      </c>
      <c r="F44">
        <f t="shared" si="4"/>
        <v>0.52985352646740946</v>
      </c>
      <c r="G44">
        <f t="shared" si="4"/>
        <v>0.52056199212856913</v>
      </c>
      <c r="H44">
        <f t="shared" si="4"/>
        <v>0.52436983675572124</v>
      </c>
      <c r="I44">
        <f t="shared" si="4"/>
        <v>0.52644158948311914</v>
      </c>
      <c r="J44">
        <f t="shared" si="4"/>
        <v>0.52687315340437535</v>
      </c>
      <c r="K44">
        <f t="shared" si="4"/>
        <v>0.52353744708423855</v>
      </c>
      <c r="L44">
        <f t="shared" si="4"/>
        <v>0.52665306809980317</v>
      </c>
      <c r="N44" s="1">
        <v>813.32100000000003</v>
      </c>
    </row>
    <row r="46" spans="1:14" x14ac:dyDescent="0.25">
      <c r="C46" t="s">
        <v>0</v>
      </c>
      <c r="D46" t="s">
        <v>1</v>
      </c>
      <c r="F46" t="s">
        <v>5</v>
      </c>
    </row>
    <row r="47" spans="1:14" x14ac:dyDescent="0.25">
      <c r="C47">
        <f>AVERAGE(C35:L44)</f>
        <v>0.5282225802002749</v>
      </c>
      <c r="D47">
        <f>_xlfn.STDEV.P(C35:L44)</f>
        <v>9.4016727776832076E-3</v>
      </c>
      <c r="F47">
        <f>C47-3*D47</f>
        <v>0.50001756186722524</v>
      </c>
      <c r="G47">
        <f>C47+3*D47</f>
        <v>0.55642759853332457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P. Forney</dc:creator>
  <cp:lastModifiedBy>Glenn P. Forney</cp:lastModifiedBy>
  <dcterms:created xsi:type="dcterms:W3CDTF">2014-12-10T14:13:52Z</dcterms:created>
  <dcterms:modified xsi:type="dcterms:W3CDTF">2014-12-10T20:59:11Z</dcterms:modified>
</cp:coreProperties>
</file>